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queryTables/queryTable1.xml" ContentType="application/vnd.openxmlformats-officedocument.spreadsheetml.queryTable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560" windowHeight="7845" activeTab="1"/>
  </bookViews>
  <sheets>
    <sheet name="Current Working" sheetId="5" r:id="rId1"/>
    <sheet name="Expenses" sheetId="4" r:id="rId2"/>
    <sheet name="Revenues" sheetId="3" r:id="rId3"/>
    <sheet name="Sheet1" sheetId="8" r:id="rId4"/>
    <sheet name="Balance Sheet" sheetId="2" r:id="rId5"/>
    <sheet name="Budget Upload" sheetId="6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Expenses!$A$2:$BJ$868</definedName>
    <definedName name="_xlnm._FilterDatabase" localSheetId="2" hidden="1">Revenues!$A$2:$WWY$2</definedName>
    <definedName name="_xlnm.Print_Area" localSheetId="0">'Current Working'!$B$1:$AW$53</definedName>
    <definedName name="qsysprt" localSheetId="4">'Balance Sheet'!$B$1:$N$24</definedName>
  </definedNames>
  <calcPr calcId="162913"/>
</workbook>
</file>

<file path=xl/calcChain.xml><?xml version="1.0" encoding="utf-8"?>
<calcChain xmlns="http://schemas.openxmlformats.org/spreadsheetml/2006/main">
  <c r="BB711" i="4" l="1"/>
  <c r="BB12" i="4"/>
  <c r="C483" i="4"/>
  <c r="D483" i="4"/>
  <c r="E483" i="4"/>
  <c r="F483" i="4"/>
  <c r="AI483" i="4"/>
  <c r="BB483" i="4" s="1"/>
  <c r="AJ483" i="4"/>
  <c r="BA483" i="4" s="1"/>
  <c r="AL483" i="4"/>
  <c r="BA12" i="4" l="1"/>
  <c r="C12" i="4"/>
  <c r="D12" i="4"/>
  <c r="E12" i="4"/>
  <c r="F12" i="4"/>
  <c r="AQ28" i="5" l="1"/>
  <c r="AR28" i="5"/>
  <c r="AS28" i="5"/>
  <c r="AT28" i="5"/>
  <c r="AQ29" i="5"/>
  <c r="AR29" i="5"/>
  <c r="AS29" i="5"/>
  <c r="AT29" i="5"/>
  <c r="AQ30" i="5"/>
  <c r="AR30" i="5"/>
  <c r="AS30" i="5"/>
  <c r="AT30" i="5"/>
  <c r="AN36" i="5"/>
  <c r="AO36" i="5"/>
  <c r="AP36" i="5"/>
  <c r="AQ36" i="5"/>
  <c r="AR36" i="5"/>
  <c r="AS36" i="5"/>
  <c r="AT36" i="5"/>
  <c r="AU36" i="5"/>
  <c r="AM36" i="5"/>
  <c r="AN34" i="5"/>
  <c r="AO34" i="5"/>
  <c r="AP34" i="5"/>
  <c r="AQ34" i="5"/>
  <c r="AR34" i="5"/>
  <c r="AS34" i="5"/>
  <c r="AT34" i="5"/>
  <c r="AU34" i="5"/>
  <c r="AN35" i="5"/>
  <c r="AO35" i="5"/>
  <c r="AP35" i="5"/>
  <c r="AQ35" i="5"/>
  <c r="AR35" i="5"/>
  <c r="AS35" i="5"/>
  <c r="AT35" i="5"/>
  <c r="AU35" i="5"/>
  <c r="AM35" i="5"/>
  <c r="AM34" i="5"/>
  <c r="AQ18" i="5"/>
  <c r="AR18" i="5"/>
  <c r="AS18" i="5"/>
  <c r="AT18" i="5"/>
  <c r="AQ19" i="5"/>
  <c r="AR19" i="5"/>
  <c r="AS19" i="5"/>
  <c r="AT19" i="5"/>
  <c r="AQ20" i="5"/>
  <c r="AR20" i="5"/>
  <c r="AS20" i="5"/>
  <c r="AT20" i="5"/>
  <c r="AQ21" i="5"/>
  <c r="AR21" i="5"/>
  <c r="AS21" i="5"/>
  <c r="AT21" i="5"/>
  <c r="AQ22" i="5"/>
  <c r="AR22" i="5"/>
  <c r="AS22" i="5"/>
  <c r="AT22" i="5"/>
  <c r="AQ23" i="5"/>
  <c r="AR23" i="5"/>
  <c r="AS23" i="5"/>
  <c r="AT23" i="5"/>
  <c r="AQ24" i="5"/>
  <c r="AR24" i="5"/>
  <c r="AS24" i="5"/>
  <c r="AT24" i="5"/>
  <c r="BA711" i="4"/>
  <c r="AK728" i="4"/>
  <c r="AK729" i="4"/>
  <c r="AK730" i="4"/>
  <c r="AK731" i="4"/>
  <c r="AK732" i="4"/>
  <c r="AK733" i="4"/>
  <c r="AK734" i="4"/>
  <c r="AK735" i="4"/>
  <c r="AK736" i="4"/>
  <c r="AK737" i="4"/>
  <c r="AK738" i="4"/>
  <c r="AK739" i="4"/>
  <c r="AK740" i="4"/>
  <c r="AK741" i="4"/>
  <c r="AK742" i="4"/>
  <c r="AK743" i="4"/>
  <c r="AK744" i="4"/>
  <c r="AK745" i="4"/>
  <c r="AK746" i="4"/>
  <c r="AK747" i="4"/>
  <c r="AK748" i="4"/>
  <c r="AK749" i="4"/>
  <c r="AK750" i="4"/>
  <c r="AK751" i="4"/>
  <c r="AK752" i="4"/>
  <c r="AK753" i="4"/>
  <c r="AK754" i="4"/>
  <c r="AK755" i="4"/>
  <c r="AK756" i="4"/>
  <c r="AK757" i="4"/>
  <c r="AK758" i="4"/>
  <c r="AK759" i="4"/>
  <c r="AK760" i="4"/>
  <c r="AK761" i="4"/>
  <c r="AK762" i="4"/>
  <c r="AK763" i="4"/>
  <c r="AK764" i="4"/>
  <c r="AK765" i="4"/>
  <c r="AK766" i="4"/>
  <c r="AK767" i="4"/>
  <c r="AK768" i="4"/>
  <c r="AK769" i="4"/>
  <c r="AK770" i="4"/>
  <c r="AK771" i="4"/>
  <c r="AK772" i="4"/>
  <c r="AK773" i="4"/>
  <c r="AK774" i="4"/>
  <c r="AK775" i="4"/>
  <c r="AK776" i="4"/>
  <c r="AK777" i="4"/>
  <c r="AK778" i="4"/>
  <c r="AK779" i="4"/>
  <c r="AK780" i="4"/>
  <c r="AK781" i="4"/>
  <c r="AK782" i="4"/>
  <c r="AK783" i="4"/>
  <c r="AK784" i="4"/>
  <c r="AK785" i="4"/>
  <c r="AK786" i="4"/>
  <c r="AK787" i="4"/>
  <c r="AK788" i="4"/>
  <c r="AK789" i="4"/>
  <c r="AK790" i="4"/>
  <c r="AK791" i="4"/>
  <c r="AK792" i="4"/>
  <c r="AK793" i="4"/>
  <c r="AK794" i="4"/>
  <c r="AK795" i="4"/>
  <c r="AK796" i="4"/>
  <c r="AK797" i="4"/>
  <c r="AK798" i="4"/>
  <c r="AK799" i="4"/>
  <c r="AK800" i="4"/>
  <c r="AK801" i="4"/>
  <c r="AK802" i="4"/>
  <c r="AK803" i="4"/>
  <c r="AK804" i="4"/>
  <c r="AK805" i="4"/>
  <c r="AK806" i="4"/>
  <c r="AK807" i="4"/>
  <c r="AK808" i="4"/>
  <c r="AK809" i="4"/>
  <c r="AK810" i="4"/>
  <c r="AK811" i="4"/>
  <c r="AK812" i="4"/>
  <c r="AK813" i="4"/>
  <c r="AK814" i="4"/>
  <c r="AK815" i="4"/>
  <c r="AK816" i="4"/>
  <c r="AK817" i="4"/>
  <c r="AK818" i="4"/>
  <c r="AK819" i="4"/>
  <c r="AK820" i="4"/>
  <c r="AK821" i="4"/>
  <c r="AK822" i="4"/>
  <c r="AK823" i="4"/>
  <c r="AK824" i="4"/>
  <c r="AK825" i="4"/>
  <c r="AK826" i="4"/>
  <c r="AK827" i="4"/>
  <c r="AK828" i="4"/>
  <c r="AK829" i="4"/>
  <c r="AK830" i="4"/>
  <c r="AK831" i="4"/>
  <c r="AK832" i="4"/>
  <c r="AK833" i="4"/>
  <c r="AK834" i="4"/>
  <c r="AK835" i="4"/>
  <c r="AK836" i="4"/>
  <c r="AK837" i="4"/>
  <c r="AK838" i="4"/>
  <c r="AK839" i="4"/>
  <c r="AK840" i="4"/>
  <c r="AK841" i="4"/>
  <c r="AK842" i="4"/>
  <c r="AK843" i="4"/>
  <c r="AK844" i="4"/>
  <c r="AK845" i="4"/>
  <c r="AK846" i="4"/>
  <c r="AK847" i="4"/>
  <c r="AK848" i="4"/>
  <c r="AK849" i="4"/>
  <c r="AK850" i="4"/>
  <c r="AK851" i="4"/>
  <c r="AK852" i="4"/>
  <c r="AK853" i="4"/>
  <c r="AK854" i="4"/>
  <c r="AK855" i="4"/>
  <c r="AK856" i="4"/>
  <c r="AK857" i="4"/>
  <c r="AK858" i="4"/>
  <c r="AK859" i="4"/>
  <c r="AK860" i="4"/>
  <c r="AK861" i="4"/>
  <c r="AK862" i="4"/>
  <c r="AK863" i="4"/>
  <c r="AK864" i="4"/>
  <c r="AK865" i="4"/>
  <c r="AK866" i="4"/>
  <c r="AK867" i="4"/>
  <c r="AK868" i="4"/>
  <c r="AK727" i="4"/>
  <c r="AN11" i="5"/>
  <c r="AO11" i="5"/>
  <c r="AP11" i="5"/>
  <c r="AQ11" i="5"/>
  <c r="AR11" i="5"/>
  <c r="AS11" i="5"/>
  <c r="AT11" i="5"/>
  <c r="AN12" i="5"/>
  <c r="AO12" i="5"/>
  <c r="AP12" i="5"/>
  <c r="AQ12" i="5"/>
  <c r="AR12" i="5"/>
  <c r="AS12" i="5"/>
  <c r="AT12" i="5"/>
  <c r="AN13" i="5"/>
  <c r="AO13" i="5"/>
  <c r="AP13" i="5"/>
  <c r="AQ13" i="5"/>
  <c r="AR13" i="5"/>
  <c r="AS13" i="5"/>
  <c r="AT13" i="5"/>
  <c r="AN14" i="5"/>
  <c r="AO14" i="5"/>
  <c r="AP14" i="5"/>
  <c r="AQ14" i="5"/>
  <c r="AR14" i="5"/>
  <c r="AS14" i="5"/>
  <c r="AT14" i="5"/>
  <c r="AM12" i="5"/>
  <c r="AM13" i="5"/>
  <c r="AM14" i="5"/>
  <c r="AM11" i="5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" i="3"/>
  <c r="BA832" i="4" l="1"/>
  <c r="BB832" i="4"/>
  <c r="BA796" i="4"/>
  <c r="BB796" i="4"/>
  <c r="BA772" i="4"/>
  <c r="BB772" i="4"/>
  <c r="BA736" i="4"/>
  <c r="BB736" i="4"/>
  <c r="BA864" i="4"/>
  <c r="BB864" i="4"/>
  <c r="BA852" i="4"/>
  <c r="BB852" i="4"/>
  <c r="BA840" i="4"/>
  <c r="BB840" i="4"/>
  <c r="BA828" i="4"/>
  <c r="BB828" i="4"/>
  <c r="BA816" i="4"/>
  <c r="BB816" i="4"/>
  <c r="BA804" i="4"/>
  <c r="BB804" i="4"/>
  <c r="BA780" i="4"/>
  <c r="BB780" i="4"/>
  <c r="BA768" i="4"/>
  <c r="BB768" i="4"/>
  <c r="BA756" i="4"/>
  <c r="BB756" i="4"/>
  <c r="BA744" i="4"/>
  <c r="BB744" i="4"/>
  <c r="BA732" i="4"/>
  <c r="BB732" i="4"/>
  <c r="BA863" i="4"/>
  <c r="BB863" i="4"/>
  <c r="BA851" i="4"/>
  <c r="BB851" i="4"/>
  <c r="BA839" i="4"/>
  <c r="BB839" i="4"/>
  <c r="BA827" i="4"/>
  <c r="BB827" i="4"/>
  <c r="BA815" i="4"/>
  <c r="BB815" i="4"/>
  <c r="BA803" i="4"/>
  <c r="BB803" i="4"/>
  <c r="BA791" i="4"/>
  <c r="BB791" i="4"/>
  <c r="BA779" i="4"/>
  <c r="BB779" i="4"/>
  <c r="BA767" i="4"/>
  <c r="BB767" i="4"/>
  <c r="BA755" i="4"/>
  <c r="BB755" i="4"/>
  <c r="BA743" i="4"/>
  <c r="BB743" i="4"/>
  <c r="BA731" i="4"/>
  <c r="BB731" i="4"/>
  <c r="BA861" i="4"/>
  <c r="BB861" i="4"/>
  <c r="BA825" i="4"/>
  <c r="BB825" i="4"/>
  <c r="BA741" i="4"/>
  <c r="BB741" i="4"/>
  <c r="BA824" i="4"/>
  <c r="BB824" i="4"/>
  <c r="BA849" i="4"/>
  <c r="BB849" i="4"/>
  <c r="BA837" i="4"/>
  <c r="BB837" i="4"/>
  <c r="BA813" i="4"/>
  <c r="BB813" i="4"/>
  <c r="BA801" i="4"/>
  <c r="BB801" i="4"/>
  <c r="BA789" i="4"/>
  <c r="BB789" i="4"/>
  <c r="BA777" i="4"/>
  <c r="BB777" i="4"/>
  <c r="BA765" i="4"/>
  <c r="BB765" i="4"/>
  <c r="BA753" i="4"/>
  <c r="BB753" i="4"/>
  <c r="BA729" i="4"/>
  <c r="BB729" i="4"/>
  <c r="BA860" i="4"/>
  <c r="BB860" i="4"/>
  <c r="BA848" i="4"/>
  <c r="BB848" i="4"/>
  <c r="BA836" i="4"/>
  <c r="BB836" i="4"/>
  <c r="BA812" i="4"/>
  <c r="BB812" i="4"/>
  <c r="BA800" i="4"/>
  <c r="BB800" i="4"/>
  <c r="BA788" i="4"/>
  <c r="BB788" i="4"/>
  <c r="BA776" i="4"/>
  <c r="BB776" i="4"/>
  <c r="BA764" i="4"/>
  <c r="BB764" i="4"/>
  <c r="BA752" i="4"/>
  <c r="BB752" i="4"/>
  <c r="BA740" i="4"/>
  <c r="BB740" i="4"/>
  <c r="BA728" i="4"/>
  <c r="BB728" i="4"/>
  <c r="BA859" i="4"/>
  <c r="BB859" i="4"/>
  <c r="BA847" i="4"/>
  <c r="BB847" i="4"/>
  <c r="BA835" i="4"/>
  <c r="BB835" i="4"/>
  <c r="BA823" i="4"/>
  <c r="BB823" i="4"/>
  <c r="BA811" i="4"/>
  <c r="BB811" i="4"/>
  <c r="BA799" i="4"/>
  <c r="BB799" i="4"/>
  <c r="BA787" i="4"/>
  <c r="BB787" i="4"/>
  <c r="BA775" i="4"/>
  <c r="BB775" i="4"/>
  <c r="BA763" i="4"/>
  <c r="BB763" i="4"/>
  <c r="BA751" i="4"/>
  <c r="BB751" i="4"/>
  <c r="BA739" i="4"/>
  <c r="BB739" i="4"/>
  <c r="BA856" i="4"/>
  <c r="BB856" i="4"/>
  <c r="BA808" i="4"/>
  <c r="BB808" i="4"/>
  <c r="BA784" i="4"/>
  <c r="BB784" i="4"/>
  <c r="BA748" i="4"/>
  <c r="BB748" i="4"/>
  <c r="BA867" i="4"/>
  <c r="BB867" i="4"/>
  <c r="BA855" i="4"/>
  <c r="BB855" i="4"/>
  <c r="BA843" i="4"/>
  <c r="BB843" i="4"/>
  <c r="BA831" i="4"/>
  <c r="BB831" i="4"/>
  <c r="BA819" i="4"/>
  <c r="BB819" i="4"/>
  <c r="BA807" i="4"/>
  <c r="BB807" i="4"/>
  <c r="BA795" i="4"/>
  <c r="BB795" i="4"/>
  <c r="BA783" i="4"/>
  <c r="BB783" i="4"/>
  <c r="BA771" i="4"/>
  <c r="BB771" i="4"/>
  <c r="BA759" i="4"/>
  <c r="BB759" i="4"/>
  <c r="BA747" i="4"/>
  <c r="BB747" i="4"/>
  <c r="BA735" i="4"/>
  <c r="BB735" i="4"/>
  <c r="BA866" i="4"/>
  <c r="BB866" i="4"/>
  <c r="BA854" i="4"/>
  <c r="BB854" i="4"/>
  <c r="BA842" i="4"/>
  <c r="BB842" i="4"/>
  <c r="BA830" i="4"/>
  <c r="BB830" i="4"/>
  <c r="BA818" i="4"/>
  <c r="BB818" i="4"/>
  <c r="BA806" i="4"/>
  <c r="BB806" i="4"/>
  <c r="BA794" i="4"/>
  <c r="BB794" i="4"/>
  <c r="BA782" i="4"/>
  <c r="BB782" i="4"/>
  <c r="BA770" i="4"/>
  <c r="BB770" i="4"/>
  <c r="BA758" i="4"/>
  <c r="BB758" i="4"/>
  <c r="BA746" i="4"/>
  <c r="BB746" i="4"/>
  <c r="BA734" i="4"/>
  <c r="BB734" i="4"/>
  <c r="BA862" i="4"/>
  <c r="BB862" i="4"/>
  <c r="BA850" i="4"/>
  <c r="BB850" i="4"/>
  <c r="BA838" i="4"/>
  <c r="BB838" i="4"/>
  <c r="BA826" i="4"/>
  <c r="BB826" i="4"/>
  <c r="BA814" i="4"/>
  <c r="BB814" i="4"/>
  <c r="BA802" i="4"/>
  <c r="BB802" i="4"/>
  <c r="BA790" i="4"/>
  <c r="BB790" i="4"/>
  <c r="BA778" i="4"/>
  <c r="BB778" i="4"/>
  <c r="BA766" i="4"/>
  <c r="BB766" i="4"/>
  <c r="BA754" i="4"/>
  <c r="BB754" i="4"/>
  <c r="BA742" i="4"/>
  <c r="BB742" i="4"/>
  <c r="BA730" i="4"/>
  <c r="BB730" i="4"/>
  <c r="BA750" i="4"/>
  <c r="BB750" i="4"/>
  <c r="BA821" i="4"/>
  <c r="BB821" i="4"/>
  <c r="BA844" i="4"/>
  <c r="BB844" i="4"/>
  <c r="BA865" i="4"/>
  <c r="BB865" i="4"/>
  <c r="BA853" i="4"/>
  <c r="BB853" i="4"/>
  <c r="BA841" i="4"/>
  <c r="BB841" i="4"/>
  <c r="BA829" i="4"/>
  <c r="BB829" i="4"/>
  <c r="BA817" i="4"/>
  <c r="BB817" i="4"/>
  <c r="BA805" i="4"/>
  <c r="BB805" i="4"/>
  <c r="BA793" i="4"/>
  <c r="BB793" i="4"/>
  <c r="BA781" i="4"/>
  <c r="BB781" i="4"/>
  <c r="BA769" i="4"/>
  <c r="BB769" i="4"/>
  <c r="BA757" i="4"/>
  <c r="BB757" i="4"/>
  <c r="BA745" i="4"/>
  <c r="BB745" i="4"/>
  <c r="BA733" i="4"/>
  <c r="BB733" i="4"/>
  <c r="BA858" i="4"/>
  <c r="BB858" i="4"/>
  <c r="BA846" i="4"/>
  <c r="BB846" i="4"/>
  <c r="BA834" i="4"/>
  <c r="BB834" i="4"/>
  <c r="BA822" i="4"/>
  <c r="BB822" i="4"/>
  <c r="BA810" i="4"/>
  <c r="BB810" i="4"/>
  <c r="BA798" i="4"/>
  <c r="BB798" i="4"/>
  <c r="BA786" i="4"/>
  <c r="BB786" i="4"/>
  <c r="BA774" i="4"/>
  <c r="BB774" i="4"/>
  <c r="BA762" i="4"/>
  <c r="BB762" i="4"/>
  <c r="BA738" i="4"/>
  <c r="BB738" i="4"/>
  <c r="BA727" i="4"/>
  <c r="BB727" i="4"/>
  <c r="BA857" i="4"/>
  <c r="BB857" i="4"/>
  <c r="BA845" i="4"/>
  <c r="BB845" i="4"/>
  <c r="BA833" i="4"/>
  <c r="BB833" i="4"/>
  <c r="BA809" i="4"/>
  <c r="BB809" i="4"/>
  <c r="BA797" i="4"/>
  <c r="BB797" i="4"/>
  <c r="BA785" i="4"/>
  <c r="BB785" i="4"/>
  <c r="BA773" i="4"/>
  <c r="BB773" i="4"/>
  <c r="BA761" i="4"/>
  <c r="BB761" i="4"/>
  <c r="BA749" i="4"/>
  <c r="BB749" i="4"/>
  <c r="BA737" i="4"/>
  <c r="BB737" i="4"/>
  <c r="BA868" i="4"/>
  <c r="BB868" i="4"/>
  <c r="BA820" i="4"/>
  <c r="BB820" i="4"/>
  <c r="BA760" i="4"/>
  <c r="BB760" i="4"/>
  <c r="BA792" i="4"/>
  <c r="BB792" i="4"/>
  <c r="AL4" i="4"/>
  <c r="AL5" i="4"/>
  <c r="AL6" i="4"/>
  <c r="AL7" i="4"/>
  <c r="AL8" i="4"/>
  <c r="AL9" i="4"/>
  <c r="AL10" i="4"/>
  <c r="AL11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182" i="4"/>
  <c r="AL183" i="4"/>
  <c r="AL184" i="4"/>
  <c r="AL185" i="4"/>
  <c r="AL186" i="4"/>
  <c r="AL187" i="4"/>
  <c r="AL188" i="4"/>
  <c r="AL189" i="4"/>
  <c r="AL190" i="4"/>
  <c r="AL191" i="4"/>
  <c r="AL192" i="4"/>
  <c r="AL193" i="4"/>
  <c r="AL194" i="4"/>
  <c r="AL195" i="4"/>
  <c r="AL196" i="4"/>
  <c r="AL197" i="4"/>
  <c r="AL198" i="4"/>
  <c r="AL199" i="4"/>
  <c r="AL200" i="4"/>
  <c r="AL201" i="4"/>
  <c r="AL202" i="4"/>
  <c r="AL203" i="4"/>
  <c r="AL204" i="4"/>
  <c r="AL205" i="4"/>
  <c r="AL206" i="4"/>
  <c r="AL207" i="4"/>
  <c r="AL208" i="4"/>
  <c r="AL209" i="4"/>
  <c r="AL210" i="4"/>
  <c r="AL211" i="4"/>
  <c r="AL212" i="4"/>
  <c r="AL213" i="4"/>
  <c r="AL214" i="4"/>
  <c r="AL215" i="4"/>
  <c r="AL216" i="4"/>
  <c r="AL217" i="4"/>
  <c r="AL218" i="4"/>
  <c r="AL219" i="4"/>
  <c r="AL220" i="4"/>
  <c r="AL221" i="4"/>
  <c r="AL222" i="4"/>
  <c r="AL223" i="4"/>
  <c r="AL224" i="4"/>
  <c r="AL225" i="4"/>
  <c r="AL226" i="4"/>
  <c r="AL227" i="4"/>
  <c r="AL228" i="4"/>
  <c r="AL229" i="4"/>
  <c r="AL230" i="4"/>
  <c r="AL231" i="4"/>
  <c r="AL232" i="4"/>
  <c r="AL233" i="4"/>
  <c r="AL234" i="4"/>
  <c r="AL235" i="4"/>
  <c r="AL236" i="4"/>
  <c r="AL237" i="4"/>
  <c r="AL238" i="4"/>
  <c r="AL239" i="4"/>
  <c r="AL240" i="4"/>
  <c r="AL241" i="4"/>
  <c r="AL242" i="4"/>
  <c r="AL243" i="4"/>
  <c r="AL244" i="4"/>
  <c r="AL245" i="4"/>
  <c r="AL246" i="4"/>
  <c r="AL247" i="4"/>
  <c r="AL248" i="4"/>
  <c r="AL249" i="4"/>
  <c r="AL250" i="4"/>
  <c r="AL251" i="4"/>
  <c r="AL252" i="4"/>
  <c r="AL253" i="4"/>
  <c r="AL254" i="4"/>
  <c r="AL255" i="4"/>
  <c r="AL256" i="4"/>
  <c r="AL257" i="4"/>
  <c r="AL258" i="4"/>
  <c r="AL259" i="4"/>
  <c r="AL260" i="4"/>
  <c r="AL261" i="4"/>
  <c r="AL262" i="4"/>
  <c r="AL263" i="4"/>
  <c r="AL264" i="4"/>
  <c r="AL265" i="4"/>
  <c r="AL266" i="4"/>
  <c r="AL267" i="4"/>
  <c r="AL268" i="4"/>
  <c r="AL269" i="4"/>
  <c r="AL270" i="4"/>
  <c r="AL271" i="4"/>
  <c r="AL272" i="4"/>
  <c r="AL273" i="4"/>
  <c r="AL274" i="4"/>
  <c r="AL275" i="4"/>
  <c r="AL276" i="4"/>
  <c r="AL277" i="4"/>
  <c r="AL278" i="4"/>
  <c r="AL279" i="4"/>
  <c r="AL280" i="4"/>
  <c r="AL281" i="4"/>
  <c r="AL282" i="4"/>
  <c r="AL283" i="4"/>
  <c r="AL284" i="4"/>
  <c r="AL285" i="4"/>
  <c r="AL286" i="4"/>
  <c r="AL287" i="4"/>
  <c r="AL288" i="4"/>
  <c r="AL289" i="4"/>
  <c r="AL290" i="4"/>
  <c r="AL291" i="4"/>
  <c r="AL292" i="4"/>
  <c r="AL293" i="4"/>
  <c r="AL294" i="4"/>
  <c r="AL295" i="4"/>
  <c r="AL296" i="4"/>
  <c r="AL297" i="4"/>
  <c r="AL298" i="4"/>
  <c r="AL299" i="4"/>
  <c r="AL300" i="4"/>
  <c r="AL301" i="4"/>
  <c r="AL302" i="4"/>
  <c r="AL303" i="4"/>
  <c r="AL304" i="4"/>
  <c r="AL305" i="4"/>
  <c r="AL306" i="4"/>
  <c r="AL307" i="4"/>
  <c r="AL308" i="4"/>
  <c r="AL309" i="4"/>
  <c r="AL310" i="4"/>
  <c r="AL311" i="4"/>
  <c r="AL312" i="4"/>
  <c r="AL313" i="4"/>
  <c r="AL314" i="4"/>
  <c r="AL315" i="4"/>
  <c r="AL316" i="4"/>
  <c r="AL317" i="4"/>
  <c r="AL318" i="4"/>
  <c r="AL319" i="4"/>
  <c r="AL320" i="4"/>
  <c r="AL321" i="4"/>
  <c r="AL322" i="4"/>
  <c r="AL323" i="4"/>
  <c r="AL324" i="4"/>
  <c r="AL325" i="4"/>
  <c r="AL326" i="4"/>
  <c r="AL327" i="4"/>
  <c r="AL328" i="4"/>
  <c r="AL329" i="4"/>
  <c r="AL330" i="4"/>
  <c r="AL331" i="4"/>
  <c r="AL332" i="4"/>
  <c r="AL333" i="4"/>
  <c r="AL334" i="4"/>
  <c r="AL335" i="4"/>
  <c r="AL336" i="4"/>
  <c r="AL337" i="4"/>
  <c r="AL338" i="4"/>
  <c r="AL339" i="4"/>
  <c r="AL340" i="4"/>
  <c r="AL341" i="4"/>
  <c r="AL342" i="4"/>
  <c r="AL343" i="4"/>
  <c r="AL344" i="4"/>
  <c r="AL345" i="4"/>
  <c r="AL346" i="4"/>
  <c r="AL347" i="4"/>
  <c r="AL348" i="4"/>
  <c r="AL349" i="4"/>
  <c r="AL350" i="4"/>
  <c r="AL351" i="4"/>
  <c r="AL352" i="4"/>
  <c r="AL353" i="4"/>
  <c r="AL354" i="4"/>
  <c r="AL355" i="4"/>
  <c r="AL356" i="4"/>
  <c r="AL357" i="4"/>
  <c r="AL358" i="4"/>
  <c r="AL359" i="4"/>
  <c r="AL360" i="4"/>
  <c r="AL361" i="4"/>
  <c r="AL362" i="4"/>
  <c r="AL363" i="4"/>
  <c r="AL364" i="4"/>
  <c r="AL365" i="4"/>
  <c r="AL366" i="4"/>
  <c r="AL367" i="4"/>
  <c r="AL368" i="4"/>
  <c r="AL369" i="4"/>
  <c r="AL370" i="4"/>
  <c r="AL371" i="4"/>
  <c r="AL372" i="4"/>
  <c r="AL373" i="4"/>
  <c r="AL374" i="4"/>
  <c r="AL375" i="4"/>
  <c r="AL376" i="4"/>
  <c r="AL377" i="4"/>
  <c r="AL378" i="4"/>
  <c r="AL379" i="4"/>
  <c r="AL380" i="4"/>
  <c r="AL381" i="4"/>
  <c r="AL382" i="4"/>
  <c r="AL383" i="4"/>
  <c r="AL384" i="4"/>
  <c r="AL385" i="4"/>
  <c r="AL386" i="4"/>
  <c r="AL387" i="4"/>
  <c r="AL388" i="4"/>
  <c r="AL389" i="4"/>
  <c r="AL390" i="4"/>
  <c r="AL391" i="4"/>
  <c r="AL392" i="4"/>
  <c r="AL393" i="4"/>
  <c r="AL394" i="4"/>
  <c r="AL395" i="4"/>
  <c r="AL396" i="4"/>
  <c r="AL397" i="4"/>
  <c r="AL398" i="4"/>
  <c r="AL399" i="4"/>
  <c r="AL400" i="4"/>
  <c r="AL401" i="4"/>
  <c r="AL402" i="4"/>
  <c r="AL403" i="4"/>
  <c r="AL404" i="4"/>
  <c r="AL405" i="4"/>
  <c r="AL406" i="4"/>
  <c r="AL407" i="4"/>
  <c r="AL408" i="4"/>
  <c r="AL409" i="4"/>
  <c r="AL410" i="4"/>
  <c r="AL411" i="4"/>
  <c r="AL412" i="4"/>
  <c r="AL413" i="4"/>
  <c r="AL414" i="4"/>
  <c r="AL415" i="4"/>
  <c r="AL416" i="4"/>
  <c r="AL417" i="4"/>
  <c r="AL418" i="4"/>
  <c r="AL419" i="4"/>
  <c r="AL420" i="4"/>
  <c r="AL421" i="4"/>
  <c r="AL422" i="4"/>
  <c r="AL423" i="4"/>
  <c r="AL424" i="4"/>
  <c r="AL425" i="4"/>
  <c r="AL426" i="4"/>
  <c r="AL427" i="4"/>
  <c r="AL428" i="4"/>
  <c r="AL429" i="4"/>
  <c r="AL430" i="4"/>
  <c r="AL431" i="4"/>
  <c r="AL432" i="4"/>
  <c r="AL433" i="4"/>
  <c r="AL434" i="4"/>
  <c r="AL435" i="4"/>
  <c r="AL436" i="4"/>
  <c r="AL437" i="4"/>
  <c r="AL438" i="4"/>
  <c r="AL439" i="4"/>
  <c r="AL440" i="4"/>
  <c r="AL441" i="4"/>
  <c r="AL442" i="4"/>
  <c r="AL443" i="4"/>
  <c r="AL444" i="4"/>
  <c r="AL445" i="4"/>
  <c r="AL446" i="4"/>
  <c r="AL447" i="4"/>
  <c r="AL448" i="4"/>
  <c r="AL449" i="4"/>
  <c r="AL450" i="4"/>
  <c r="AL451" i="4"/>
  <c r="AL452" i="4"/>
  <c r="AL453" i="4"/>
  <c r="AL454" i="4"/>
  <c r="AL455" i="4"/>
  <c r="AL456" i="4"/>
  <c r="AL457" i="4"/>
  <c r="AL458" i="4"/>
  <c r="AL459" i="4"/>
  <c r="AL460" i="4"/>
  <c r="AL461" i="4"/>
  <c r="AL462" i="4"/>
  <c r="AL463" i="4"/>
  <c r="AL464" i="4"/>
  <c r="AL465" i="4"/>
  <c r="AL466" i="4"/>
  <c r="AL467" i="4"/>
  <c r="AL468" i="4"/>
  <c r="AL469" i="4"/>
  <c r="AL470" i="4"/>
  <c r="AL471" i="4"/>
  <c r="AL472" i="4"/>
  <c r="AL473" i="4"/>
  <c r="AL474" i="4"/>
  <c r="AL475" i="4"/>
  <c r="AL476" i="4"/>
  <c r="AL477" i="4"/>
  <c r="AL478" i="4"/>
  <c r="AL479" i="4"/>
  <c r="AL480" i="4"/>
  <c r="AL481" i="4"/>
  <c r="AL482" i="4"/>
  <c r="AL484" i="4"/>
  <c r="AL485" i="4"/>
  <c r="AL486" i="4"/>
  <c r="AL487" i="4"/>
  <c r="AL488" i="4"/>
  <c r="AL489" i="4"/>
  <c r="AL490" i="4"/>
  <c r="AL491" i="4"/>
  <c r="AL492" i="4"/>
  <c r="AL493" i="4"/>
  <c r="AL494" i="4"/>
  <c r="AL495" i="4"/>
  <c r="AL496" i="4"/>
  <c r="AL497" i="4"/>
  <c r="AL498" i="4"/>
  <c r="AL499" i="4"/>
  <c r="AL500" i="4"/>
  <c r="AL501" i="4"/>
  <c r="AL502" i="4"/>
  <c r="AL503" i="4"/>
  <c r="AL504" i="4"/>
  <c r="AL505" i="4"/>
  <c r="AL506" i="4"/>
  <c r="AL507" i="4"/>
  <c r="AL508" i="4"/>
  <c r="AL509" i="4"/>
  <c r="AL510" i="4"/>
  <c r="AL511" i="4"/>
  <c r="AL512" i="4"/>
  <c r="AL513" i="4"/>
  <c r="AL514" i="4"/>
  <c r="AL515" i="4"/>
  <c r="AL516" i="4"/>
  <c r="AL517" i="4"/>
  <c r="AL518" i="4"/>
  <c r="AL519" i="4"/>
  <c r="AL520" i="4"/>
  <c r="AL521" i="4"/>
  <c r="AL522" i="4"/>
  <c r="AL523" i="4"/>
  <c r="AL524" i="4"/>
  <c r="AL525" i="4"/>
  <c r="AL526" i="4"/>
  <c r="AL527" i="4"/>
  <c r="AL528" i="4"/>
  <c r="AL529" i="4"/>
  <c r="AL530" i="4"/>
  <c r="AL531" i="4"/>
  <c r="AL532" i="4"/>
  <c r="AL533" i="4"/>
  <c r="AL534" i="4"/>
  <c r="AL535" i="4"/>
  <c r="AL536" i="4"/>
  <c r="AL537" i="4"/>
  <c r="AL538" i="4"/>
  <c r="AL539" i="4"/>
  <c r="AL540" i="4"/>
  <c r="AL541" i="4"/>
  <c r="AL542" i="4"/>
  <c r="AL543" i="4"/>
  <c r="AL544" i="4"/>
  <c r="AL545" i="4"/>
  <c r="AL546" i="4"/>
  <c r="AL547" i="4"/>
  <c r="AL548" i="4"/>
  <c r="AL549" i="4"/>
  <c r="AL550" i="4"/>
  <c r="AL551" i="4"/>
  <c r="AL552" i="4"/>
  <c r="AL553" i="4"/>
  <c r="AL554" i="4"/>
  <c r="AL555" i="4"/>
  <c r="AL556" i="4"/>
  <c r="AL557" i="4"/>
  <c r="AL558" i="4"/>
  <c r="AL559" i="4"/>
  <c r="AL560" i="4"/>
  <c r="AL561" i="4"/>
  <c r="AL562" i="4"/>
  <c r="AL563" i="4"/>
  <c r="AL564" i="4"/>
  <c r="AL565" i="4"/>
  <c r="AL566" i="4"/>
  <c r="AL567" i="4"/>
  <c r="AL568" i="4"/>
  <c r="AL569" i="4"/>
  <c r="AL570" i="4"/>
  <c r="AL571" i="4"/>
  <c r="AL572" i="4"/>
  <c r="AL573" i="4"/>
  <c r="AL574" i="4"/>
  <c r="AL575" i="4"/>
  <c r="AL576" i="4"/>
  <c r="AL577" i="4"/>
  <c r="AL578" i="4"/>
  <c r="AL579" i="4"/>
  <c r="AL580" i="4"/>
  <c r="AL581" i="4"/>
  <c r="AL582" i="4"/>
  <c r="AL583" i="4"/>
  <c r="AL584" i="4"/>
  <c r="AL585" i="4"/>
  <c r="AL586" i="4"/>
  <c r="AL587" i="4"/>
  <c r="AL588" i="4"/>
  <c r="AL589" i="4"/>
  <c r="AL590" i="4"/>
  <c r="AL591" i="4"/>
  <c r="AL592" i="4"/>
  <c r="AL593" i="4"/>
  <c r="AL594" i="4"/>
  <c r="AL595" i="4"/>
  <c r="AL596" i="4"/>
  <c r="AL597" i="4"/>
  <c r="AL598" i="4"/>
  <c r="AL599" i="4"/>
  <c r="AL600" i="4"/>
  <c r="AL601" i="4"/>
  <c r="AL602" i="4"/>
  <c r="AL603" i="4"/>
  <c r="AL604" i="4"/>
  <c r="AL605" i="4"/>
  <c r="AL606" i="4"/>
  <c r="AL607" i="4"/>
  <c r="AL608" i="4"/>
  <c r="AL609" i="4"/>
  <c r="AL610" i="4"/>
  <c r="AL611" i="4"/>
  <c r="AL612" i="4"/>
  <c r="AL613" i="4"/>
  <c r="AL614" i="4"/>
  <c r="AL615" i="4"/>
  <c r="AL616" i="4"/>
  <c r="AL617" i="4"/>
  <c r="AL618" i="4"/>
  <c r="AL619" i="4"/>
  <c r="AL620" i="4"/>
  <c r="AL621" i="4"/>
  <c r="AL622" i="4"/>
  <c r="AL623" i="4"/>
  <c r="AL624" i="4"/>
  <c r="AL625" i="4"/>
  <c r="AL626" i="4"/>
  <c r="AL627" i="4"/>
  <c r="AL628" i="4"/>
  <c r="AL629" i="4"/>
  <c r="AL630" i="4"/>
  <c r="AL631" i="4"/>
  <c r="AL632" i="4"/>
  <c r="AL633" i="4"/>
  <c r="AL634" i="4"/>
  <c r="AL635" i="4"/>
  <c r="AL636" i="4"/>
  <c r="AL637" i="4"/>
  <c r="AL638" i="4"/>
  <c r="AL639" i="4"/>
  <c r="AL640" i="4"/>
  <c r="AL641" i="4"/>
  <c r="AL642" i="4"/>
  <c r="AL643" i="4"/>
  <c r="AL644" i="4"/>
  <c r="AL645" i="4"/>
  <c r="AL646" i="4"/>
  <c r="AL647" i="4"/>
  <c r="AL648" i="4"/>
  <c r="AL649" i="4"/>
  <c r="AL650" i="4"/>
  <c r="AL651" i="4"/>
  <c r="AL652" i="4"/>
  <c r="AL653" i="4"/>
  <c r="AL654" i="4"/>
  <c r="AL655" i="4"/>
  <c r="AL656" i="4"/>
  <c r="AL657" i="4"/>
  <c r="AL658" i="4"/>
  <c r="AL659" i="4"/>
  <c r="AL660" i="4"/>
  <c r="AL661" i="4"/>
  <c r="AL662" i="4"/>
  <c r="AL663" i="4"/>
  <c r="AL664" i="4"/>
  <c r="AL665" i="4"/>
  <c r="AL666" i="4"/>
  <c r="AL667" i="4"/>
  <c r="AL668" i="4"/>
  <c r="AL669" i="4"/>
  <c r="AL670" i="4"/>
  <c r="AL671" i="4"/>
  <c r="AL672" i="4"/>
  <c r="AL673" i="4"/>
  <c r="AL674" i="4"/>
  <c r="AL675" i="4"/>
  <c r="AL676" i="4"/>
  <c r="AL677" i="4"/>
  <c r="AL678" i="4"/>
  <c r="AL679" i="4"/>
  <c r="AL680" i="4"/>
  <c r="AL681" i="4"/>
  <c r="AL682" i="4"/>
  <c r="AL683" i="4"/>
  <c r="AL684" i="4"/>
  <c r="AL685" i="4"/>
  <c r="AL686" i="4"/>
  <c r="AL687" i="4"/>
  <c r="AL688" i="4"/>
  <c r="AL689" i="4"/>
  <c r="AL690" i="4"/>
  <c r="AL691" i="4"/>
  <c r="AL692" i="4"/>
  <c r="AL693" i="4"/>
  <c r="AL694" i="4"/>
  <c r="AL695" i="4"/>
  <c r="AL696" i="4"/>
  <c r="AL697" i="4"/>
  <c r="AL698" i="4"/>
  <c r="AL699" i="4"/>
  <c r="AL700" i="4"/>
  <c r="AL701" i="4"/>
  <c r="AL702" i="4"/>
  <c r="AL703" i="4"/>
  <c r="AL704" i="4"/>
  <c r="AL705" i="4"/>
  <c r="AL706" i="4"/>
  <c r="AL707" i="4"/>
  <c r="AL708" i="4"/>
  <c r="AL709" i="4"/>
  <c r="AL710" i="4"/>
  <c r="AL711" i="4"/>
  <c r="AL712" i="4"/>
  <c r="AL713" i="4"/>
  <c r="AL714" i="4"/>
  <c r="AL715" i="4"/>
  <c r="AL716" i="4"/>
  <c r="AL717" i="4"/>
  <c r="AL718" i="4"/>
  <c r="AL719" i="4"/>
  <c r="AL720" i="4"/>
  <c r="AL721" i="4"/>
  <c r="AL722" i="4"/>
  <c r="AL723" i="4"/>
  <c r="AL724" i="4"/>
  <c r="AL725" i="4"/>
  <c r="AL726" i="4"/>
  <c r="AL727" i="4"/>
  <c r="AL728" i="4"/>
  <c r="AL729" i="4"/>
  <c r="AL730" i="4"/>
  <c r="AL731" i="4"/>
  <c r="AL732" i="4"/>
  <c r="AL733" i="4"/>
  <c r="AL734" i="4"/>
  <c r="AL735" i="4"/>
  <c r="AL736" i="4"/>
  <c r="AL737" i="4"/>
  <c r="AL738" i="4"/>
  <c r="AL739" i="4"/>
  <c r="AL740" i="4"/>
  <c r="AL741" i="4"/>
  <c r="AL742" i="4"/>
  <c r="AL743" i="4"/>
  <c r="AL744" i="4"/>
  <c r="AL745" i="4"/>
  <c r="AL746" i="4"/>
  <c r="AL747" i="4"/>
  <c r="AL748" i="4"/>
  <c r="AL749" i="4"/>
  <c r="AL750" i="4"/>
  <c r="AL751" i="4"/>
  <c r="AL752" i="4"/>
  <c r="AL753" i="4"/>
  <c r="AL754" i="4"/>
  <c r="AL755" i="4"/>
  <c r="AL756" i="4"/>
  <c r="AL757" i="4"/>
  <c r="AL758" i="4"/>
  <c r="AL759" i="4"/>
  <c r="AL760" i="4"/>
  <c r="AL761" i="4"/>
  <c r="AL762" i="4"/>
  <c r="AL763" i="4"/>
  <c r="AL764" i="4"/>
  <c r="AL765" i="4"/>
  <c r="AL766" i="4"/>
  <c r="AL767" i="4"/>
  <c r="AL768" i="4"/>
  <c r="AL769" i="4"/>
  <c r="AL770" i="4"/>
  <c r="AL771" i="4"/>
  <c r="AL772" i="4"/>
  <c r="AL773" i="4"/>
  <c r="AL774" i="4"/>
  <c r="AL775" i="4"/>
  <c r="AL776" i="4"/>
  <c r="AL777" i="4"/>
  <c r="AL778" i="4"/>
  <c r="AL779" i="4"/>
  <c r="AL780" i="4"/>
  <c r="AL781" i="4"/>
  <c r="AL782" i="4"/>
  <c r="AL783" i="4"/>
  <c r="AL784" i="4"/>
  <c r="AL785" i="4"/>
  <c r="AL786" i="4"/>
  <c r="AL787" i="4"/>
  <c r="AL788" i="4"/>
  <c r="AL789" i="4"/>
  <c r="AL790" i="4"/>
  <c r="AL791" i="4"/>
  <c r="AL792" i="4"/>
  <c r="AL793" i="4"/>
  <c r="AL794" i="4"/>
  <c r="AL795" i="4"/>
  <c r="AL796" i="4"/>
  <c r="AL797" i="4"/>
  <c r="AL798" i="4"/>
  <c r="AL799" i="4"/>
  <c r="AL800" i="4"/>
  <c r="AL801" i="4"/>
  <c r="AL802" i="4"/>
  <c r="AL803" i="4"/>
  <c r="AL804" i="4"/>
  <c r="AL805" i="4"/>
  <c r="AL806" i="4"/>
  <c r="AL807" i="4"/>
  <c r="AL808" i="4"/>
  <c r="AL809" i="4"/>
  <c r="AL810" i="4"/>
  <c r="AL811" i="4"/>
  <c r="AL812" i="4"/>
  <c r="AL813" i="4"/>
  <c r="AL814" i="4"/>
  <c r="AL815" i="4"/>
  <c r="AL816" i="4"/>
  <c r="AL817" i="4"/>
  <c r="AL818" i="4"/>
  <c r="AL819" i="4"/>
  <c r="AL820" i="4"/>
  <c r="AL821" i="4"/>
  <c r="AL822" i="4"/>
  <c r="AL823" i="4"/>
  <c r="AL824" i="4"/>
  <c r="AL825" i="4"/>
  <c r="AL826" i="4"/>
  <c r="AL827" i="4"/>
  <c r="AL828" i="4"/>
  <c r="AL829" i="4"/>
  <c r="AL830" i="4"/>
  <c r="AL831" i="4"/>
  <c r="AL832" i="4"/>
  <c r="AL833" i="4"/>
  <c r="AL834" i="4"/>
  <c r="AL835" i="4"/>
  <c r="AL836" i="4"/>
  <c r="AL837" i="4"/>
  <c r="AL838" i="4"/>
  <c r="AL839" i="4"/>
  <c r="AL840" i="4"/>
  <c r="AL841" i="4"/>
  <c r="AL842" i="4"/>
  <c r="AL843" i="4"/>
  <c r="AL844" i="4"/>
  <c r="AL845" i="4"/>
  <c r="AL846" i="4"/>
  <c r="AL847" i="4"/>
  <c r="AL848" i="4"/>
  <c r="AL849" i="4"/>
  <c r="AL850" i="4"/>
  <c r="AL851" i="4"/>
  <c r="AL852" i="4"/>
  <c r="AL853" i="4"/>
  <c r="AL854" i="4"/>
  <c r="AL855" i="4"/>
  <c r="AL856" i="4"/>
  <c r="AL857" i="4"/>
  <c r="AL858" i="4"/>
  <c r="AL859" i="4"/>
  <c r="AL860" i="4"/>
  <c r="AL861" i="4"/>
  <c r="AL862" i="4"/>
  <c r="AL863" i="4"/>
  <c r="AL864" i="4"/>
  <c r="AL865" i="4"/>
  <c r="AL866" i="4"/>
  <c r="AL867" i="4"/>
  <c r="AL868" i="4"/>
  <c r="AL3" i="4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" i="3"/>
  <c r="AP29" i="5" l="1"/>
  <c r="AP28" i="5"/>
  <c r="AP30" i="5"/>
  <c r="AP19" i="5"/>
  <c r="AP23" i="5"/>
  <c r="AP21" i="5"/>
  <c r="AP20" i="5"/>
  <c r="AP24" i="5"/>
  <c r="AP18" i="5"/>
  <c r="AP22" i="5"/>
  <c r="C727" i="4"/>
  <c r="D727" i="4"/>
  <c r="E727" i="4"/>
  <c r="F727" i="4"/>
  <c r="C728" i="4"/>
  <c r="D728" i="4"/>
  <c r="E728" i="4"/>
  <c r="F728" i="4"/>
  <c r="C729" i="4"/>
  <c r="D729" i="4"/>
  <c r="E729" i="4"/>
  <c r="F729" i="4"/>
  <c r="C730" i="4"/>
  <c r="D730" i="4"/>
  <c r="E730" i="4"/>
  <c r="F730" i="4"/>
  <c r="C731" i="4"/>
  <c r="D731" i="4"/>
  <c r="E731" i="4"/>
  <c r="F731" i="4"/>
  <c r="C732" i="4"/>
  <c r="D732" i="4"/>
  <c r="E732" i="4"/>
  <c r="F732" i="4"/>
  <c r="C733" i="4"/>
  <c r="D733" i="4"/>
  <c r="E733" i="4"/>
  <c r="F733" i="4"/>
  <c r="C734" i="4"/>
  <c r="D734" i="4"/>
  <c r="E734" i="4"/>
  <c r="F734" i="4"/>
  <c r="C735" i="4"/>
  <c r="D735" i="4"/>
  <c r="E735" i="4"/>
  <c r="F735" i="4"/>
  <c r="C736" i="4"/>
  <c r="D736" i="4"/>
  <c r="E736" i="4"/>
  <c r="F736" i="4"/>
  <c r="C737" i="4"/>
  <c r="D737" i="4"/>
  <c r="E737" i="4"/>
  <c r="F737" i="4"/>
  <c r="C738" i="4"/>
  <c r="D738" i="4"/>
  <c r="E738" i="4"/>
  <c r="F738" i="4"/>
  <c r="C739" i="4"/>
  <c r="D739" i="4"/>
  <c r="E739" i="4"/>
  <c r="F739" i="4"/>
  <c r="C740" i="4"/>
  <c r="D740" i="4"/>
  <c r="E740" i="4"/>
  <c r="F740" i="4"/>
  <c r="C741" i="4"/>
  <c r="D741" i="4"/>
  <c r="E741" i="4"/>
  <c r="F741" i="4"/>
  <c r="C742" i="4"/>
  <c r="D742" i="4"/>
  <c r="E742" i="4"/>
  <c r="F742" i="4"/>
  <c r="C743" i="4"/>
  <c r="D743" i="4"/>
  <c r="E743" i="4"/>
  <c r="F743" i="4"/>
  <c r="C744" i="4"/>
  <c r="D744" i="4"/>
  <c r="E744" i="4"/>
  <c r="F744" i="4"/>
  <c r="C745" i="4"/>
  <c r="D745" i="4"/>
  <c r="E745" i="4"/>
  <c r="F745" i="4"/>
  <c r="C746" i="4"/>
  <c r="D746" i="4"/>
  <c r="E746" i="4"/>
  <c r="F746" i="4"/>
  <c r="C747" i="4"/>
  <c r="D747" i="4"/>
  <c r="E747" i="4"/>
  <c r="F747" i="4"/>
  <c r="C748" i="4"/>
  <c r="D748" i="4"/>
  <c r="E748" i="4"/>
  <c r="F748" i="4"/>
  <c r="C749" i="4"/>
  <c r="D749" i="4"/>
  <c r="E749" i="4"/>
  <c r="F749" i="4"/>
  <c r="C750" i="4"/>
  <c r="D750" i="4"/>
  <c r="E750" i="4"/>
  <c r="F750" i="4"/>
  <c r="C751" i="4"/>
  <c r="D751" i="4"/>
  <c r="E751" i="4"/>
  <c r="F751" i="4"/>
  <c r="C752" i="4"/>
  <c r="D752" i="4"/>
  <c r="E752" i="4"/>
  <c r="F752" i="4"/>
  <c r="C753" i="4"/>
  <c r="D753" i="4"/>
  <c r="E753" i="4"/>
  <c r="F753" i="4"/>
  <c r="C754" i="4"/>
  <c r="D754" i="4"/>
  <c r="E754" i="4"/>
  <c r="F754" i="4"/>
  <c r="C755" i="4"/>
  <c r="D755" i="4"/>
  <c r="E755" i="4"/>
  <c r="F755" i="4"/>
  <c r="C756" i="4"/>
  <c r="D756" i="4"/>
  <c r="E756" i="4"/>
  <c r="F756" i="4"/>
  <c r="C757" i="4"/>
  <c r="D757" i="4"/>
  <c r="E757" i="4"/>
  <c r="F757" i="4"/>
  <c r="C758" i="4"/>
  <c r="D758" i="4"/>
  <c r="E758" i="4"/>
  <c r="F758" i="4"/>
  <c r="C759" i="4"/>
  <c r="D759" i="4"/>
  <c r="E759" i="4"/>
  <c r="F759" i="4"/>
  <c r="C760" i="4"/>
  <c r="D760" i="4"/>
  <c r="E760" i="4"/>
  <c r="F760" i="4"/>
  <c r="C761" i="4"/>
  <c r="D761" i="4"/>
  <c r="E761" i="4"/>
  <c r="F761" i="4"/>
  <c r="C762" i="4"/>
  <c r="D762" i="4"/>
  <c r="E762" i="4"/>
  <c r="F762" i="4"/>
  <c r="C763" i="4"/>
  <c r="D763" i="4"/>
  <c r="E763" i="4"/>
  <c r="F763" i="4"/>
  <c r="C764" i="4"/>
  <c r="D764" i="4"/>
  <c r="E764" i="4"/>
  <c r="F764" i="4"/>
  <c r="C765" i="4"/>
  <c r="D765" i="4"/>
  <c r="E765" i="4"/>
  <c r="F765" i="4"/>
  <c r="C766" i="4"/>
  <c r="D766" i="4"/>
  <c r="E766" i="4"/>
  <c r="F766" i="4"/>
  <c r="C767" i="4"/>
  <c r="D767" i="4"/>
  <c r="E767" i="4"/>
  <c r="F767" i="4"/>
  <c r="C768" i="4"/>
  <c r="D768" i="4"/>
  <c r="E768" i="4"/>
  <c r="F768" i="4"/>
  <c r="C769" i="4"/>
  <c r="D769" i="4"/>
  <c r="E769" i="4"/>
  <c r="F769" i="4"/>
  <c r="C770" i="4"/>
  <c r="D770" i="4"/>
  <c r="E770" i="4"/>
  <c r="F770" i="4"/>
  <c r="C771" i="4"/>
  <c r="D771" i="4"/>
  <c r="E771" i="4"/>
  <c r="F771" i="4"/>
  <c r="C772" i="4"/>
  <c r="D772" i="4"/>
  <c r="E772" i="4"/>
  <c r="F772" i="4"/>
  <c r="C773" i="4"/>
  <c r="D773" i="4"/>
  <c r="E773" i="4"/>
  <c r="F773" i="4"/>
  <c r="C774" i="4"/>
  <c r="D774" i="4"/>
  <c r="E774" i="4"/>
  <c r="F774" i="4"/>
  <c r="C775" i="4"/>
  <c r="D775" i="4"/>
  <c r="E775" i="4"/>
  <c r="F775" i="4"/>
  <c r="C776" i="4"/>
  <c r="D776" i="4"/>
  <c r="E776" i="4"/>
  <c r="F776" i="4"/>
  <c r="C777" i="4"/>
  <c r="D777" i="4"/>
  <c r="E777" i="4"/>
  <c r="F777" i="4"/>
  <c r="C778" i="4"/>
  <c r="D778" i="4"/>
  <c r="E778" i="4"/>
  <c r="F778" i="4"/>
  <c r="C779" i="4"/>
  <c r="D779" i="4"/>
  <c r="E779" i="4"/>
  <c r="F779" i="4"/>
  <c r="C780" i="4"/>
  <c r="D780" i="4"/>
  <c r="E780" i="4"/>
  <c r="F780" i="4"/>
  <c r="C781" i="4"/>
  <c r="D781" i="4"/>
  <c r="E781" i="4"/>
  <c r="F781" i="4"/>
  <c r="C782" i="4"/>
  <c r="D782" i="4"/>
  <c r="E782" i="4"/>
  <c r="F782" i="4"/>
  <c r="C783" i="4"/>
  <c r="D783" i="4"/>
  <c r="E783" i="4"/>
  <c r="F783" i="4"/>
  <c r="C784" i="4"/>
  <c r="D784" i="4"/>
  <c r="E784" i="4"/>
  <c r="F784" i="4"/>
  <c r="C785" i="4"/>
  <c r="D785" i="4"/>
  <c r="E785" i="4"/>
  <c r="F785" i="4"/>
  <c r="C786" i="4"/>
  <c r="D786" i="4"/>
  <c r="E786" i="4"/>
  <c r="F786" i="4"/>
  <c r="C787" i="4"/>
  <c r="D787" i="4"/>
  <c r="E787" i="4"/>
  <c r="F787" i="4"/>
  <c r="C788" i="4"/>
  <c r="D788" i="4"/>
  <c r="E788" i="4"/>
  <c r="F788" i="4"/>
  <c r="C789" i="4"/>
  <c r="D789" i="4"/>
  <c r="E789" i="4"/>
  <c r="F789" i="4"/>
  <c r="C790" i="4"/>
  <c r="D790" i="4"/>
  <c r="E790" i="4"/>
  <c r="F790" i="4"/>
  <c r="C791" i="4"/>
  <c r="D791" i="4"/>
  <c r="E791" i="4"/>
  <c r="F791" i="4"/>
  <c r="C792" i="4"/>
  <c r="D792" i="4"/>
  <c r="E792" i="4"/>
  <c r="F792" i="4"/>
  <c r="C793" i="4"/>
  <c r="D793" i="4"/>
  <c r="E793" i="4"/>
  <c r="F793" i="4"/>
  <c r="C794" i="4"/>
  <c r="D794" i="4"/>
  <c r="E794" i="4"/>
  <c r="F794" i="4"/>
  <c r="C795" i="4"/>
  <c r="D795" i="4"/>
  <c r="E795" i="4"/>
  <c r="F795" i="4"/>
  <c r="C796" i="4"/>
  <c r="D796" i="4"/>
  <c r="E796" i="4"/>
  <c r="F796" i="4"/>
  <c r="C797" i="4"/>
  <c r="D797" i="4"/>
  <c r="E797" i="4"/>
  <c r="F797" i="4"/>
  <c r="C798" i="4"/>
  <c r="D798" i="4"/>
  <c r="E798" i="4"/>
  <c r="F798" i="4"/>
  <c r="C799" i="4"/>
  <c r="D799" i="4"/>
  <c r="E799" i="4"/>
  <c r="F799" i="4"/>
  <c r="C800" i="4"/>
  <c r="D800" i="4"/>
  <c r="E800" i="4"/>
  <c r="F800" i="4"/>
  <c r="C801" i="4"/>
  <c r="D801" i="4"/>
  <c r="E801" i="4"/>
  <c r="F801" i="4"/>
  <c r="C802" i="4"/>
  <c r="D802" i="4"/>
  <c r="E802" i="4"/>
  <c r="F802" i="4"/>
  <c r="C803" i="4"/>
  <c r="D803" i="4"/>
  <c r="E803" i="4"/>
  <c r="F803" i="4"/>
  <c r="C804" i="4"/>
  <c r="D804" i="4"/>
  <c r="E804" i="4"/>
  <c r="F804" i="4"/>
  <c r="C805" i="4"/>
  <c r="D805" i="4"/>
  <c r="E805" i="4"/>
  <c r="F805" i="4"/>
  <c r="C806" i="4"/>
  <c r="D806" i="4"/>
  <c r="E806" i="4"/>
  <c r="F806" i="4"/>
  <c r="C807" i="4"/>
  <c r="D807" i="4"/>
  <c r="E807" i="4"/>
  <c r="F807" i="4"/>
  <c r="C808" i="4"/>
  <c r="D808" i="4"/>
  <c r="E808" i="4"/>
  <c r="F808" i="4"/>
  <c r="C809" i="4"/>
  <c r="D809" i="4"/>
  <c r="E809" i="4"/>
  <c r="F809" i="4"/>
  <c r="C810" i="4"/>
  <c r="D810" i="4"/>
  <c r="E810" i="4"/>
  <c r="F810" i="4"/>
  <c r="C811" i="4"/>
  <c r="D811" i="4"/>
  <c r="E811" i="4"/>
  <c r="F811" i="4"/>
  <c r="C812" i="4"/>
  <c r="D812" i="4"/>
  <c r="E812" i="4"/>
  <c r="F812" i="4"/>
  <c r="C813" i="4"/>
  <c r="D813" i="4"/>
  <c r="E813" i="4"/>
  <c r="F813" i="4"/>
  <c r="C814" i="4"/>
  <c r="D814" i="4"/>
  <c r="E814" i="4"/>
  <c r="F814" i="4"/>
  <c r="C815" i="4"/>
  <c r="D815" i="4"/>
  <c r="E815" i="4"/>
  <c r="F815" i="4"/>
  <c r="C816" i="4"/>
  <c r="D816" i="4"/>
  <c r="E816" i="4"/>
  <c r="F816" i="4"/>
  <c r="C817" i="4"/>
  <c r="D817" i="4"/>
  <c r="E817" i="4"/>
  <c r="F817" i="4"/>
  <c r="C818" i="4"/>
  <c r="D818" i="4"/>
  <c r="E818" i="4"/>
  <c r="F818" i="4"/>
  <c r="C819" i="4"/>
  <c r="D819" i="4"/>
  <c r="E819" i="4"/>
  <c r="F819" i="4"/>
  <c r="C820" i="4"/>
  <c r="D820" i="4"/>
  <c r="E820" i="4"/>
  <c r="F820" i="4"/>
  <c r="C821" i="4"/>
  <c r="D821" i="4"/>
  <c r="E821" i="4"/>
  <c r="F821" i="4"/>
  <c r="C822" i="4"/>
  <c r="D822" i="4"/>
  <c r="E822" i="4"/>
  <c r="F822" i="4"/>
  <c r="C823" i="4"/>
  <c r="D823" i="4"/>
  <c r="E823" i="4"/>
  <c r="F823" i="4"/>
  <c r="C824" i="4"/>
  <c r="D824" i="4"/>
  <c r="E824" i="4"/>
  <c r="F824" i="4"/>
  <c r="C825" i="4"/>
  <c r="D825" i="4"/>
  <c r="E825" i="4"/>
  <c r="F825" i="4"/>
  <c r="C826" i="4"/>
  <c r="D826" i="4"/>
  <c r="E826" i="4"/>
  <c r="F826" i="4"/>
  <c r="C827" i="4"/>
  <c r="D827" i="4"/>
  <c r="E827" i="4"/>
  <c r="F827" i="4"/>
  <c r="C828" i="4"/>
  <c r="D828" i="4"/>
  <c r="E828" i="4"/>
  <c r="F828" i="4"/>
  <c r="C829" i="4"/>
  <c r="D829" i="4"/>
  <c r="E829" i="4"/>
  <c r="F829" i="4"/>
  <c r="C830" i="4"/>
  <c r="D830" i="4"/>
  <c r="E830" i="4"/>
  <c r="F830" i="4"/>
  <c r="C831" i="4"/>
  <c r="D831" i="4"/>
  <c r="E831" i="4"/>
  <c r="F831" i="4"/>
  <c r="C832" i="4"/>
  <c r="D832" i="4"/>
  <c r="E832" i="4"/>
  <c r="F832" i="4"/>
  <c r="C833" i="4"/>
  <c r="D833" i="4"/>
  <c r="E833" i="4"/>
  <c r="F833" i="4"/>
  <c r="C834" i="4"/>
  <c r="D834" i="4"/>
  <c r="E834" i="4"/>
  <c r="F834" i="4"/>
  <c r="C835" i="4"/>
  <c r="D835" i="4"/>
  <c r="E835" i="4"/>
  <c r="F835" i="4"/>
  <c r="C836" i="4"/>
  <c r="D836" i="4"/>
  <c r="E836" i="4"/>
  <c r="F836" i="4"/>
  <c r="C837" i="4"/>
  <c r="D837" i="4"/>
  <c r="E837" i="4"/>
  <c r="F837" i="4"/>
  <c r="C838" i="4"/>
  <c r="D838" i="4"/>
  <c r="E838" i="4"/>
  <c r="F838" i="4"/>
  <c r="C839" i="4"/>
  <c r="D839" i="4"/>
  <c r="E839" i="4"/>
  <c r="F839" i="4"/>
  <c r="C840" i="4"/>
  <c r="D840" i="4"/>
  <c r="E840" i="4"/>
  <c r="F840" i="4"/>
  <c r="C841" i="4"/>
  <c r="D841" i="4"/>
  <c r="E841" i="4"/>
  <c r="F841" i="4"/>
  <c r="C842" i="4"/>
  <c r="D842" i="4"/>
  <c r="E842" i="4"/>
  <c r="F842" i="4"/>
  <c r="C843" i="4"/>
  <c r="D843" i="4"/>
  <c r="E843" i="4"/>
  <c r="F843" i="4"/>
  <c r="C844" i="4"/>
  <c r="D844" i="4"/>
  <c r="E844" i="4"/>
  <c r="F844" i="4"/>
  <c r="C845" i="4"/>
  <c r="D845" i="4"/>
  <c r="E845" i="4"/>
  <c r="F845" i="4"/>
  <c r="C846" i="4"/>
  <c r="D846" i="4"/>
  <c r="E846" i="4"/>
  <c r="F846" i="4"/>
  <c r="C847" i="4"/>
  <c r="D847" i="4"/>
  <c r="E847" i="4"/>
  <c r="F847" i="4"/>
  <c r="C848" i="4"/>
  <c r="D848" i="4"/>
  <c r="E848" i="4"/>
  <c r="F848" i="4"/>
  <c r="C849" i="4"/>
  <c r="D849" i="4"/>
  <c r="E849" i="4"/>
  <c r="F849" i="4"/>
  <c r="C850" i="4"/>
  <c r="D850" i="4"/>
  <c r="E850" i="4"/>
  <c r="F850" i="4"/>
  <c r="C851" i="4"/>
  <c r="D851" i="4"/>
  <c r="E851" i="4"/>
  <c r="F851" i="4"/>
  <c r="C852" i="4"/>
  <c r="D852" i="4"/>
  <c r="E852" i="4"/>
  <c r="F852" i="4"/>
  <c r="C853" i="4"/>
  <c r="D853" i="4"/>
  <c r="E853" i="4"/>
  <c r="F853" i="4"/>
  <c r="C854" i="4"/>
  <c r="D854" i="4"/>
  <c r="E854" i="4"/>
  <c r="F854" i="4"/>
  <c r="C855" i="4"/>
  <c r="D855" i="4"/>
  <c r="E855" i="4"/>
  <c r="F855" i="4"/>
  <c r="C856" i="4"/>
  <c r="D856" i="4"/>
  <c r="E856" i="4"/>
  <c r="F856" i="4"/>
  <c r="C857" i="4"/>
  <c r="D857" i="4"/>
  <c r="E857" i="4"/>
  <c r="F857" i="4"/>
  <c r="C858" i="4"/>
  <c r="D858" i="4"/>
  <c r="E858" i="4"/>
  <c r="F858" i="4"/>
  <c r="C859" i="4"/>
  <c r="D859" i="4"/>
  <c r="E859" i="4"/>
  <c r="F859" i="4"/>
  <c r="C860" i="4"/>
  <c r="D860" i="4"/>
  <c r="E860" i="4"/>
  <c r="F860" i="4"/>
  <c r="C861" i="4"/>
  <c r="D861" i="4"/>
  <c r="E861" i="4"/>
  <c r="F861" i="4"/>
  <c r="C862" i="4"/>
  <c r="D862" i="4"/>
  <c r="E862" i="4"/>
  <c r="F862" i="4"/>
  <c r="C863" i="4"/>
  <c r="D863" i="4"/>
  <c r="E863" i="4"/>
  <c r="F863" i="4"/>
  <c r="C864" i="4"/>
  <c r="D864" i="4"/>
  <c r="E864" i="4"/>
  <c r="F864" i="4"/>
  <c r="C865" i="4"/>
  <c r="D865" i="4"/>
  <c r="E865" i="4"/>
  <c r="F865" i="4"/>
  <c r="C866" i="4"/>
  <c r="D866" i="4"/>
  <c r="E866" i="4"/>
  <c r="F866" i="4"/>
  <c r="C867" i="4"/>
  <c r="D867" i="4"/>
  <c r="E867" i="4"/>
  <c r="F867" i="4"/>
  <c r="C868" i="4"/>
  <c r="D868" i="4"/>
  <c r="E868" i="4"/>
  <c r="F868" i="4"/>
  <c r="AD21" i="5" l="1"/>
  <c r="AE21" i="5"/>
  <c r="AF21" i="5"/>
  <c r="AG21" i="5"/>
  <c r="AH21" i="5"/>
  <c r="AD22" i="5"/>
  <c r="AE22" i="5"/>
  <c r="AF22" i="5"/>
  <c r="AG22" i="5"/>
  <c r="AH22" i="5"/>
  <c r="AD23" i="5"/>
  <c r="AE23" i="5"/>
  <c r="AF23" i="5"/>
  <c r="AG23" i="5"/>
  <c r="AH23" i="5"/>
  <c r="AC22" i="5"/>
  <c r="AC23" i="5"/>
  <c r="AB22" i="5"/>
  <c r="AB23" i="5"/>
  <c r="AI29" i="5"/>
  <c r="AJ29" i="5" s="1"/>
  <c r="AI30" i="5"/>
  <c r="AJ30" i="5" s="1"/>
  <c r="AI31" i="5"/>
  <c r="AJ31" i="5"/>
  <c r="AI28" i="5"/>
  <c r="AC28" i="5"/>
  <c r="AD28" i="5"/>
  <c r="AE28" i="5"/>
  <c r="AF28" i="5"/>
  <c r="AG28" i="5"/>
  <c r="AH28" i="5"/>
  <c r="AC29" i="5"/>
  <c r="AD29" i="5"/>
  <c r="AE29" i="5"/>
  <c r="AF29" i="5"/>
  <c r="AG29" i="5"/>
  <c r="AH29" i="5"/>
  <c r="AC30" i="5"/>
  <c r="AD30" i="5"/>
  <c r="AE30" i="5"/>
  <c r="AF30" i="5"/>
  <c r="AG30" i="5"/>
  <c r="AH30" i="5"/>
  <c r="AB29" i="5"/>
  <c r="AB30" i="5"/>
  <c r="AB28" i="5"/>
  <c r="R28" i="5"/>
  <c r="S28" i="5"/>
  <c r="T28" i="5"/>
  <c r="U28" i="5"/>
  <c r="V28" i="5"/>
  <c r="W28" i="5"/>
  <c r="R29" i="5"/>
  <c r="S29" i="5"/>
  <c r="T29" i="5"/>
  <c r="U29" i="5"/>
  <c r="V29" i="5"/>
  <c r="W29" i="5"/>
  <c r="X29" i="5" s="1"/>
  <c r="Y29" i="5" s="1"/>
  <c r="R30" i="5"/>
  <c r="S30" i="5"/>
  <c r="T30" i="5"/>
  <c r="U30" i="5"/>
  <c r="V30" i="5"/>
  <c r="W30" i="5"/>
  <c r="Q29" i="5"/>
  <c r="Q30" i="5"/>
  <c r="Q28" i="5"/>
  <c r="J869" i="4"/>
  <c r="K869" i="4"/>
  <c r="L869" i="4"/>
  <c r="M869" i="4"/>
  <c r="N869" i="4"/>
  <c r="G11" i="5"/>
  <c r="H11" i="5"/>
  <c r="I11" i="5"/>
  <c r="J11" i="5"/>
  <c r="K11" i="5"/>
  <c r="L11" i="5"/>
  <c r="G12" i="5"/>
  <c r="H12" i="5"/>
  <c r="I12" i="5"/>
  <c r="J12" i="5"/>
  <c r="K12" i="5"/>
  <c r="L12" i="5"/>
  <c r="G13" i="5"/>
  <c r="H13" i="5"/>
  <c r="I13" i="5"/>
  <c r="J13" i="5"/>
  <c r="K13" i="5"/>
  <c r="L13" i="5"/>
  <c r="G14" i="5"/>
  <c r="H14" i="5"/>
  <c r="I14" i="5"/>
  <c r="J14" i="5"/>
  <c r="K14" i="5"/>
  <c r="L14" i="5"/>
  <c r="F12" i="5"/>
  <c r="F13" i="5"/>
  <c r="F14" i="5"/>
  <c r="H22" i="5"/>
  <c r="I22" i="5"/>
  <c r="J22" i="5"/>
  <c r="L22" i="5"/>
  <c r="H28" i="5"/>
  <c r="I28" i="5"/>
  <c r="J28" i="5"/>
  <c r="L28" i="5"/>
  <c r="H29" i="5"/>
  <c r="I29" i="5"/>
  <c r="J29" i="5"/>
  <c r="L29" i="5"/>
  <c r="H30" i="5"/>
  <c r="I30" i="5"/>
  <c r="J30" i="5"/>
  <c r="L30" i="5"/>
  <c r="C711" i="4"/>
  <c r="D711" i="4"/>
  <c r="E711" i="4"/>
  <c r="F711" i="4"/>
  <c r="F679" i="8"/>
  <c r="F680" i="8"/>
  <c r="F681" i="8"/>
  <c r="F682" i="8"/>
  <c r="F683" i="8"/>
  <c r="F684" i="8"/>
  <c r="F685" i="8"/>
  <c r="F686" i="8"/>
  <c r="F687" i="8"/>
  <c r="F688" i="8"/>
  <c r="F689" i="8"/>
  <c r="F690" i="8"/>
  <c r="F691" i="8"/>
  <c r="F692" i="8"/>
  <c r="F693" i="8"/>
  <c r="F694" i="8"/>
  <c r="F695" i="8"/>
  <c r="F696" i="8"/>
  <c r="F697" i="8"/>
  <c r="F698" i="8"/>
  <c r="F699" i="8"/>
  <c r="F700" i="8"/>
  <c r="F701" i="8"/>
  <c r="F702" i="8"/>
  <c r="F703" i="8"/>
  <c r="F704" i="8"/>
  <c r="F705" i="8"/>
  <c r="F706" i="8"/>
  <c r="F707" i="8"/>
  <c r="F708" i="8"/>
  <c r="F709" i="8"/>
  <c r="F710" i="8"/>
  <c r="F711" i="8"/>
  <c r="F712" i="8"/>
  <c r="F713" i="8"/>
  <c r="F714" i="8"/>
  <c r="F715" i="8"/>
  <c r="F716" i="8"/>
  <c r="F717" i="8"/>
  <c r="F718" i="8"/>
  <c r="F719" i="8"/>
  <c r="F720" i="8"/>
  <c r="F721" i="8"/>
  <c r="F722" i="8"/>
  <c r="F723" i="8"/>
  <c r="F724" i="8"/>
  <c r="F725" i="8"/>
  <c r="F568" i="8"/>
  <c r="F569" i="8"/>
  <c r="F570" i="8"/>
  <c r="F571" i="8"/>
  <c r="F572" i="8"/>
  <c r="F573" i="8"/>
  <c r="F574" i="8"/>
  <c r="F575" i="8"/>
  <c r="F576" i="8"/>
  <c r="F577" i="8"/>
  <c r="F578" i="8"/>
  <c r="F579" i="8"/>
  <c r="F580" i="8"/>
  <c r="F581" i="8"/>
  <c r="F582" i="8"/>
  <c r="F583" i="8"/>
  <c r="F584" i="8"/>
  <c r="F585" i="8"/>
  <c r="F586" i="8"/>
  <c r="F587" i="8"/>
  <c r="F588" i="8"/>
  <c r="F589" i="8"/>
  <c r="F590" i="8"/>
  <c r="F591" i="8"/>
  <c r="F592" i="8"/>
  <c r="F593" i="8"/>
  <c r="F594" i="8"/>
  <c r="F595" i="8"/>
  <c r="F596" i="8"/>
  <c r="F597" i="8"/>
  <c r="F598" i="8"/>
  <c r="F599" i="8"/>
  <c r="F600" i="8"/>
  <c r="F601" i="8"/>
  <c r="F602" i="8"/>
  <c r="F603" i="8"/>
  <c r="F604" i="8"/>
  <c r="F605" i="8"/>
  <c r="F606" i="8"/>
  <c r="F607" i="8"/>
  <c r="F608" i="8"/>
  <c r="F609" i="8"/>
  <c r="F610" i="8"/>
  <c r="F611" i="8"/>
  <c r="F612" i="8"/>
  <c r="F613" i="8"/>
  <c r="F614" i="8"/>
  <c r="F615" i="8"/>
  <c r="F616" i="8"/>
  <c r="F617" i="8"/>
  <c r="F618" i="8"/>
  <c r="F619" i="8"/>
  <c r="F620" i="8"/>
  <c r="F621" i="8"/>
  <c r="F622" i="8"/>
  <c r="F623" i="8"/>
  <c r="F624" i="8"/>
  <c r="F625" i="8"/>
  <c r="F626" i="8"/>
  <c r="F627" i="8"/>
  <c r="F628" i="8"/>
  <c r="F629" i="8"/>
  <c r="F630" i="8"/>
  <c r="F631" i="8"/>
  <c r="F632" i="8"/>
  <c r="F633" i="8"/>
  <c r="F634" i="8"/>
  <c r="F635" i="8"/>
  <c r="F636" i="8"/>
  <c r="F637" i="8"/>
  <c r="F638" i="8"/>
  <c r="F639" i="8"/>
  <c r="F640" i="8"/>
  <c r="F641" i="8"/>
  <c r="F642" i="8"/>
  <c r="F643" i="8"/>
  <c r="F644" i="8"/>
  <c r="F645" i="8"/>
  <c r="F646" i="8"/>
  <c r="F647" i="8"/>
  <c r="F648" i="8"/>
  <c r="F649" i="8"/>
  <c r="F650" i="8"/>
  <c r="F651" i="8"/>
  <c r="F652" i="8"/>
  <c r="F653" i="8"/>
  <c r="F654" i="8"/>
  <c r="F655" i="8"/>
  <c r="F656" i="8"/>
  <c r="F657" i="8"/>
  <c r="F658" i="8"/>
  <c r="F659" i="8"/>
  <c r="F660" i="8"/>
  <c r="F661" i="8"/>
  <c r="F662" i="8"/>
  <c r="F663" i="8"/>
  <c r="F664" i="8"/>
  <c r="F665" i="8"/>
  <c r="F666" i="8"/>
  <c r="F667" i="8"/>
  <c r="F668" i="8"/>
  <c r="F669" i="8"/>
  <c r="F670" i="8"/>
  <c r="F671" i="8"/>
  <c r="F672" i="8"/>
  <c r="F673" i="8"/>
  <c r="F674" i="8"/>
  <c r="F675" i="8"/>
  <c r="F676" i="8"/>
  <c r="F677" i="8"/>
  <c r="F678" i="8"/>
  <c r="F501" i="8"/>
  <c r="F502" i="8"/>
  <c r="F503" i="8"/>
  <c r="F504" i="8"/>
  <c r="F505" i="8"/>
  <c r="F506" i="8"/>
  <c r="F507" i="8"/>
  <c r="F508" i="8"/>
  <c r="F509" i="8"/>
  <c r="F510" i="8"/>
  <c r="F511" i="8"/>
  <c r="F512" i="8"/>
  <c r="F513" i="8"/>
  <c r="F514" i="8"/>
  <c r="F515" i="8"/>
  <c r="F516" i="8"/>
  <c r="F517" i="8"/>
  <c r="F518" i="8"/>
  <c r="F519" i="8"/>
  <c r="F520" i="8"/>
  <c r="F521" i="8"/>
  <c r="F522" i="8"/>
  <c r="F523" i="8"/>
  <c r="F524" i="8"/>
  <c r="F525" i="8"/>
  <c r="F526" i="8"/>
  <c r="F527" i="8"/>
  <c r="F528" i="8"/>
  <c r="F529" i="8"/>
  <c r="F530" i="8"/>
  <c r="F531" i="8"/>
  <c r="F532" i="8"/>
  <c r="F533" i="8"/>
  <c r="F534" i="8"/>
  <c r="F535" i="8"/>
  <c r="F536" i="8"/>
  <c r="F537" i="8"/>
  <c r="F538" i="8"/>
  <c r="F539" i="8"/>
  <c r="F540" i="8"/>
  <c r="F541" i="8"/>
  <c r="F542" i="8"/>
  <c r="F543" i="8"/>
  <c r="F544" i="8"/>
  <c r="F545" i="8"/>
  <c r="F546" i="8"/>
  <c r="F547" i="8"/>
  <c r="F548" i="8"/>
  <c r="F549" i="8"/>
  <c r="F550" i="8"/>
  <c r="F551" i="8"/>
  <c r="F552" i="8"/>
  <c r="F553" i="8"/>
  <c r="F554" i="8"/>
  <c r="F555" i="8"/>
  <c r="F556" i="8"/>
  <c r="F557" i="8"/>
  <c r="F558" i="8"/>
  <c r="F559" i="8"/>
  <c r="F560" i="8"/>
  <c r="F561" i="8"/>
  <c r="F562" i="8"/>
  <c r="F563" i="8"/>
  <c r="F564" i="8"/>
  <c r="F565" i="8"/>
  <c r="F566" i="8"/>
  <c r="F567" i="8"/>
  <c r="F452" i="8"/>
  <c r="F453" i="8"/>
  <c r="F454" i="8"/>
  <c r="F455" i="8"/>
  <c r="F456" i="8"/>
  <c r="F457" i="8"/>
  <c r="F458" i="8"/>
  <c r="F459" i="8"/>
  <c r="F460" i="8"/>
  <c r="F461" i="8"/>
  <c r="F462" i="8"/>
  <c r="F463" i="8"/>
  <c r="F464" i="8"/>
  <c r="F465" i="8"/>
  <c r="F466" i="8"/>
  <c r="F467" i="8"/>
  <c r="F468" i="8"/>
  <c r="F469" i="8"/>
  <c r="F470" i="8"/>
  <c r="F471" i="8"/>
  <c r="F472" i="8"/>
  <c r="F473" i="8"/>
  <c r="F474" i="8"/>
  <c r="F475" i="8"/>
  <c r="F476" i="8"/>
  <c r="F477" i="8"/>
  <c r="F478" i="8"/>
  <c r="F479" i="8"/>
  <c r="F480" i="8"/>
  <c r="F481" i="8"/>
  <c r="F482" i="8"/>
  <c r="F483" i="8"/>
  <c r="F484" i="8"/>
  <c r="F485" i="8"/>
  <c r="F486" i="8"/>
  <c r="F487" i="8"/>
  <c r="F488" i="8"/>
  <c r="F489" i="8"/>
  <c r="F490" i="8"/>
  <c r="F491" i="8"/>
  <c r="F492" i="8"/>
  <c r="F493" i="8"/>
  <c r="F494" i="8"/>
  <c r="F495" i="8"/>
  <c r="F496" i="8"/>
  <c r="F497" i="8"/>
  <c r="F498" i="8"/>
  <c r="F499" i="8"/>
  <c r="F500" i="8"/>
  <c r="F437" i="8"/>
  <c r="F438" i="8"/>
  <c r="F439" i="8"/>
  <c r="F440" i="8"/>
  <c r="F441" i="8"/>
  <c r="F442" i="8"/>
  <c r="F443" i="8"/>
  <c r="F444" i="8"/>
  <c r="F445" i="8"/>
  <c r="F446" i="8"/>
  <c r="F447" i="8"/>
  <c r="F448" i="8"/>
  <c r="F449" i="8"/>
  <c r="F450" i="8"/>
  <c r="F451" i="8"/>
  <c r="F414" i="8"/>
  <c r="F415" i="8"/>
  <c r="F416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1" i="8"/>
  <c r="F432" i="8"/>
  <c r="F433" i="8"/>
  <c r="F434" i="8"/>
  <c r="F435" i="8"/>
  <c r="F436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3" i="8"/>
  <c r="V869" i="4"/>
  <c r="Y14" i="5"/>
  <c r="X12" i="5"/>
  <c r="Y12" i="5"/>
  <c r="X13" i="5"/>
  <c r="Y13" i="5"/>
  <c r="R11" i="5"/>
  <c r="S11" i="5"/>
  <c r="T11" i="5"/>
  <c r="U11" i="5"/>
  <c r="V11" i="5"/>
  <c r="W11" i="5"/>
  <c r="R12" i="5"/>
  <c r="S12" i="5"/>
  <c r="T12" i="5"/>
  <c r="U12" i="5"/>
  <c r="V12" i="5"/>
  <c r="W12" i="5"/>
  <c r="R13" i="5"/>
  <c r="S13" i="5"/>
  <c r="T13" i="5"/>
  <c r="U13" i="5"/>
  <c r="V13" i="5"/>
  <c r="W13" i="5"/>
  <c r="R14" i="5"/>
  <c r="S14" i="5"/>
  <c r="T14" i="5"/>
  <c r="U14" i="5"/>
  <c r="V14" i="5"/>
  <c r="W14" i="5"/>
  <c r="Q12" i="5"/>
  <c r="Q13" i="5"/>
  <c r="Q14" i="5"/>
  <c r="R18" i="5"/>
  <c r="S18" i="5"/>
  <c r="T18" i="5"/>
  <c r="U18" i="5"/>
  <c r="V18" i="5"/>
  <c r="W18" i="5"/>
  <c r="R19" i="5"/>
  <c r="S19" i="5"/>
  <c r="T19" i="5"/>
  <c r="U19" i="5"/>
  <c r="V19" i="5"/>
  <c r="W19" i="5"/>
  <c r="R20" i="5"/>
  <c r="S20" i="5"/>
  <c r="T20" i="5"/>
  <c r="U20" i="5"/>
  <c r="V20" i="5"/>
  <c r="W20" i="5"/>
  <c r="R21" i="5"/>
  <c r="S21" i="5"/>
  <c r="T21" i="5"/>
  <c r="U21" i="5"/>
  <c r="V21" i="5"/>
  <c r="W21" i="5"/>
  <c r="R22" i="5"/>
  <c r="S22" i="5"/>
  <c r="T22" i="5"/>
  <c r="U22" i="5"/>
  <c r="V22" i="5"/>
  <c r="W22" i="5"/>
  <c r="R23" i="5"/>
  <c r="S23" i="5"/>
  <c r="T23" i="5"/>
  <c r="U23" i="5"/>
  <c r="V23" i="5"/>
  <c r="W23" i="5"/>
  <c r="R24" i="5"/>
  <c r="S24" i="5"/>
  <c r="T24" i="5"/>
  <c r="U24" i="5"/>
  <c r="V24" i="5"/>
  <c r="W24" i="5"/>
  <c r="Q19" i="5"/>
  <c r="Q20" i="5"/>
  <c r="Q21" i="5"/>
  <c r="Q22" i="5"/>
  <c r="Q23" i="5"/>
  <c r="Q24" i="5"/>
  <c r="Q28" i="3"/>
  <c r="V4" i="3"/>
  <c r="BG31" i="5"/>
  <c r="BF31" i="5"/>
  <c r="BE31" i="5"/>
  <c r="BD31" i="5"/>
  <c r="BC31" i="5"/>
  <c r="BB31" i="5"/>
  <c r="AY31" i="5"/>
  <c r="AS31" i="5"/>
  <c r="AR31" i="5"/>
  <c r="AG31" i="5"/>
  <c r="AE31" i="5"/>
  <c r="AD31" i="5"/>
  <c r="AC31" i="5"/>
  <c r="AB31" i="5"/>
  <c r="U31" i="5"/>
  <c r="T31" i="5"/>
  <c r="S31" i="5"/>
  <c r="Q31" i="5"/>
  <c r="AU13" i="5"/>
  <c r="AV13" i="5" s="1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C14" i="5"/>
  <c r="AD14" i="5"/>
  <c r="AE14" i="5"/>
  <c r="AF14" i="5"/>
  <c r="AG14" i="5"/>
  <c r="AH14" i="5"/>
  <c r="AB12" i="5"/>
  <c r="AB13" i="5"/>
  <c r="AB14" i="5"/>
  <c r="AB11" i="5"/>
  <c r="AP31" i="3"/>
  <c r="AO31" i="3"/>
  <c r="AN31" i="3"/>
  <c r="AM31" i="3"/>
  <c r="AL31" i="3"/>
  <c r="AK31" i="3"/>
  <c r="AJ31" i="3"/>
  <c r="AI31" i="3"/>
  <c r="AI4" i="4"/>
  <c r="AJ4" i="4"/>
  <c r="AI5" i="4"/>
  <c r="AJ5" i="4"/>
  <c r="AI6" i="4"/>
  <c r="AJ6" i="4"/>
  <c r="AI7" i="4"/>
  <c r="AJ7" i="4"/>
  <c r="AI8" i="4"/>
  <c r="AJ8" i="4"/>
  <c r="AI9" i="4"/>
  <c r="AJ9" i="4"/>
  <c r="AI10" i="4"/>
  <c r="AJ10" i="4"/>
  <c r="AI11" i="4"/>
  <c r="AJ11" i="4"/>
  <c r="AI13" i="4"/>
  <c r="AJ13" i="4"/>
  <c r="AI14" i="4"/>
  <c r="AJ14" i="4"/>
  <c r="AI15" i="4"/>
  <c r="AJ15" i="4"/>
  <c r="AI16" i="4"/>
  <c r="AJ16" i="4"/>
  <c r="AI17" i="4"/>
  <c r="AJ17" i="4"/>
  <c r="AI18" i="4"/>
  <c r="AJ18" i="4"/>
  <c r="AI19" i="4"/>
  <c r="AJ19" i="4"/>
  <c r="AI20" i="4"/>
  <c r="AJ20" i="4"/>
  <c r="AI21" i="4"/>
  <c r="AJ21" i="4"/>
  <c r="AI22" i="4"/>
  <c r="AJ22" i="4"/>
  <c r="AI23" i="4"/>
  <c r="AJ23" i="4"/>
  <c r="AI24" i="4"/>
  <c r="AJ24" i="4"/>
  <c r="AI25" i="4"/>
  <c r="AJ25" i="4"/>
  <c r="AI26" i="4"/>
  <c r="AJ26" i="4"/>
  <c r="AI27" i="4"/>
  <c r="AJ27" i="4"/>
  <c r="AI28" i="4"/>
  <c r="AJ28" i="4"/>
  <c r="AI29" i="4"/>
  <c r="AJ29" i="4"/>
  <c r="AI30" i="4"/>
  <c r="AJ30" i="4"/>
  <c r="AI31" i="4"/>
  <c r="AJ31" i="4"/>
  <c r="AI32" i="4"/>
  <c r="AJ32" i="4"/>
  <c r="AI33" i="4"/>
  <c r="AJ33" i="4"/>
  <c r="AI34" i="4"/>
  <c r="AJ34" i="4"/>
  <c r="AI35" i="4"/>
  <c r="AJ35" i="4"/>
  <c r="AI36" i="4"/>
  <c r="AJ36" i="4"/>
  <c r="AI37" i="4"/>
  <c r="AJ37" i="4"/>
  <c r="AI38" i="4"/>
  <c r="AJ38" i="4"/>
  <c r="AI39" i="4"/>
  <c r="AJ39" i="4"/>
  <c r="AI40" i="4"/>
  <c r="AJ40" i="4"/>
  <c r="AI41" i="4"/>
  <c r="AJ41" i="4"/>
  <c r="AI42" i="4"/>
  <c r="BB42" i="4" s="1"/>
  <c r="AJ42" i="4"/>
  <c r="AI43" i="4"/>
  <c r="AJ43" i="4"/>
  <c r="AI44" i="4"/>
  <c r="AJ44" i="4"/>
  <c r="AI45" i="4"/>
  <c r="AJ45" i="4"/>
  <c r="AI46" i="4"/>
  <c r="AJ46" i="4"/>
  <c r="AI47" i="4"/>
  <c r="AJ47" i="4"/>
  <c r="AI48" i="4"/>
  <c r="AJ48" i="4"/>
  <c r="AI49" i="4"/>
  <c r="AJ49" i="4"/>
  <c r="AI50" i="4"/>
  <c r="AJ50" i="4"/>
  <c r="AI51" i="4"/>
  <c r="AJ51" i="4"/>
  <c r="AI52" i="4"/>
  <c r="AJ52" i="4"/>
  <c r="AI53" i="4"/>
  <c r="AJ53" i="4"/>
  <c r="AI54" i="4"/>
  <c r="AJ54" i="4"/>
  <c r="AI55" i="4"/>
  <c r="AJ55" i="4"/>
  <c r="AI56" i="4"/>
  <c r="AJ56" i="4"/>
  <c r="AI57" i="4"/>
  <c r="AJ57" i="4"/>
  <c r="AI58" i="4"/>
  <c r="AJ58" i="4"/>
  <c r="AI59" i="4"/>
  <c r="AJ59" i="4"/>
  <c r="AI60" i="4"/>
  <c r="AJ60" i="4"/>
  <c r="AI61" i="4"/>
  <c r="AJ61" i="4"/>
  <c r="AI62" i="4"/>
  <c r="AJ62" i="4"/>
  <c r="AI63" i="4"/>
  <c r="AJ63" i="4"/>
  <c r="AI64" i="4"/>
  <c r="AJ64" i="4"/>
  <c r="AI65" i="4"/>
  <c r="AJ65" i="4"/>
  <c r="AI66" i="4"/>
  <c r="AJ66" i="4"/>
  <c r="AI67" i="4"/>
  <c r="AJ67" i="4"/>
  <c r="AI68" i="4"/>
  <c r="AJ68" i="4"/>
  <c r="AI69" i="4"/>
  <c r="AJ69" i="4"/>
  <c r="AI70" i="4"/>
  <c r="AJ70" i="4"/>
  <c r="AI71" i="4"/>
  <c r="AJ71" i="4"/>
  <c r="AI72" i="4"/>
  <c r="AJ72" i="4"/>
  <c r="AI73" i="4"/>
  <c r="AJ73" i="4"/>
  <c r="AI74" i="4"/>
  <c r="AJ74" i="4"/>
  <c r="AI75" i="4"/>
  <c r="AJ75" i="4"/>
  <c r="AI76" i="4"/>
  <c r="AJ76" i="4"/>
  <c r="AI77" i="4"/>
  <c r="AJ77" i="4"/>
  <c r="AI78" i="4"/>
  <c r="AJ78" i="4"/>
  <c r="AI79" i="4"/>
  <c r="AJ79" i="4"/>
  <c r="AI80" i="4"/>
  <c r="AJ80" i="4"/>
  <c r="AI81" i="4"/>
  <c r="AJ81" i="4"/>
  <c r="AI82" i="4"/>
  <c r="AJ82" i="4"/>
  <c r="AI83" i="4"/>
  <c r="AJ83" i="4"/>
  <c r="AI84" i="4"/>
  <c r="AJ84" i="4"/>
  <c r="AI85" i="4"/>
  <c r="AJ85" i="4"/>
  <c r="AI86" i="4"/>
  <c r="AJ86" i="4"/>
  <c r="AI87" i="4"/>
  <c r="AJ87" i="4"/>
  <c r="AI88" i="4"/>
  <c r="AJ88" i="4"/>
  <c r="AI89" i="4"/>
  <c r="AJ89" i="4"/>
  <c r="AI90" i="4"/>
  <c r="AJ90" i="4"/>
  <c r="AI91" i="4"/>
  <c r="AJ91" i="4"/>
  <c r="AI92" i="4"/>
  <c r="AJ92" i="4"/>
  <c r="AI93" i="4"/>
  <c r="AJ93" i="4"/>
  <c r="AI94" i="4"/>
  <c r="AJ94" i="4"/>
  <c r="AI95" i="4"/>
  <c r="AJ95" i="4"/>
  <c r="AI96" i="4"/>
  <c r="AJ96" i="4"/>
  <c r="AI97" i="4"/>
  <c r="AJ97" i="4"/>
  <c r="AI98" i="4"/>
  <c r="AJ98" i="4"/>
  <c r="AI99" i="4"/>
  <c r="AJ99" i="4"/>
  <c r="AI100" i="4"/>
  <c r="AJ100" i="4"/>
  <c r="AI101" i="4"/>
  <c r="AJ101" i="4"/>
  <c r="AI102" i="4"/>
  <c r="AJ102" i="4"/>
  <c r="AI103" i="4"/>
  <c r="AJ103" i="4"/>
  <c r="AI104" i="4"/>
  <c r="AJ104" i="4"/>
  <c r="AI105" i="4"/>
  <c r="AJ105" i="4"/>
  <c r="AI106" i="4"/>
  <c r="AJ106" i="4"/>
  <c r="AI107" i="4"/>
  <c r="AJ107" i="4"/>
  <c r="AI108" i="4"/>
  <c r="AJ108" i="4"/>
  <c r="AI109" i="4"/>
  <c r="AJ109" i="4"/>
  <c r="AI110" i="4"/>
  <c r="AJ110" i="4"/>
  <c r="AI111" i="4"/>
  <c r="AJ111" i="4"/>
  <c r="AI112" i="4"/>
  <c r="AJ112" i="4"/>
  <c r="AI113" i="4"/>
  <c r="AJ113" i="4"/>
  <c r="AI114" i="4"/>
  <c r="AJ114" i="4"/>
  <c r="AI115" i="4"/>
  <c r="AJ115" i="4"/>
  <c r="AI116" i="4"/>
  <c r="AJ116" i="4"/>
  <c r="AI117" i="4"/>
  <c r="AJ117" i="4"/>
  <c r="AI118" i="4"/>
  <c r="AJ118" i="4"/>
  <c r="AI119" i="4"/>
  <c r="AJ119" i="4"/>
  <c r="AI120" i="4"/>
  <c r="AJ120" i="4"/>
  <c r="AI121" i="4"/>
  <c r="AJ121" i="4"/>
  <c r="AI122" i="4"/>
  <c r="AJ122" i="4"/>
  <c r="AI123" i="4"/>
  <c r="AJ123" i="4"/>
  <c r="AI124" i="4"/>
  <c r="AJ124" i="4"/>
  <c r="AI125" i="4"/>
  <c r="AJ125" i="4"/>
  <c r="AI126" i="4"/>
  <c r="AJ126" i="4"/>
  <c r="AI127" i="4"/>
  <c r="AJ127" i="4"/>
  <c r="AI128" i="4"/>
  <c r="AJ128" i="4"/>
  <c r="AI129" i="4"/>
  <c r="AJ129" i="4"/>
  <c r="AI130" i="4"/>
  <c r="AJ130" i="4"/>
  <c r="AI131" i="4"/>
  <c r="AJ131" i="4"/>
  <c r="AI132" i="4"/>
  <c r="AJ132" i="4"/>
  <c r="AI133" i="4"/>
  <c r="AJ133" i="4"/>
  <c r="AI134" i="4"/>
  <c r="AJ134" i="4"/>
  <c r="AI135" i="4"/>
  <c r="AJ135" i="4"/>
  <c r="AI136" i="4"/>
  <c r="AJ136" i="4"/>
  <c r="AI137" i="4"/>
  <c r="AJ137" i="4"/>
  <c r="AI138" i="4"/>
  <c r="AJ138" i="4"/>
  <c r="AI139" i="4"/>
  <c r="AJ139" i="4"/>
  <c r="AI140" i="4"/>
  <c r="AJ140" i="4"/>
  <c r="AI141" i="4"/>
  <c r="AJ141" i="4"/>
  <c r="AK141" i="4" s="1"/>
  <c r="AI142" i="4"/>
  <c r="AJ142" i="4"/>
  <c r="AI143" i="4"/>
  <c r="AJ143" i="4"/>
  <c r="AI144" i="4"/>
  <c r="AJ144" i="4"/>
  <c r="AI145" i="4"/>
  <c r="AJ145" i="4"/>
  <c r="AI146" i="4"/>
  <c r="AJ146" i="4"/>
  <c r="AI147" i="4"/>
  <c r="AJ147" i="4"/>
  <c r="AI148" i="4"/>
  <c r="AJ148" i="4"/>
  <c r="AI149" i="4"/>
  <c r="AJ149" i="4"/>
  <c r="AI150" i="4"/>
  <c r="AJ150" i="4"/>
  <c r="AI151" i="4"/>
  <c r="AJ151" i="4"/>
  <c r="AI152" i="4"/>
  <c r="AJ152" i="4"/>
  <c r="AI153" i="4"/>
  <c r="AJ153" i="4"/>
  <c r="AI154" i="4"/>
  <c r="AJ154" i="4"/>
  <c r="AI155" i="4"/>
  <c r="AJ155" i="4"/>
  <c r="AI156" i="4"/>
  <c r="AJ156" i="4"/>
  <c r="AI157" i="4"/>
  <c r="AJ157" i="4"/>
  <c r="AI158" i="4"/>
  <c r="AJ158" i="4"/>
  <c r="AI159" i="4"/>
  <c r="AJ159" i="4"/>
  <c r="AI160" i="4"/>
  <c r="AJ160" i="4"/>
  <c r="AI161" i="4"/>
  <c r="AJ161" i="4"/>
  <c r="AI162" i="4"/>
  <c r="AJ162" i="4"/>
  <c r="AI163" i="4"/>
  <c r="AJ163" i="4"/>
  <c r="AI164" i="4"/>
  <c r="AJ164" i="4"/>
  <c r="AI165" i="4"/>
  <c r="AJ165" i="4"/>
  <c r="AI166" i="4"/>
  <c r="AJ166" i="4"/>
  <c r="AI167" i="4"/>
  <c r="AJ167" i="4"/>
  <c r="AI168" i="4"/>
  <c r="AJ168" i="4"/>
  <c r="AI169" i="4"/>
  <c r="AJ169" i="4"/>
  <c r="AI170" i="4"/>
  <c r="AJ170" i="4"/>
  <c r="AI171" i="4"/>
  <c r="AJ171" i="4"/>
  <c r="AI172" i="4"/>
  <c r="AJ172" i="4"/>
  <c r="AI173" i="4"/>
  <c r="AJ173" i="4"/>
  <c r="AI174" i="4"/>
  <c r="AJ174" i="4"/>
  <c r="AI175" i="4"/>
  <c r="AJ175" i="4"/>
  <c r="AI176" i="4"/>
  <c r="AJ176" i="4"/>
  <c r="AI177" i="4"/>
  <c r="AJ177" i="4"/>
  <c r="AI178" i="4"/>
  <c r="AJ178" i="4"/>
  <c r="AI179" i="4"/>
  <c r="AJ179" i="4"/>
  <c r="AI180" i="4"/>
  <c r="AJ180" i="4"/>
  <c r="AI181" i="4"/>
  <c r="AJ181" i="4"/>
  <c r="AI182" i="4"/>
  <c r="AJ182" i="4"/>
  <c r="AI183" i="4"/>
  <c r="AJ183" i="4"/>
  <c r="AI184" i="4"/>
  <c r="AJ184" i="4"/>
  <c r="AI185" i="4"/>
  <c r="AJ185" i="4"/>
  <c r="AI186" i="4"/>
  <c r="AJ186" i="4"/>
  <c r="AI187" i="4"/>
  <c r="AJ187" i="4"/>
  <c r="AI188" i="4"/>
  <c r="AJ188" i="4"/>
  <c r="AI189" i="4"/>
  <c r="AJ189" i="4"/>
  <c r="AI190" i="4"/>
  <c r="AJ190" i="4"/>
  <c r="AI191" i="4"/>
  <c r="AJ191" i="4"/>
  <c r="AI192" i="4"/>
  <c r="AJ192" i="4"/>
  <c r="AI193" i="4"/>
  <c r="AJ193" i="4"/>
  <c r="AI194" i="4"/>
  <c r="AJ194" i="4"/>
  <c r="AI195" i="4"/>
  <c r="AJ195" i="4"/>
  <c r="AI196" i="4"/>
  <c r="AJ196" i="4"/>
  <c r="AI197" i="4"/>
  <c r="AJ197" i="4"/>
  <c r="AI198" i="4"/>
  <c r="AJ198" i="4"/>
  <c r="AI199" i="4"/>
  <c r="AJ199" i="4"/>
  <c r="AI200" i="4"/>
  <c r="AJ200" i="4"/>
  <c r="AI201" i="4"/>
  <c r="AJ201" i="4"/>
  <c r="AI202" i="4"/>
  <c r="AJ202" i="4"/>
  <c r="AI203" i="4"/>
  <c r="BB203" i="4" s="1"/>
  <c r="AJ203" i="4"/>
  <c r="BA203" i="4" s="1"/>
  <c r="AI204" i="4"/>
  <c r="BB204" i="4" s="1"/>
  <c r="AJ204" i="4"/>
  <c r="BA204" i="4" s="1"/>
  <c r="AI205" i="4"/>
  <c r="BB205" i="4" s="1"/>
  <c r="AJ205" i="4"/>
  <c r="BA205" i="4" s="1"/>
  <c r="AI206" i="4"/>
  <c r="BB206" i="4" s="1"/>
  <c r="AJ206" i="4"/>
  <c r="BA206" i="4" s="1"/>
  <c r="AI207" i="4"/>
  <c r="BB207" i="4" s="1"/>
  <c r="AJ207" i="4"/>
  <c r="BA207" i="4" s="1"/>
  <c r="AI208" i="4"/>
  <c r="BB208" i="4" s="1"/>
  <c r="AJ208" i="4"/>
  <c r="BA208" i="4" s="1"/>
  <c r="AI209" i="4"/>
  <c r="BB209" i="4" s="1"/>
  <c r="AJ209" i="4"/>
  <c r="BA209" i="4" s="1"/>
  <c r="AI210" i="4"/>
  <c r="BB210" i="4" s="1"/>
  <c r="AJ210" i="4"/>
  <c r="BA210" i="4" s="1"/>
  <c r="AI211" i="4"/>
  <c r="BB211" i="4" s="1"/>
  <c r="AJ211" i="4"/>
  <c r="BA211" i="4" s="1"/>
  <c r="AI212" i="4"/>
  <c r="BB212" i="4" s="1"/>
  <c r="AJ212" i="4"/>
  <c r="BA212" i="4" s="1"/>
  <c r="AI213" i="4"/>
  <c r="BB213" i="4" s="1"/>
  <c r="AJ213" i="4"/>
  <c r="BA213" i="4" s="1"/>
  <c r="AI214" i="4"/>
  <c r="BB214" i="4" s="1"/>
  <c r="AJ214" i="4"/>
  <c r="BA214" i="4" s="1"/>
  <c r="AI215" i="4"/>
  <c r="BB215" i="4" s="1"/>
  <c r="AJ215" i="4"/>
  <c r="BA215" i="4" s="1"/>
  <c r="AI216" i="4"/>
  <c r="BB216" i="4" s="1"/>
  <c r="AJ216" i="4"/>
  <c r="BA216" i="4" s="1"/>
  <c r="AI217" i="4"/>
  <c r="BB217" i="4" s="1"/>
  <c r="AJ217" i="4"/>
  <c r="BA217" i="4" s="1"/>
  <c r="AI218" i="4"/>
  <c r="BB218" i="4" s="1"/>
  <c r="AJ218" i="4"/>
  <c r="BA218" i="4" s="1"/>
  <c r="AI219" i="4"/>
  <c r="BB219" i="4" s="1"/>
  <c r="AJ219" i="4"/>
  <c r="BA219" i="4" s="1"/>
  <c r="AI220" i="4"/>
  <c r="BB220" i="4" s="1"/>
  <c r="AJ220" i="4"/>
  <c r="BA220" i="4" s="1"/>
  <c r="AI221" i="4"/>
  <c r="BB221" i="4" s="1"/>
  <c r="AJ221" i="4"/>
  <c r="BA221" i="4" s="1"/>
  <c r="AI222" i="4"/>
  <c r="BB222" i="4" s="1"/>
  <c r="AJ222" i="4"/>
  <c r="BA222" i="4" s="1"/>
  <c r="AI223" i="4"/>
  <c r="BB223" i="4" s="1"/>
  <c r="AJ223" i="4"/>
  <c r="BA223" i="4" s="1"/>
  <c r="AI224" i="4"/>
  <c r="BB224" i="4" s="1"/>
  <c r="AJ224" i="4"/>
  <c r="BA224" i="4" s="1"/>
  <c r="AI225" i="4"/>
  <c r="BB225" i="4" s="1"/>
  <c r="AJ225" i="4"/>
  <c r="BA225" i="4" s="1"/>
  <c r="AI226" i="4"/>
  <c r="BB226" i="4" s="1"/>
  <c r="AJ226" i="4"/>
  <c r="BA226" i="4" s="1"/>
  <c r="AI227" i="4"/>
  <c r="BB227" i="4" s="1"/>
  <c r="AJ227" i="4"/>
  <c r="BA227" i="4" s="1"/>
  <c r="AI228" i="4"/>
  <c r="BB228" i="4" s="1"/>
  <c r="AJ228" i="4"/>
  <c r="BA228" i="4" s="1"/>
  <c r="AI229" i="4"/>
  <c r="BB229" i="4" s="1"/>
  <c r="AJ229" i="4"/>
  <c r="BA229" i="4" s="1"/>
  <c r="AI230" i="4"/>
  <c r="BB230" i="4" s="1"/>
  <c r="AJ230" i="4"/>
  <c r="BA230" i="4" s="1"/>
  <c r="AI231" i="4"/>
  <c r="BB231" i="4" s="1"/>
  <c r="AJ231" i="4"/>
  <c r="BA231" i="4" s="1"/>
  <c r="AI232" i="4"/>
  <c r="BB232" i="4" s="1"/>
  <c r="AJ232" i="4"/>
  <c r="BA232" i="4" s="1"/>
  <c r="AI233" i="4"/>
  <c r="BB233" i="4" s="1"/>
  <c r="AJ233" i="4"/>
  <c r="BA233" i="4" s="1"/>
  <c r="AI234" i="4"/>
  <c r="BB234" i="4" s="1"/>
  <c r="AJ234" i="4"/>
  <c r="BA234" i="4" s="1"/>
  <c r="AI235" i="4"/>
  <c r="BB235" i="4" s="1"/>
  <c r="AJ235" i="4"/>
  <c r="BA235" i="4" s="1"/>
  <c r="AI236" i="4"/>
  <c r="AJ236" i="4"/>
  <c r="AI237" i="4"/>
  <c r="AJ237" i="4"/>
  <c r="AI238" i="4"/>
  <c r="AJ238" i="4"/>
  <c r="AI239" i="4"/>
  <c r="AJ239" i="4"/>
  <c r="AI240" i="4"/>
  <c r="AJ240" i="4"/>
  <c r="AI241" i="4"/>
  <c r="AJ241" i="4"/>
  <c r="AI242" i="4"/>
  <c r="AJ242" i="4"/>
  <c r="AI243" i="4"/>
  <c r="AJ243" i="4"/>
  <c r="AI244" i="4"/>
  <c r="AJ244" i="4"/>
  <c r="AI245" i="4"/>
  <c r="AJ245" i="4"/>
  <c r="AI246" i="4"/>
  <c r="AJ246" i="4"/>
  <c r="AI247" i="4"/>
  <c r="AJ247" i="4"/>
  <c r="AI248" i="4"/>
  <c r="AJ248" i="4"/>
  <c r="AI249" i="4"/>
  <c r="AJ249" i="4"/>
  <c r="AI250" i="4"/>
  <c r="AJ250" i="4"/>
  <c r="AI251" i="4"/>
  <c r="AJ251" i="4"/>
  <c r="AI252" i="4"/>
  <c r="AJ252" i="4"/>
  <c r="AI253" i="4"/>
  <c r="AJ253" i="4"/>
  <c r="AI254" i="4"/>
  <c r="AJ254" i="4"/>
  <c r="AI255" i="4"/>
  <c r="AJ255" i="4"/>
  <c r="AI256" i="4"/>
  <c r="AJ256" i="4"/>
  <c r="AI257" i="4"/>
  <c r="AJ257" i="4"/>
  <c r="AI258" i="4"/>
  <c r="AJ258" i="4"/>
  <c r="AI259" i="4"/>
  <c r="AJ259" i="4"/>
  <c r="AI260" i="4"/>
  <c r="AJ260" i="4"/>
  <c r="AI261" i="4"/>
  <c r="AJ261" i="4"/>
  <c r="AI262" i="4"/>
  <c r="AJ262" i="4"/>
  <c r="AI263" i="4"/>
  <c r="AJ263" i="4"/>
  <c r="AI264" i="4"/>
  <c r="AJ264" i="4"/>
  <c r="AI265" i="4"/>
  <c r="AJ265" i="4"/>
  <c r="AI266" i="4"/>
  <c r="AJ266" i="4"/>
  <c r="AI267" i="4"/>
  <c r="AJ267" i="4"/>
  <c r="AI268" i="4"/>
  <c r="AJ268" i="4"/>
  <c r="AI269" i="4"/>
  <c r="AJ269" i="4"/>
  <c r="AI270" i="4"/>
  <c r="AJ270" i="4"/>
  <c r="AI271" i="4"/>
  <c r="AJ271" i="4"/>
  <c r="AI272" i="4"/>
  <c r="AJ272" i="4"/>
  <c r="AI273" i="4"/>
  <c r="AJ273" i="4"/>
  <c r="AI274" i="4"/>
  <c r="AJ274" i="4"/>
  <c r="AI275" i="4"/>
  <c r="AJ275" i="4"/>
  <c r="AI276" i="4"/>
  <c r="AJ276" i="4"/>
  <c r="AI277" i="4"/>
  <c r="AJ277" i="4"/>
  <c r="AI278" i="4"/>
  <c r="AJ278" i="4"/>
  <c r="AI279" i="4"/>
  <c r="AJ279" i="4"/>
  <c r="AI280" i="4"/>
  <c r="AJ280" i="4"/>
  <c r="AI281" i="4"/>
  <c r="AJ281" i="4"/>
  <c r="AI282" i="4"/>
  <c r="AJ282" i="4"/>
  <c r="AI283" i="4"/>
  <c r="AJ283" i="4"/>
  <c r="AI284" i="4"/>
  <c r="AJ284" i="4"/>
  <c r="AI285" i="4"/>
  <c r="AJ285" i="4"/>
  <c r="AI286" i="4"/>
  <c r="AJ286" i="4"/>
  <c r="AI287" i="4"/>
  <c r="AJ287" i="4"/>
  <c r="AI288" i="4"/>
  <c r="AJ288" i="4"/>
  <c r="AI289" i="4"/>
  <c r="AJ289" i="4"/>
  <c r="AI290" i="4"/>
  <c r="AJ290" i="4"/>
  <c r="AI291" i="4"/>
  <c r="AJ291" i="4"/>
  <c r="AI292" i="4"/>
  <c r="AJ292" i="4"/>
  <c r="AI293" i="4"/>
  <c r="AJ293" i="4"/>
  <c r="AI294" i="4"/>
  <c r="AJ294" i="4"/>
  <c r="AI295" i="4"/>
  <c r="AJ295" i="4"/>
  <c r="AI296" i="4"/>
  <c r="AJ296" i="4"/>
  <c r="AI297" i="4"/>
  <c r="AJ297" i="4"/>
  <c r="AI298" i="4"/>
  <c r="AJ298" i="4"/>
  <c r="AI299" i="4"/>
  <c r="AJ299" i="4"/>
  <c r="AI300" i="4"/>
  <c r="AJ300" i="4"/>
  <c r="AI301" i="4"/>
  <c r="AJ301" i="4"/>
  <c r="AI302" i="4"/>
  <c r="AJ302" i="4"/>
  <c r="AI303" i="4"/>
  <c r="AJ303" i="4"/>
  <c r="AI304" i="4"/>
  <c r="AJ304" i="4"/>
  <c r="AI305" i="4"/>
  <c r="AJ305" i="4"/>
  <c r="AI306" i="4"/>
  <c r="AJ306" i="4"/>
  <c r="AI307" i="4"/>
  <c r="AJ307" i="4"/>
  <c r="AI308" i="4"/>
  <c r="AJ308" i="4"/>
  <c r="AI309" i="4"/>
  <c r="AJ309" i="4"/>
  <c r="AI310" i="4"/>
  <c r="AJ310" i="4"/>
  <c r="AI311" i="4"/>
  <c r="AJ311" i="4"/>
  <c r="AI312" i="4"/>
  <c r="AJ312" i="4"/>
  <c r="AI313" i="4"/>
  <c r="AJ313" i="4"/>
  <c r="AI314" i="4"/>
  <c r="AJ314" i="4"/>
  <c r="AI315" i="4"/>
  <c r="AJ315" i="4"/>
  <c r="AI316" i="4"/>
  <c r="AJ316" i="4"/>
  <c r="AI317" i="4"/>
  <c r="AJ317" i="4"/>
  <c r="AI318" i="4"/>
  <c r="AJ318" i="4"/>
  <c r="AI319" i="4"/>
  <c r="AJ319" i="4"/>
  <c r="AI320" i="4"/>
  <c r="AJ320" i="4"/>
  <c r="AI321" i="4"/>
  <c r="AJ321" i="4"/>
  <c r="AI322" i="4"/>
  <c r="AJ322" i="4"/>
  <c r="AI323" i="4"/>
  <c r="AJ323" i="4"/>
  <c r="AI324" i="4"/>
  <c r="AJ324" i="4"/>
  <c r="AI325" i="4"/>
  <c r="AJ325" i="4"/>
  <c r="AI326" i="4"/>
  <c r="AJ326" i="4"/>
  <c r="AI327" i="4"/>
  <c r="AJ327" i="4"/>
  <c r="AI328" i="4"/>
  <c r="AJ328" i="4"/>
  <c r="AI329" i="4"/>
  <c r="AJ329" i="4"/>
  <c r="AI330" i="4"/>
  <c r="AJ330" i="4"/>
  <c r="AI331" i="4"/>
  <c r="AJ331" i="4"/>
  <c r="AI332" i="4"/>
  <c r="AJ332" i="4"/>
  <c r="AI333" i="4"/>
  <c r="AJ333" i="4"/>
  <c r="AI334" i="4"/>
  <c r="AJ334" i="4"/>
  <c r="AI335" i="4"/>
  <c r="AJ335" i="4"/>
  <c r="AI336" i="4"/>
  <c r="AJ336" i="4"/>
  <c r="AI337" i="4"/>
  <c r="AJ337" i="4"/>
  <c r="AI338" i="4"/>
  <c r="AJ338" i="4"/>
  <c r="AI339" i="4"/>
  <c r="AJ339" i="4"/>
  <c r="AI340" i="4"/>
  <c r="AJ340" i="4"/>
  <c r="AI341" i="4"/>
  <c r="AJ341" i="4"/>
  <c r="AI342" i="4"/>
  <c r="AJ342" i="4"/>
  <c r="AI343" i="4"/>
  <c r="AJ343" i="4"/>
  <c r="AI344" i="4"/>
  <c r="AJ344" i="4"/>
  <c r="AI345" i="4"/>
  <c r="AJ345" i="4"/>
  <c r="AI346" i="4"/>
  <c r="AJ346" i="4"/>
  <c r="AI347" i="4"/>
  <c r="AJ347" i="4"/>
  <c r="AI348" i="4"/>
  <c r="AJ348" i="4"/>
  <c r="AI349" i="4"/>
  <c r="AJ349" i="4"/>
  <c r="AI350" i="4"/>
  <c r="AJ350" i="4"/>
  <c r="AI351" i="4"/>
  <c r="AJ351" i="4"/>
  <c r="AI352" i="4"/>
  <c r="AJ352" i="4"/>
  <c r="AI353" i="4"/>
  <c r="AJ353" i="4"/>
  <c r="AI354" i="4"/>
  <c r="AJ354" i="4"/>
  <c r="AI355" i="4"/>
  <c r="AJ355" i="4"/>
  <c r="AI356" i="4"/>
  <c r="AJ356" i="4"/>
  <c r="AI357" i="4"/>
  <c r="AJ357" i="4"/>
  <c r="AI358" i="4"/>
  <c r="AJ358" i="4"/>
  <c r="AI359" i="4"/>
  <c r="AJ359" i="4"/>
  <c r="AI360" i="4"/>
  <c r="AJ360" i="4"/>
  <c r="AI361" i="4"/>
  <c r="AJ361" i="4"/>
  <c r="AI362" i="4"/>
  <c r="AJ362" i="4"/>
  <c r="AI363" i="4"/>
  <c r="AJ363" i="4"/>
  <c r="AI364" i="4"/>
  <c r="AJ364" i="4"/>
  <c r="AI365" i="4"/>
  <c r="AJ365" i="4"/>
  <c r="AI366" i="4"/>
  <c r="AJ366" i="4"/>
  <c r="AI367" i="4"/>
  <c r="AJ367" i="4"/>
  <c r="AI368" i="4"/>
  <c r="AJ368" i="4"/>
  <c r="AI369" i="4"/>
  <c r="AJ369" i="4"/>
  <c r="AI370" i="4"/>
  <c r="AJ370" i="4"/>
  <c r="AI371" i="4"/>
  <c r="AJ371" i="4"/>
  <c r="AI372" i="4"/>
  <c r="AJ372" i="4"/>
  <c r="AI373" i="4"/>
  <c r="AJ373" i="4"/>
  <c r="AI374" i="4"/>
  <c r="AJ374" i="4"/>
  <c r="AI375" i="4"/>
  <c r="AJ375" i="4"/>
  <c r="AI376" i="4"/>
  <c r="AJ376" i="4"/>
  <c r="AI377" i="4"/>
  <c r="AJ377" i="4"/>
  <c r="AI378" i="4"/>
  <c r="AJ378" i="4"/>
  <c r="AI379" i="4"/>
  <c r="AJ379" i="4"/>
  <c r="AI380" i="4"/>
  <c r="AJ380" i="4"/>
  <c r="AI381" i="4"/>
  <c r="AJ381" i="4"/>
  <c r="AI382" i="4"/>
  <c r="BB382" i="4" s="1"/>
  <c r="AJ382" i="4"/>
  <c r="BA382" i="4" s="1"/>
  <c r="AI383" i="4"/>
  <c r="BB383" i="4" s="1"/>
  <c r="AJ383" i="4"/>
  <c r="BA383" i="4" s="1"/>
  <c r="AI384" i="4"/>
  <c r="BB384" i="4" s="1"/>
  <c r="AJ384" i="4"/>
  <c r="BA384" i="4" s="1"/>
  <c r="AI385" i="4"/>
  <c r="BB385" i="4" s="1"/>
  <c r="AJ385" i="4"/>
  <c r="BA385" i="4" s="1"/>
  <c r="AI386" i="4"/>
  <c r="BB386" i="4" s="1"/>
  <c r="AJ386" i="4"/>
  <c r="BA386" i="4" s="1"/>
  <c r="AI387" i="4"/>
  <c r="BB387" i="4" s="1"/>
  <c r="AJ387" i="4"/>
  <c r="BA387" i="4" s="1"/>
  <c r="AI388" i="4"/>
  <c r="BB388" i="4" s="1"/>
  <c r="AJ388" i="4"/>
  <c r="BA388" i="4" s="1"/>
  <c r="AI389" i="4"/>
  <c r="BB389" i="4" s="1"/>
  <c r="AJ389" i="4"/>
  <c r="BA389" i="4" s="1"/>
  <c r="AI390" i="4"/>
  <c r="BB390" i="4" s="1"/>
  <c r="AJ390" i="4"/>
  <c r="BA390" i="4" s="1"/>
  <c r="AI391" i="4"/>
  <c r="BB391" i="4" s="1"/>
  <c r="AJ391" i="4"/>
  <c r="BA391" i="4" s="1"/>
  <c r="AI392" i="4"/>
  <c r="BB392" i="4" s="1"/>
  <c r="AJ392" i="4"/>
  <c r="BA392" i="4" s="1"/>
  <c r="AI393" i="4"/>
  <c r="BB393" i="4" s="1"/>
  <c r="AJ393" i="4"/>
  <c r="BA393" i="4" s="1"/>
  <c r="AI394" i="4"/>
  <c r="BB394" i="4" s="1"/>
  <c r="AJ394" i="4"/>
  <c r="BA394" i="4" s="1"/>
  <c r="AI395" i="4"/>
  <c r="BB395" i="4" s="1"/>
  <c r="AJ395" i="4"/>
  <c r="BA395" i="4" s="1"/>
  <c r="AI396" i="4"/>
  <c r="BB396" i="4" s="1"/>
  <c r="AJ396" i="4"/>
  <c r="BA396" i="4" s="1"/>
  <c r="AI397" i="4"/>
  <c r="BB397" i="4" s="1"/>
  <c r="AJ397" i="4"/>
  <c r="BA397" i="4" s="1"/>
  <c r="AI398" i="4"/>
  <c r="BB398" i="4" s="1"/>
  <c r="AJ398" i="4"/>
  <c r="BA398" i="4" s="1"/>
  <c r="AI399" i="4"/>
  <c r="BB399" i="4" s="1"/>
  <c r="AJ399" i="4"/>
  <c r="BA399" i="4" s="1"/>
  <c r="AI400" i="4"/>
  <c r="BB400" i="4" s="1"/>
  <c r="AJ400" i="4"/>
  <c r="BA400" i="4" s="1"/>
  <c r="AI401" i="4"/>
  <c r="BB401" i="4" s="1"/>
  <c r="AJ401" i="4"/>
  <c r="BA401" i="4" s="1"/>
  <c r="AI402" i="4"/>
  <c r="BB402" i="4" s="1"/>
  <c r="AJ402" i="4"/>
  <c r="BA402" i="4" s="1"/>
  <c r="AI403" i="4"/>
  <c r="BB403" i="4" s="1"/>
  <c r="AJ403" i="4"/>
  <c r="BA403" i="4" s="1"/>
  <c r="AI404" i="4"/>
  <c r="BB404" i="4" s="1"/>
  <c r="AJ404" i="4"/>
  <c r="BA404" i="4" s="1"/>
  <c r="AI405" i="4"/>
  <c r="BB405" i="4" s="1"/>
  <c r="AJ405" i="4"/>
  <c r="BA405" i="4" s="1"/>
  <c r="AI406" i="4"/>
  <c r="BB406" i="4" s="1"/>
  <c r="AJ406" i="4"/>
  <c r="BA406" i="4" s="1"/>
  <c r="AI407" i="4"/>
  <c r="BB407" i="4" s="1"/>
  <c r="AJ407" i="4"/>
  <c r="BA407" i="4" s="1"/>
  <c r="AI408" i="4"/>
  <c r="BB408" i="4" s="1"/>
  <c r="AJ408" i="4"/>
  <c r="BA408" i="4" s="1"/>
  <c r="AI409" i="4"/>
  <c r="BB409" i="4" s="1"/>
  <c r="AJ409" i="4"/>
  <c r="BA409" i="4" s="1"/>
  <c r="AI410" i="4"/>
  <c r="BB410" i="4" s="1"/>
  <c r="AJ410" i="4"/>
  <c r="BA410" i="4" s="1"/>
  <c r="AI411" i="4"/>
  <c r="BB411" i="4" s="1"/>
  <c r="AJ411" i="4"/>
  <c r="BA411" i="4" s="1"/>
  <c r="AI412" i="4"/>
  <c r="BB412" i="4" s="1"/>
  <c r="AJ412" i="4"/>
  <c r="BA412" i="4" s="1"/>
  <c r="AI413" i="4"/>
  <c r="BB413" i="4" s="1"/>
  <c r="AJ413" i="4"/>
  <c r="BA413" i="4" s="1"/>
  <c r="AI414" i="4"/>
  <c r="BB414" i="4" s="1"/>
  <c r="AJ414" i="4"/>
  <c r="BA414" i="4" s="1"/>
  <c r="AI415" i="4"/>
  <c r="BB415" i="4" s="1"/>
  <c r="AJ415" i="4"/>
  <c r="BA415" i="4" s="1"/>
  <c r="AI416" i="4"/>
  <c r="BB416" i="4" s="1"/>
  <c r="AJ416" i="4"/>
  <c r="BA416" i="4" s="1"/>
  <c r="AI417" i="4"/>
  <c r="BB417" i="4" s="1"/>
  <c r="AJ417" i="4"/>
  <c r="BA417" i="4" s="1"/>
  <c r="AI418" i="4"/>
  <c r="BB418" i="4" s="1"/>
  <c r="AJ418" i="4"/>
  <c r="BA418" i="4" s="1"/>
  <c r="AI419" i="4"/>
  <c r="BB419" i="4" s="1"/>
  <c r="AJ419" i="4"/>
  <c r="BA419" i="4" s="1"/>
  <c r="AI420" i="4"/>
  <c r="BB420" i="4" s="1"/>
  <c r="AJ420" i="4"/>
  <c r="BA420" i="4" s="1"/>
  <c r="AI421" i="4"/>
  <c r="BB421" i="4" s="1"/>
  <c r="AJ421" i="4"/>
  <c r="BA421" i="4" s="1"/>
  <c r="AI422" i="4"/>
  <c r="BB422" i="4" s="1"/>
  <c r="AJ422" i="4"/>
  <c r="BA422" i="4" s="1"/>
  <c r="AI423" i="4"/>
  <c r="BB423" i="4" s="1"/>
  <c r="AJ423" i="4"/>
  <c r="BA423" i="4" s="1"/>
  <c r="AI424" i="4"/>
  <c r="BB424" i="4" s="1"/>
  <c r="AJ424" i="4"/>
  <c r="BA424" i="4" s="1"/>
  <c r="AI425" i="4"/>
  <c r="BB425" i="4" s="1"/>
  <c r="AJ425" i="4"/>
  <c r="BA425" i="4" s="1"/>
  <c r="AI426" i="4"/>
  <c r="BB426" i="4" s="1"/>
  <c r="AJ426" i="4"/>
  <c r="BA426" i="4" s="1"/>
  <c r="AI427" i="4"/>
  <c r="BB427" i="4" s="1"/>
  <c r="AJ427" i="4"/>
  <c r="BA427" i="4" s="1"/>
  <c r="AI428" i="4"/>
  <c r="BB428" i="4" s="1"/>
  <c r="AJ428" i="4"/>
  <c r="BA428" i="4" s="1"/>
  <c r="AI429" i="4"/>
  <c r="BB429" i="4" s="1"/>
  <c r="AJ429" i="4"/>
  <c r="BA429" i="4" s="1"/>
  <c r="AI430" i="4"/>
  <c r="BB430" i="4" s="1"/>
  <c r="AJ430" i="4"/>
  <c r="BA430" i="4" s="1"/>
  <c r="AI431" i="4"/>
  <c r="BB431" i="4" s="1"/>
  <c r="AJ431" i="4"/>
  <c r="BA431" i="4" s="1"/>
  <c r="AI432" i="4"/>
  <c r="BB432" i="4" s="1"/>
  <c r="AJ432" i="4"/>
  <c r="BA432" i="4" s="1"/>
  <c r="AI433" i="4"/>
  <c r="BB433" i="4" s="1"/>
  <c r="AJ433" i="4"/>
  <c r="BA433" i="4" s="1"/>
  <c r="AI434" i="4"/>
  <c r="BB434" i="4" s="1"/>
  <c r="AJ434" i="4"/>
  <c r="BA434" i="4" s="1"/>
  <c r="AI435" i="4"/>
  <c r="BB435" i="4" s="1"/>
  <c r="AJ435" i="4"/>
  <c r="BA435" i="4" s="1"/>
  <c r="AI436" i="4"/>
  <c r="BB436" i="4" s="1"/>
  <c r="AJ436" i="4"/>
  <c r="BA436" i="4" s="1"/>
  <c r="AI437" i="4"/>
  <c r="BB437" i="4" s="1"/>
  <c r="AJ437" i="4"/>
  <c r="BA437" i="4" s="1"/>
  <c r="AI438" i="4"/>
  <c r="BB438" i="4" s="1"/>
  <c r="AJ438" i="4"/>
  <c r="BA438" i="4" s="1"/>
  <c r="AI439" i="4"/>
  <c r="BB439" i="4" s="1"/>
  <c r="AJ439" i="4"/>
  <c r="BA439" i="4" s="1"/>
  <c r="AI440" i="4"/>
  <c r="BB440" i="4" s="1"/>
  <c r="AJ440" i="4"/>
  <c r="BA440" i="4" s="1"/>
  <c r="AI441" i="4"/>
  <c r="BB441" i="4" s="1"/>
  <c r="AJ441" i="4"/>
  <c r="BA441" i="4" s="1"/>
  <c r="AI442" i="4"/>
  <c r="BB442" i="4" s="1"/>
  <c r="AJ442" i="4"/>
  <c r="BA442" i="4" s="1"/>
  <c r="AI443" i="4"/>
  <c r="BB443" i="4" s="1"/>
  <c r="AJ443" i="4"/>
  <c r="BA443" i="4" s="1"/>
  <c r="AI444" i="4"/>
  <c r="BB444" i="4" s="1"/>
  <c r="AJ444" i="4"/>
  <c r="BA444" i="4" s="1"/>
  <c r="AI445" i="4"/>
  <c r="BB445" i="4" s="1"/>
  <c r="AJ445" i="4"/>
  <c r="BA445" i="4" s="1"/>
  <c r="AI446" i="4"/>
  <c r="BB446" i="4" s="1"/>
  <c r="AJ446" i="4"/>
  <c r="BA446" i="4" s="1"/>
  <c r="AI447" i="4"/>
  <c r="BB447" i="4" s="1"/>
  <c r="AJ447" i="4"/>
  <c r="BA447" i="4" s="1"/>
  <c r="AI448" i="4"/>
  <c r="BB448" i="4" s="1"/>
  <c r="AJ448" i="4"/>
  <c r="BA448" i="4" s="1"/>
  <c r="AI449" i="4"/>
  <c r="BB449" i="4" s="1"/>
  <c r="AJ449" i="4"/>
  <c r="BA449" i="4" s="1"/>
  <c r="AI450" i="4"/>
  <c r="BB450" i="4" s="1"/>
  <c r="AJ450" i="4"/>
  <c r="BA450" i="4" s="1"/>
  <c r="AI451" i="4"/>
  <c r="BB451" i="4" s="1"/>
  <c r="AJ451" i="4"/>
  <c r="BA451" i="4" s="1"/>
  <c r="AI452" i="4"/>
  <c r="BB452" i="4" s="1"/>
  <c r="AJ452" i="4"/>
  <c r="BA452" i="4" s="1"/>
  <c r="AI453" i="4"/>
  <c r="BB453" i="4" s="1"/>
  <c r="AJ453" i="4"/>
  <c r="BA453" i="4" s="1"/>
  <c r="AI454" i="4"/>
  <c r="BB454" i="4" s="1"/>
  <c r="AJ454" i="4"/>
  <c r="BA454" i="4" s="1"/>
  <c r="AI455" i="4"/>
  <c r="BB455" i="4" s="1"/>
  <c r="AJ455" i="4"/>
  <c r="BA455" i="4" s="1"/>
  <c r="AI456" i="4"/>
  <c r="BB456" i="4" s="1"/>
  <c r="AJ456" i="4"/>
  <c r="BA456" i="4" s="1"/>
  <c r="AI457" i="4"/>
  <c r="BB457" i="4" s="1"/>
  <c r="AJ457" i="4"/>
  <c r="BA457" i="4" s="1"/>
  <c r="AI458" i="4"/>
  <c r="BB458" i="4" s="1"/>
  <c r="AJ458" i="4"/>
  <c r="BA458" i="4" s="1"/>
  <c r="AI459" i="4"/>
  <c r="BB459" i="4" s="1"/>
  <c r="AJ459" i="4"/>
  <c r="BA459" i="4" s="1"/>
  <c r="AI460" i="4"/>
  <c r="BB460" i="4" s="1"/>
  <c r="AJ460" i="4"/>
  <c r="BA460" i="4" s="1"/>
  <c r="AI461" i="4"/>
  <c r="BB461" i="4" s="1"/>
  <c r="AJ461" i="4"/>
  <c r="BA461" i="4" s="1"/>
  <c r="AI462" i="4"/>
  <c r="BB462" i="4" s="1"/>
  <c r="AJ462" i="4"/>
  <c r="BA462" i="4" s="1"/>
  <c r="AI463" i="4"/>
  <c r="BB463" i="4" s="1"/>
  <c r="AJ463" i="4"/>
  <c r="BA463" i="4" s="1"/>
  <c r="AI464" i="4"/>
  <c r="BB464" i="4" s="1"/>
  <c r="AJ464" i="4"/>
  <c r="BA464" i="4" s="1"/>
  <c r="AI465" i="4"/>
  <c r="BB465" i="4" s="1"/>
  <c r="AJ465" i="4"/>
  <c r="BA465" i="4" s="1"/>
  <c r="AI466" i="4"/>
  <c r="BB466" i="4" s="1"/>
  <c r="AJ466" i="4"/>
  <c r="BA466" i="4" s="1"/>
  <c r="AI467" i="4"/>
  <c r="BB467" i="4" s="1"/>
  <c r="AJ467" i="4"/>
  <c r="BA467" i="4" s="1"/>
  <c r="AI468" i="4"/>
  <c r="BB468" i="4" s="1"/>
  <c r="AJ468" i="4"/>
  <c r="BA468" i="4" s="1"/>
  <c r="AI469" i="4"/>
  <c r="BB469" i="4" s="1"/>
  <c r="AJ469" i="4"/>
  <c r="BA469" i="4" s="1"/>
  <c r="AI470" i="4"/>
  <c r="BB470" i="4" s="1"/>
  <c r="AJ470" i="4"/>
  <c r="BA470" i="4" s="1"/>
  <c r="AI471" i="4"/>
  <c r="BB471" i="4" s="1"/>
  <c r="AJ471" i="4"/>
  <c r="BA471" i="4" s="1"/>
  <c r="AI472" i="4"/>
  <c r="BB472" i="4" s="1"/>
  <c r="AJ472" i="4"/>
  <c r="BA472" i="4" s="1"/>
  <c r="AI473" i="4"/>
  <c r="BB473" i="4" s="1"/>
  <c r="AJ473" i="4"/>
  <c r="BA473" i="4" s="1"/>
  <c r="AI474" i="4"/>
  <c r="BB474" i="4" s="1"/>
  <c r="AJ474" i="4"/>
  <c r="BA474" i="4" s="1"/>
  <c r="AI475" i="4"/>
  <c r="BB475" i="4" s="1"/>
  <c r="AJ475" i="4"/>
  <c r="BA475" i="4" s="1"/>
  <c r="AI476" i="4"/>
  <c r="BB476" i="4" s="1"/>
  <c r="AJ476" i="4"/>
  <c r="BA476" i="4" s="1"/>
  <c r="AI477" i="4"/>
  <c r="BB477" i="4" s="1"/>
  <c r="AJ477" i="4"/>
  <c r="BA477" i="4" s="1"/>
  <c r="AI478" i="4"/>
  <c r="BB478" i="4" s="1"/>
  <c r="AJ478" i="4"/>
  <c r="BA478" i="4" s="1"/>
  <c r="AI479" i="4"/>
  <c r="BB479" i="4" s="1"/>
  <c r="AJ479" i="4"/>
  <c r="BA479" i="4" s="1"/>
  <c r="AI480" i="4"/>
  <c r="BB480" i="4" s="1"/>
  <c r="AJ480" i="4"/>
  <c r="BA480" i="4" s="1"/>
  <c r="AI481" i="4"/>
  <c r="BB481" i="4" s="1"/>
  <c r="AJ481" i="4"/>
  <c r="BA481" i="4" s="1"/>
  <c r="AI482" i="4"/>
  <c r="BB482" i="4" s="1"/>
  <c r="AJ482" i="4"/>
  <c r="BA482" i="4" s="1"/>
  <c r="AI484" i="4"/>
  <c r="BB484" i="4" s="1"/>
  <c r="AJ484" i="4"/>
  <c r="BA484" i="4" s="1"/>
  <c r="AI485" i="4"/>
  <c r="BB485" i="4" s="1"/>
  <c r="AJ485" i="4"/>
  <c r="BA485" i="4" s="1"/>
  <c r="AI486" i="4"/>
  <c r="BB486" i="4" s="1"/>
  <c r="AJ486" i="4"/>
  <c r="BA486" i="4" s="1"/>
  <c r="AI487" i="4"/>
  <c r="BB487" i="4" s="1"/>
  <c r="AJ487" i="4"/>
  <c r="BA487" i="4" s="1"/>
  <c r="AI488" i="4"/>
  <c r="BB488" i="4" s="1"/>
  <c r="AJ488" i="4"/>
  <c r="BA488" i="4" s="1"/>
  <c r="AI489" i="4"/>
  <c r="BB489" i="4" s="1"/>
  <c r="AJ489" i="4"/>
  <c r="BA489" i="4" s="1"/>
  <c r="AI490" i="4"/>
  <c r="BB490" i="4" s="1"/>
  <c r="AJ490" i="4"/>
  <c r="BA490" i="4" s="1"/>
  <c r="AI491" i="4"/>
  <c r="BB491" i="4" s="1"/>
  <c r="AJ491" i="4"/>
  <c r="BA491" i="4" s="1"/>
  <c r="AI492" i="4"/>
  <c r="BB492" i="4" s="1"/>
  <c r="AJ492" i="4"/>
  <c r="BA492" i="4" s="1"/>
  <c r="AI493" i="4"/>
  <c r="BB493" i="4" s="1"/>
  <c r="AJ493" i="4"/>
  <c r="BA493" i="4" s="1"/>
  <c r="AI494" i="4"/>
  <c r="BB494" i="4" s="1"/>
  <c r="AJ494" i="4"/>
  <c r="BA494" i="4" s="1"/>
  <c r="AI495" i="4"/>
  <c r="BB495" i="4" s="1"/>
  <c r="AJ495" i="4"/>
  <c r="BA495" i="4" s="1"/>
  <c r="AI496" i="4"/>
  <c r="BB496" i="4" s="1"/>
  <c r="AJ496" i="4"/>
  <c r="BA496" i="4" s="1"/>
  <c r="AI497" i="4"/>
  <c r="BB497" i="4" s="1"/>
  <c r="AJ497" i="4"/>
  <c r="BA497" i="4" s="1"/>
  <c r="AI498" i="4"/>
  <c r="BB498" i="4" s="1"/>
  <c r="AJ498" i="4"/>
  <c r="BA498" i="4" s="1"/>
  <c r="AI499" i="4"/>
  <c r="BB499" i="4" s="1"/>
  <c r="AJ499" i="4"/>
  <c r="BA499" i="4" s="1"/>
  <c r="AI500" i="4"/>
  <c r="BB500" i="4" s="1"/>
  <c r="AJ500" i="4"/>
  <c r="BA500" i="4" s="1"/>
  <c r="AI501" i="4"/>
  <c r="BB501" i="4" s="1"/>
  <c r="AJ501" i="4"/>
  <c r="BA501" i="4" s="1"/>
  <c r="AI502" i="4"/>
  <c r="BB502" i="4" s="1"/>
  <c r="AJ502" i="4"/>
  <c r="BA502" i="4" s="1"/>
  <c r="AI503" i="4"/>
  <c r="BB503" i="4" s="1"/>
  <c r="AJ503" i="4"/>
  <c r="BA503" i="4" s="1"/>
  <c r="AI504" i="4"/>
  <c r="BB504" i="4" s="1"/>
  <c r="AJ504" i="4"/>
  <c r="BA504" i="4" s="1"/>
  <c r="AI505" i="4"/>
  <c r="BB505" i="4" s="1"/>
  <c r="AJ505" i="4"/>
  <c r="BA505" i="4" s="1"/>
  <c r="AI506" i="4"/>
  <c r="BB506" i="4" s="1"/>
  <c r="AJ506" i="4"/>
  <c r="BA506" i="4" s="1"/>
  <c r="AI507" i="4"/>
  <c r="BB507" i="4" s="1"/>
  <c r="AJ507" i="4"/>
  <c r="BA507" i="4" s="1"/>
  <c r="AI508" i="4"/>
  <c r="BB508" i="4" s="1"/>
  <c r="AJ508" i="4"/>
  <c r="BA508" i="4" s="1"/>
  <c r="AI509" i="4"/>
  <c r="BB509" i="4" s="1"/>
  <c r="AJ509" i="4"/>
  <c r="BA509" i="4" s="1"/>
  <c r="AI510" i="4"/>
  <c r="BB510" i="4" s="1"/>
  <c r="AJ510" i="4"/>
  <c r="BA510" i="4" s="1"/>
  <c r="AI511" i="4"/>
  <c r="BB511" i="4" s="1"/>
  <c r="AJ511" i="4"/>
  <c r="BA511" i="4" s="1"/>
  <c r="AI512" i="4"/>
  <c r="BB512" i="4" s="1"/>
  <c r="AJ512" i="4"/>
  <c r="BA512" i="4" s="1"/>
  <c r="AI513" i="4"/>
  <c r="BB513" i="4" s="1"/>
  <c r="AJ513" i="4"/>
  <c r="BA513" i="4" s="1"/>
  <c r="AI514" i="4"/>
  <c r="BB514" i="4" s="1"/>
  <c r="AJ514" i="4"/>
  <c r="BA514" i="4" s="1"/>
  <c r="AI515" i="4"/>
  <c r="BB515" i="4" s="1"/>
  <c r="AJ515" i="4"/>
  <c r="BA515" i="4" s="1"/>
  <c r="AI516" i="4"/>
  <c r="BB516" i="4" s="1"/>
  <c r="AJ516" i="4"/>
  <c r="BA516" i="4" s="1"/>
  <c r="AI517" i="4"/>
  <c r="BB517" i="4" s="1"/>
  <c r="AJ517" i="4"/>
  <c r="BA517" i="4" s="1"/>
  <c r="AI518" i="4"/>
  <c r="BB518" i="4" s="1"/>
  <c r="AJ518" i="4"/>
  <c r="BA518" i="4" s="1"/>
  <c r="AI519" i="4"/>
  <c r="BB519" i="4" s="1"/>
  <c r="AJ519" i="4"/>
  <c r="BA519" i="4" s="1"/>
  <c r="AI520" i="4"/>
  <c r="BB520" i="4" s="1"/>
  <c r="AJ520" i="4"/>
  <c r="BA520" i="4" s="1"/>
  <c r="AI521" i="4"/>
  <c r="BB521" i="4" s="1"/>
  <c r="AJ521" i="4"/>
  <c r="BA521" i="4" s="1"/>
  <c r="AI522" i="4"/>
  <c r="BB522" i="4" s="1"/>
  <c r="AJ522" i="4"/>
  <c r="BA522" i="4" s="1"/>
  <c r="AI523" i="4"/>
  <c r="BB523" i="4" s="1"/>
  <c r="AJ523" i="4"/>
  <c r="BA523" i="4" s="1"/>
  <c r="AI524" i="4"/>
  <c r="BB524" i="4" s="1"/>
  <c r="AJ524" i="4"/>
  <c r="BA524" i="4" s="1"/>
  <c r="AI525" i="4"/>
  <c r="BB525" i="4" s="1"/>
  <c r="AJ525" i="4"/>
  <c r="BA525" i="4" s="1"/>
  <c r="AI526" i="4"/>
  <c r="BB526" i="4" s="1"/>
  <c r="AJ526" i="4"/>
  <c r="BA526" i="4" s="1"/>
  <c r="AI527" i="4"/>
  <c r="BB527" i="4" s="1"/>
  <c r="AJ527" i="4"/>
  <c r="BA527" i="4" s="1"/>
  <c r="AI528" i="4"/>
  <c r="BB528" i="4" s="1"/>
  <c r="AJ528" i="4"/>
  <c r="BA528" i="4" s="1"/>
  <c r="AI529" i="4"/>
  <c r="BB529" i="4" s="1"/>
  <c r="AJ529" i="4"/>
  <c r="BA529" i="4" s="1"/>
  <c r="AI530" i="4"/>
  <c r="BB530" i="4" s="1"/>
  <c r="AJ530" i="4"/>
  <c r="BA530" i="4" s="1"/>
  <c r="AI531" i="4"/>
  <c r="BB531" i="4" s="1"/>
  <c r="AJ531" i="4"/>
  <c r="BA531" i="4" s="1"/>
  <c r="AI532" i="4"/>
  <c r="BB532" i="4" s="1"/>
  <c r="AJ532" i="4"/>
  <c r="BA532" i="4" s="1"/>
  <c r="AI533" i="4"/>
  <c r="BB533" i="4" s="1"/>
  <c r="AJ533" i="4"/>
  <c r="BA533" i="4" s="1"/>
  <c r="AI534" i="4"/>
  <c r="BB534" i="4" s="1"/>
  <c r="AJ534" i="4"/>
  <c r="BA534" i="4" s="1"/>
  <c r="AI535" i="4"/>
  <c r="BB535" i="4" s="1"/>
  <c r="AJ535" i="4"/>
  <c r="BA535" i="4" s="1"/>
  <c r="AI536" i="4"/>
  <c r="BB536" i="4" s="1"/>
  <c r="AJ536" i="4"/>
  <c r="BA536" i="4" s="1"/>
  <c r="AI537" i="4"/>
  <c r="BB537" i="4" s="1"/>
  <c r="AJ537" i="4"/>
  <c r="BA537" i="4" s="1"/>
  <c r="AI538" i="4"/>
  <c r="BB538" i="4" s="1"/>
  <c r="AJ538" i="4"/>
  <c r="BA538" i="4" s="1"/>
  <c r="AI539" i="4"/>
  <c r="BB539" i="4" s="1"/>
  <c r="AJ539" i="4"/>
  <c r="BA539" i="4" s="1"/>
  <c r="AI540" i="4"/>
  <c r="BB540" i="4" s="1"/>
  <c r="AJ540" i="4"/>
  <c r="BA540" i="4" s="1"/>
  <c r="AI541" i="4"/>
  <c r="BB541" i="4" s="1"/>
  <c r="AJ541" i="4"/>
  <c r="BA541" i="4" s="1"/>
  <c r="AI542" i="4"/>
  <c r="BB542" i="4" s="1"/>
  <c r="AJ542" i="4"/>
  <c r="BA542" i="4" s="1"/>
  <c r="AI543" i="4"/>
  <c r="BB543" i="4" s="1"/>
  <c r="AJ543" i="4"/>
  <c r="BA543" i="4" s="1"/>
  <c r="AI544" i="4"/>
  <c r="BB544" i="4" s="1"/>
  <c r="AJ544" i="4"/>
  <c r="BA544" i="4" s="1"/>
  <c r="AI545" i="4"/>
  <c r="BB545" i="4" s="1"/>
  <c r="AJ545" i="4"/>
  <c r="BA545" i="4" s="1"/>
  <c r="AI546" i="4"/>
  <c r="BB546" i="4" s="1"/>
  <c r="AJ546" i="4"/>
  <c r="BA546" i="4" s="1"/>
  <c r="AI547" i="4"/>
  <c r="BB547" i="4" s="1"/>
  <c r="AJ547" i="4"/>
  <c r="BA547" i="4" s="1"/>
  <c r="AI548" i="4"/>
  <c r="BB548" i="4" s="1"/>
  <c r="AJ548" i="4"/>
  <c r="BA548" i="4" s="1"/>
  <c r="AI549" i="4"/>
  <c r="BB549" i="4" s="1"/>
  <c r="AJ549" i="4"/>
  <c r="BA549" i="4" s="1"/>
  <c r="AI550" i="4"/>
  <c r="BB550" i="4" s="1"/>
  <c r="AJ550" i="4"/>
  <c r="BA550" i="4" s="1"/>
  <c r="AI551" i="4"/>
  <c r="BB551" i="4" s="1"/>
  <c r="AJ551" i="4"/>
  <c r="BA551" i="4" s="1"/>
  <c r="AI552" i="4"/>
  <c r="BB552" i="4" s="1"/>
  <c r="AJ552" i="4"/>
  <c r="BA552" i="4" s="1"/>
  <c r="AI553" i="4"/>
  <c r="BB553" i="4" s="1"/>
  <c r="AJ553" i="4"/>
  <c r="BA553" i="4" s="1"/>
  <c r="AI554" i="4"/>
  <c r="BB554" i="4" s="1"/>
  <c r="AJ554" i="4"/>
  <c r="BA554" i="4" s="1"/>
  <c r="AI555" i="4"/>
  <c r="BB555" i="4" s="1"/>
  <c r="AJ555" i="4"/>
  <c r="BA555" i="4" s="1"/>
  <c r="AI556" i="4"/>
  <c r="BB556" i="4" s="1"/>
  <c r="AJ556" i="4"/>
  <c r="BA556" i="4" s="1"/>
  <c r="AI557" i="4"/>
  <c r="BB557" i="4" s="1"/>
  <c r="AJ557" i="4"/>
  <c r="BA557" i="4" s="1"/>
  <c r="AI558" i="4"/>
  <c r="BB558" i="4" s="1"/>
  <c r="AJ558" i="4"/>
  <c r="BA558" i="4" s="1"/>
  <c r="AI559" i="4"/>
  <c r="BB559" i="4" s="1"/>
  <c r="AJ559" i="4"/>
  <c r="BA559" i="4" s="1"/>
  <c r="AI560" i="4"/>
  <c r="BB560" i="4" s="1"/>
  <c r="AJ560" i="4"/>
  <c r="BA560" i="4" s="1"/>
  <c r="AI561" i="4"/>
  <c r="BB561" i="4" s="1"/>
  <c r="AJ561" i="4"/>
  <c r="BA561" i="4" s="1"/>
  <c r="AI562" i="4"/>
  <c r="BB562" i="4" s="1"/>
  <c r="AJ562" i="4"/>
  <c r="BA562" i="4" s="1"/>
  <c r="AI563" i="4"/>
  <c r="BB563" i="4" s="1"/>
  <c r="AJ563" i="4"/>
  <c r="BA563" i="4" s="1"/>
  <c r="AI564" i="4"/>
  <c r="BB564" i="4" s="1"/>
  <c r="AJ564" i="4"/>
  <c r="BA564" i="4" s="1"/>
  <c r="AI565" i="4"/>
  <c r="BB565" i="4" s="1"/>
  <c r="AJ565" i="4"/>
  <c r="BA565" i="4" s="1"/>
  <c r="AI566" i="4"/>
  <c r="BB566" i="4" s="1"/>
  <c r="AJ566" i="4"/>
  <c r="BA566" i="4" s="1"/>
  <c r="AI567" i="4"/>
  <c r="BB567" i="4" s="1"/>
  <c r="AJ567" i="4"/>
  <c r="BA567" i="4" s="1"/>
  <c r="AI568" i="4"/>
  <c r="BB568" i="4" s="1"/>
  <c r="AJ568" i="4"/>
  <c r="BA568" i="4" s="1"/>
  <c r="AI569" i="4"/>
  <c r="BB569" i="4" s="1"/>
  <c r="AJ569" i="4"/>
  <c r="BA569" i="4" s="1"/>
  <c r="AI570" i="4"/>
  <c r="BB570" i="4" s="1"/>
  <c r="AJ570" i="4"/>
  <c r="BA570" i="4" s="1"/>
  <c r="AI571" i="4"/>
  <c r="BB571" i="4" s="1"/>
  <c r="AJ571" i="4"/>
  <c r="BA571" i="4" s="1"/>
  <c r="AI572" i="4"/>
  <c r="BB572" i="4" s="1"/>
  <c r="AJ572" i="4"/>
  <c r="BA572" i="4" s="1"/>
  <c r="AI573" i="4"/>
  <c r="BB573" i="4" s="1"/>
  <c r="AJ573" i="4"/>
  <c r="BA573" i="4" s="1"/>
  <c r="AI574" i="4"/>
  <c r="BB574" i="4" s="1"/>
  <c r="AJ574" i="4"/>
  <c r="BA574" i="4" s="1"/>
  <c r="AI575" i="4"/>
  <c r="BB575" i="4" s="1"/>
  <c r="AJ575" i="4"/>
  <c r="BA575" i="4" s="1"/>
  <c r="AI576" i="4"/>
  <c r="BB576" i="4" s="1"/>
  <c r="AJ576" i="4"/>
  <c r="BA576" i="4" s="1"/>
  <c r="AI577" i="4"/>
  <c r="BB577" i="4" s="1"/>
  <c r="AJ577" i="4"/>
  <c r="BA577" i="4" s="1"/>
  <c r="AI578" i="4"/>
  <c r="BB578" i="4" s="1"/>
  <c r="AJ578" i="4"/>
  <c r="BA578" i="4" s="1"/>
  <c r="AI579" i="4"/>
  <c r="BB579" i="4" s="1"/>
  <c r="AJ579" i="4"/>
  <c r="BA579" i="4" s="1"/>
  <c r="AI580" i="4"/>
  <c r="BB580" i="4" s="1"/>
  <c r="AJ580" i="4"/>
  <c r="BA580" i="4" s="1"/>
  <c r="AI581" i="4"/>
  <c r="BB581" i="4" s="1"/>
  <c r="AJ581" i="4"/>
  <c r="BA581" i="4" s="1"/>
  <c r="AI582" i="4"/>
  <c r="BB582" i="4" s="1"/>
  <c r="AJ582" i="4"/>
  <c r="BA582" i="4" s="1"/>
  <c r="AI583" i="4"/>
  <c r="BB583" i="4" s="1"/>
  <c r="AJ583" i="4"/>
  <c r="BA583" i="4" s="1"/>
  <c r="AI584" i="4"/>
  <c r="BB584" i="4" s="1"/>
  <c r="AJ584" i="4"/>
  <c r="BA584" i="4" s="1"/>
  <c r="AI585" i="4"/>
  <c r="BB585" i="4" s="1"/>
  <c r="AJ585" i="4"/>
  <c r="BA585" i="4" s="1"/>
  <c r="AI586" i="4"/>
  <c r="BB586" i="4" s="1"/>
  <c r="AJ586" i="4"/>
  <c r="BA586" i="4" s="1"/>
  <c r="AI587" i="4"/>
  <c r="BB587" i="4" s="1"/>
  <c r="AJ587" i="4"/>
  <c r="BA587" i="4" s="1"/>
  <c r="AI588" i="4"/>
  <c r="BB588" i="4" s="1"/>
  <c r="AJ588" i="4"/>
  <c r="BA588" i="4" s="1"/>
  <c r="AI589" i="4"/>
  <c r="BB589" i="4" s="1"/>
  <c r="AJ589" i="4"/>
  <c r="BA589" i="4" s="1"/>
  <c r="AI590" i="4"/>
  <c r="BB590" i="4" s="1"/>
  <c r="AJ590" i="4"/>
  <c r="BA590" i="4" s="1"/>
  <c r="AI591" i="4"/>
  <c r="BB591" i="4" s="1"/>
  <c r="AJ591" i="4"/>
  <c r="BA591" i="4" s="1"/>
  <c r="AI592" i="4"/>
  <c r="BB592" i="4" s="1"/>
  <c r="AJ592" i="4"/>
  <c r="BA592" i="4" s="1"/>
  <c r="AI593" i="4"/>
  <c r="BB593" i="4" s="1"/>
  <c r="AJ593" i="4"/>
  <c r="BA593" i="4" s="1"/>
  <c r="AI594" i="4"/>
  <c r="BB594" i="4" s="1"/>
  <c r="AJ594" i="4"/>
  <c r="BA594" i="4" s="1"/>
  <c r="AI595" i="4"/>
  <c r="BB595" i="4" s="1"/>
  <c r="AJ595" i="4"/>
  <c r="BA595" i="4" s="1"/>
  <c r="AI596" i="4"/>
  <c r="BB596" i="4" s="1"/>
  <c r="AJ596" i="4"/>
  <c r="BA596" i="4" s="1"/>
  <c r="AI597" i="4"/>
  <c r="BB597" i="4" s="1"/>
  <c r="AJ597" i="4"/>
  <c r="BA597" i="4" s="1"/>
  <c r="AI598" i="4"/>
  <c r="BB598" i="4" s="1"/>
  <c r="AJ598" i="4"/>
  <c r="BA598" i="4" s="1"/>
  <c r="AI599" i="4"/>
  <c r="BB599" i="4" s="1"/>
  <c r="AJ599" i="4"/>
  <c r="BA599" i="4" s="1"/>
  <c r="AI600" i="4"/>
  <c r="BB600" i="4" s="1"/>
  <c r="AJ600" i="4"/>
  <c r="BA600" i="4" s="1"/>
  <c r="AI601" i="4"/>
  <c r="BB601" i="4" s="1"/>
  <c r="AJ601" i="4"/>
  <c r="BA601" i="4" s="1"/>
  <c r="AI602" i="4"/>
  <c r="BB602" i="4" s="1"/>
  <c r="AJ602" i="4"/>
  <c r="BA602" i="4" s="1"/>
  <c r="AI603" i="4"/>
  <c r="BB603" i="4" s="1"/>
  <c r="AJ603" i="4"/>
  <c r="BA603" i="4" s="1"/>
  <c r="AI604" i="4"/>
  <c r="BB604" i="4" s="1"/>
  <c r="AJ604" i="4"/>
  <c r="BA604" i="4" s="1"/>
  <c r="AI605" i="4"/>
  <c r="BB605" i="4" s="1"/>
  <c r="AJ605" i="4"/>
  <c r="BA605" i="4" s="1"/>
  <c r="AI606" i="4"/>
  <c r="BB606" i="4" s="1"/>
  <c r="AJ606" i="4"/>
  <c r="BA606" i="4" s="1"/>
  <c r="AI607" i="4"/>
  <c r="BB607" i="4" s="1"/>
  <c r="AJ607" i="4"/>
  <c r="BA607" i="4" s="1"/>
  <c r="AI608" i="4"/>
  <c r="BB608" i="4" s="1"/>
  <c r="AJ608" i="4"/>
  <c r="BA608" i="4" s="1"/>
  <c r="AI609" i="4"/>
  <c r="BB609" i="4" s="1"/>
  <c r="AJ609" i="4"/>
  <c r="BA609" i="4" s="1"/>
  <c r="AI610" i="4"/>
  <c r="BB610" i="4" s="1"/>
  <c r="AJ610" i="4"/>
  <c r="BA610" i="4" s="1"/>
  <c r="AI611" i="4"/>
  <c r="BB611" i="4" s="1"/>
  <c r="AJ611" i="4"/>
  <c r="BA611" i="4" s="1"/>
  <c r="AI612" i="4"/>
  <c r="BB612" i="4" s="1"/>
  <c r="AJ612" i="4"/>
  <c r="BA612" i="4" s="1"/>
  <c r="AI613" i="4"/>
  <c r="BB613" i="4" s="1"/>
  <c r="AJ613" i="4"/>
  <c r="BA613" i="4" s="1"/>
  <c r="AI614" i="4"/>
  <c r="BB614" i="4" s="1"/>
  <c r="AJ614" i="4"/>
  <c r="BA614" i="4" s="1"/>
  <c r="AI615" i="4"/>
  <c r="BB615" i="4" s="1"/>
  <c r="AJ615" i="4"/>
  <c r="BA615" i="4" s="1"/>
  <c r="AI616" i="4"/>
  <c r="BB616" i="4" s="1"/>
  <c r="AJ616" i="4"/>
  <c r="BA616" i="4" s="1"/>
  <c r="AI617" i="4"/>
  <c r="BB617" i="4" s="1"/>
  <c r="AJ617" i="4"/>
  <c r="BA617" i="4" s="1"/>
  <c r="AI618" i="4"/>
  <c r="BB618" i="4" s="1"/>
  <c r="AJ618" i="4"/>
  <c r="BA618" i="4" s="1"/>
  <c r="AI619" i="4"/>
  <c r="BB619" i="4" s="1"/>
  <c r="AJ619" i="4"/>
  <c r="BA619" i="4" s="1"/>
  <c r="AI620" i="4"/>
  <c r="BB620" i="4" s="1"/>
  <c r="AJ620" i="4"/>
  <c r="BA620" i="4" s="1"/>
  <c r="AI621" i="4"/>
  <c r="BB621" i="4" s="1"/>
  <c r="AJ621" i="4"/>
  <c r="BA621" i="4" s="1"/>
  <c r="AI622" i="4"/>
  <c r="BB622" i="4" s="1"/>
  <c r="AJ622" i="4"/>
  <c r="BA622" i="4" s="1"/>
  <c r="AI623" i="4"/>
  <c r="BB623" i="4" s="1"/>
  <c r="AJ623" i="4"/>
  <c r="BA623" i="4" s="1"/>
  <c r="AI624" i="4"/>
  <c r="BB624" i="4" s="1"/>
  <c r="AJ624" i="4"/>
  <c r="BA624" i="4" s="1"/>
  <c r="AI625" i="4"/>
  <c r="BB625" i="4" s="1"/>
  <c r="AJ625" i="4"/>
  <c r="BA625" i="4" s="1"/>
  <c r="AI626" i="4"/>
  <c r="BB626" i="4" s="1"/>
  <c r="AJ626" i="4"/>
  <c r="BA626" i="4" s="1"/>
  <c r="AI627" i="4"/>
  <c r="BB627" i="4" s="1"/>
  <c r="AJ627" i="4"/>
  <c r="BA627" i="4" s="1"/>
  <c r="AI628" i="4"/>
  <c r="BB628" i="4" s="1"/>
  <c r="AJ628" i="4"/>
  <c r="BA628" i="4" s="1"/>
  <c r="AI629" i="4"/>
  <c r="BB629" i="4" s="1"/>
  <c r="AJ629" i="4"/>
  <c r="BA629" i="4" s="1"/>
  <c r="AI630" i="4"/>
  <c r="BB630" i="4" s="1"/>
  <c r="AJ630" i="4"/>
  <c r="BA630" i="4" s="1"/>
  <c r="AI631" i="4"/>
  <c r="BB631" i="4" s="1"/>
  <c r="AJ631" i="4"/>
  <c r="BA631" i="4" s="1"/>
  <c r="AI632" i="4"/>
  <c r="BB632" i="4" s="1"/>
  <c r="AJ632" i="4"/>
  <c r="BA632" i="4" s="1"/>
  <c r="AI633" i="4"/>
  <c r="BB633" i="4" s="1"/>
  <c r="AJ633" i="4"/>
  <c r="BA633" i="4" s="1"/>
  <c r="AI634" i="4"/>
  <c r="BB634" i="4" s="1"/>
  <c r="AJ634" i="4"/>
  <c r="BA634" i="4" s="1"/>
  <c r="AI635" i="4"/>
  <c r="BB635" i="4" s="1"/>
  <c r="AJ635" i="4"/>
  <c r="BA635" i="4" s="1"/>
  <c r="AI636" i="4"/>
  <c r="BB636" i="4" s="1"/>
  <c r="AJ636" i="4"/>
  <c r="BA636" i="4" s="1"/>
  <c r="AI637" i="4"/>
  <c r="BB637" i="4" s="1"/>
  <c r="AJ637" i="4"/>
  <c r="BA637" i="4" s="1"/>
  <c r="AI638" i="4"/>
  <c r="BB638" i="4" s="1"/>
  <c r="AJ638" i="4"/>
  <c r="BA638" i="4" s="1"/>
  <c r="AI639" i="4"/>
  <c r="BB639" i="4" s="1"/>
  <c r="AJ639" i="4"/>
  <c r="BA639" i="4" s="1"/>
  <c r="AI640" i="4"/>
  <c r="BB640" i="4" s="1"/>
  <c r="AJ640" i="4"/>
  <c r="BA640" i="4" s="1"/>
  <c r="AI641" i="4"/>
  <c r="BB641" i="4" s="1"/>
  <c r="AJ641" i="4"/>
  <c r="BA641" i="4" s="1"/>
  <c r="AI642" i="4"/>
  <c r="BB642" i="4" s="1"/>
  <c r="AJ642" i="4"/>
  <c r="BA642" i="4" s="1"/>
  <c r="AI643" i="4"/>
  <c r="BB643" i="4" s="1"/>
  <c r="AJ643" i="4"/>
  <c r="BA643" i="4" s="1"/>
  <c r="AI644" i="4"/>
  <c r="BB644" i="4" s="1"/>
  <c r="AJ644" i="4"/>
  <c r="BA644" i="4" s="1"/>
  <c r="AI645" i="4"/>
  <c r="BB645" i="4" s="1"/>
  <c r="AJ645" i="4"/>
  <c r="BA645" i="4" s="1"/>
  <c r="AI646" i="4"/>
  <c r="BB646" i="4" s="1"/>
  <c r="AJ646" i="4"/>
  <c r="BA646" i="4" s="1"/>
  <c r="AI647" i="4"/>
  <c r="BB647" i="4" s="1"/>
  <c r="AJ647" i="4"/>
  <c r="BA647" i="4" s="1"/>
  <c r="AI648" i="4"/>
  <c r="BB648" i="4" s="1"/>
  <c r="AJ648" i="4"/>
  <c r="BA648" i="4" s="1"/>
  <c r="AI649" i="4"/>
  <c r="BB649" i="4" s="1"/>
  <c r="AJ649" i="4"/>
  <c r="BA649" i="4" s="1"/>
  <c r="AI650" i="4"/>
  <c r="BB650" i="4" s="1"/>
  <c r="AJ650" i="4"/>
  <c r="BA650" i="4" s="1"/>
  <c r="AI651" i="4"/>
  <c r="BB651" i="4" s="1"/>
  <c r="AJ651" i="4"/>
  <c r="BA651" i="4" s="1"/>
  <c r="AI652" i="4"/>
  <c r="BB652" i="4" s="1"/>
  <c r="AJ652" i="4"/>
  <c r="BA652" i="4" s="1"/>
  <c r="AI653" i="4"/>
  <c r="BB653" i="4" s="1"/>
  <c r="AJ653" i="4"/>
  <c r="BA653" i="4" s="1"/>
  <c r="AI654" i="4"/>
  <c r="BB654" i="4" s="1"/>
  <c r="AJ654" i="4"/>
  <c r="BA654" i="4" s="1"/>
  <c r="AI655" i="4"/>
  <c r="BB655" i="4" s="1"/>
  <c r="AJ655" i="4"/>
  <c r="BA655" i="4" s="1"/>
  <c r="AI656" i="4"/>
  <c r="BB656" i="4" s="1"/>
  <c r="AJ656" i="4"/>
  <c r="BA656" i="4" s="1"/>
  <c r="AI657" i="4"/>
  <c r="BB657" i="4" s="1"/>
  <c r="AJ657" i="4"/>
  <c r="BA657" i="4" s="1"/>
  <c r="AI658" i="4"/>
  <c r="BB658" i="4" s="1"/>
  <c r="AJ658" i="4"/>
  <c r="BA658" i="4" s="1"/>
  <c r="AI659" i="4"/>
  <c r="BB659" i="4" s="1"/>
  <c r="AJ659" i="4"/>
  <c r="BA659" i="4" s="1"/>
  <c r="AI660" i="4"/>
  <c r="BB660" i="4" s="1"/>
  <c r="AJ660" i="4"/>
  <c r="BA660" i="4" s="1"/>
  <c r="AI661" i="4"/>
  <c r="BB661" i="4" s="1"/>
  <c r="AJ661" i="4"/>
  <c r="BA661" i="4" s="1"/>
  <c r="AI662" i="4"/>
  <c r="BB662" i="4" s="1"/>
  <c r="AJ662" i="4"/>
  <c r="BA662" i="4" s="1"/>
  <c r="AI663" i="4"/>
  <c r="BB663" i="4" s="1"/>
  <c r="AJ663" i="4"/>
  <c r="BA663" i="4" s="1"/>
  <c r="AI664" i="4"/>
  <c r="BB664" i="4" s="1"/>
  <c r="AJ664" i="4"/>
  <c r="BA664" i="4" s="1"/>
  <c r="AI665" i="4"/>
  <c r="BB665" i="4" s="1"/>
  <c r="AJ665" i="4"/>
  <c r="BA665" i="4" s="1"/>
  <c r="AI666" i="4"/>
  <c r="BB666" i="4" s="1"/>
  <c r="AJ666" i="4"/>
  <c r="BA666" i="4" s="1"/>
  <c r="AI667" i="4"/>
  <c r="BB667" i="4" s="1"/>
  <c r="AJ667" i="4"/>
  <c r="BA667" i="4" s="1"/>
  <c r="AI668" i="4"/>
  <c r="BB668" i="4" s="1"/>
  <c r="AJ668" i="4"/>
  <c r="BA668" i="4" s="1"/>
  <c r="AI669" i="4"/>
  <c r="BB669" i="4" s="1"/>
  <c r="AJ669" i="4"/>
  <c r="BA669" i="4" s="1"/>
  <c r="AI670" i="4"/>
  <c r="BB670" i="4" s="1"/>
  <c r="AJ670" i="4"/>
  <c r="BA670" i="4" s="1"/>
  <c r="AI671" i="4"/>
  <c r="BB671" i="4" s="1"/>
  <c r="AJ671" i="4"/>
  <c r="BA671" i="4" s="1"/>
  <c r="AI672" i="4"/>
  <c r="BB672" i="4" s="1"/>
  <c r="AJ672" i="4"/>
  <c r="BA672" i="4" s="1"/>
  <c r="AI673" i="4"/>
  <c r="BB673" i="4" s="1"/>
  <c r="AJ673" i="4"/>
  <c r="BA673" i="4" s="1"/>
  <c r="AI674" i="4"/>
  <c r="BB674" i="4" s="1"/>
  <c r="AJ674" i="4"/>
  <c r="BA674" i="4" s="1"/>
  <c r="AI675" i="4"/>
  <c r="BB675" i="4" s="1"/>
  <c r="AJ675" i="4"/>
  <c r="BA675" i="4" s="1"/>
  <c r="AI676" i="4"/>
  <c r="BB676" i="4" s="1"/>
  <c r="AJ676" i="4"/>
  <c r="BA676" i="4" s="1"/>
  <c r="AI677" i="4"/>
  <c r="BB677" i="4" s="1"/>
  <c r="AJ677" i="4"/>
  <c r="BA677" i="4" s="1"/>
  <c r="AI678" i="4"/>
  <c r="BB678" i="4" s="1"/>
  <c r="AJ678" i="4"/>
  <c r="BA678" i="4" s="1"/>
  <c r="AI679" i="4"/>
  <c r="BB679" i="4" s="1"/>
  <c r="AJ679" i="4"/>
  <c r="BA679" i="4" s="1"/>
  <c r="AI680" i="4"/>
  <c r="BB680" i="4" s="1"/>
  <c r="AJ680" i="4"/>
  <c r="BA680" i="4" s="1"/>
  <c r="AI681" i="4"/>
  <c r="BB681" i="4" s="1"/>
  <c r="AJ681" i="4"/>
  <c r="BA681" i="4" s="1"/>
  <c r="AI682" i="4"/>
  <c r="BB682" i="4" s="1"/>
  <c r="AJ682" i="4"/>
  <c r="BA682" i="4" s="1"/>
  <c r="AI683" i="4"/>
  <c r="BB683" i="4" s="1"/>
  <c r="AJ683" i="4"/>
  <c r="BA683" i="4" s="1"/>
  <c r="AI684" i="4"/>
  <c r="BB684" i="4" s="1"/>
  <c r="AJ684" i="4"/>
  <c r="BA684" i="4" s="1"/>
  <c r="AI685" i="4"/>
  <c r="BB685" i="4" s="1"/>
  <c r="AJ685" i="4"/>
  <c r="BA685" i="4" s="1"/>
  <c r="AI686" i="4"/>
  <c r="BB686" i="4" s="1"/>
  <c r="AJ686" i="4"/>
  <c r="BA686" i="4" s="1"/>
  <c r="AI687" i="4"/>
  <c r="BB687" i="4" s="1"/>
  <c r="AJ687" i="4"/>
  <c r="BA687" i="4" s="1"/>
  <c r="AI688" i="4"/>
  <c r="BB688" i="4" s="1"/>
  <c r="AJ688" i="4"/>
  <c r="BA688" i="4" s="1"/>
  <c r="AI689" i="4"/>
  <c r="BC689" i="4" s="1"/>
  <c r="AJ689" i="4"/>
  <c r="BA689" i="4" s="1"/>
  <c r="AI690" i="4"/>
  <c r="BB690" i="4" s="1"/>
  <c r="AJ690" i="4"/>
  <c r="BA690" i="4" s="1"/>
  <c r="AI691" i="4"/>
  <c r="BB691" i="4" s="1"/>
  <c r="AJ691" i="4"/>
  <c r="BA691" i="4" s="1"/>
  <c r="AI692" i="4"/>
  <c r="BB692" i="4" s="1"/>
  <c r="AJ692" i="4"/>
  <c r="BA692" i="4" s="1"/>
  <c r="AI693" i="4"/>
  <c r="BB693" i="4" s="1"/>
  <c r="AJ693" i="4"/>
  <c r="BA693" i="4" s="1"/>
  <c r="AI694" i="4"/>
  <c r="BB694" i="4" s="1"/>
  <c r="AJ694" i="4"/>
  <c r="BA694" i="4" s="1"/>
  <c r="AI695" i="4"/>
  <c r="BB695" i="4" s="1"/>
  <c r="AJ695" i="4"/>
  <c r="BA695" i="4" s="1"/>
  <c r="AI696" i="4"/>
  <c r="BB696" i="4" s="1"/>
  <c r="AJ696" i="4"/>
  <c r="BA696" i="4" s="1"/>
  <c r="AI697" i="4"/>
  <c r="BB697" i="4" s="1"/>
  <c r="AJ697" i="4"/>
  <c r="BA697" i="4" s="1"/>
  <c r="AI698" i="4"/>
  <c r="BB698" i="4" s="1"/>
  <c r="AJ698" i="4"/>
  <c r="BA698" i="4" s="1"/>
  <c r="AI699" i="4"/>
  <c r="BB699" i="4" s="1"/>
  <c r="AJ699" i="4"/>
  <c r="BA699" i="4" s="1"/>
  <c r="AI700" i="4"/>
  <c r="BB700" i="4" s="1"/>
  <c r="AJ700" i="4"/>
  <c r="BA700" i="4" s="1"/>
  <c r="AI701" i="4"/>
  <c r="BB701" i="4" s="1"/>
  <c r="AJ701" i="4"/>
  <c r="BA701" i="4" s="1"/>
  <c r="AI702" i="4"/>
  <c r="BB702" i="4" s="1"/>
  <c r="AJ702" i="4"/>
  <c r="BA702" i="4" s="1"/>
  <c r="AI703" i="4"/>
  <c r="BB703" i="4" s="1"/>
  <c r="AJ703" i="4"/>
  <c r="BA703" i="4" s="1"/>
  <c r="AI704" i="4"/>
  <c r="BB704" i="4" s="1"/>
  <c r="AJ704" i="4"/>
  <c r="BA704" i="4" s="1"/>
  <c r="AI705" i="4"/>
  <c r="BB705" i="4" s="1"/>
  <c r="AJ705" i="4"/>
  <c r="BA705" i="4" s="1"/>
  <c r="AI706" i="4"/>
  <c r="BB706" i="4" s="1"/>
  <c r="AJ706" i="4"/>
  <c r="BA706" i="4" s="1"/>
  <c r="AI707" i="4"/>
  <c r="BB707" i="4" s="1"/>
  <c r="AJ707" i="4"/>
  <c r="BA707" i="4" s="1"/>
  <c r="AI708" i="4"/>
  <c r="BB708" i="4" s="1"/>
  <c r="AJ708" i="4"/>
  <c r="BA708" i="4" s="1"/>
  <c r="AI709" i="4"/>
  <c r="BB709" i="4" s="1"/>
  <c r="AJ709" i="4"/>
  <c r="BA709" i="4" s="1"/>
  <c r="AI710" i="4"/>
  <c r="BB710" i="4" s="1"/>
  <c r="AJ710" i="4"/>
  <c r="BA710" i="4" s="1"/>
  <c r="AI712" i="4"/>
  <c r="BB712" i="4" s="1"/>
  <c r="AJ712" i="4"/>
  <c r="BA712" i="4" s="1"/>
  <c r="AI713" i="4"/>
  <c r="BB713" i="4" s="1"/>
  <c r="AJ713" i="4"/>
  <c r="BA713" i="4" s="1"/>
  <c r="AI714" i="4"/>
  <c r="BB714" i="4" s="1"/>
  <c r="AJ714" i="4"/>
  <c r="BA714" i="4" s="1"/>
  <c r="AI715" i="4"/>
  <c r="BB715" i="4" s="1"/>
  <c r="AJ715" i="4"/>
  <c r="BA715" i="4" s="1"/>
  <c r="AI716" i="4"/>
  <c r="BB716" i="4" s="1"/>
  <c r="AJ716" i="4"/>
  <c r="BA716" i="4" s="1"/>
  <c r="AI717" i="4"/>
  <c r="BB717" i="4" s="1"/>
  <c r="AJ717" i="4"/>
  <c r="BA717" i="4" s="1"/>
  <c r="AI718" i="4"/>
  <c r="BB718" i="4" s="1"/>
  <c r="AJ718" i="4"/>
  <c r="BA718" i="4" s="1"/>
  <c r="AI719" i="4"/>
  <c r="BB719" i="4" s="1"/>
  <c r="AJ719" i="4"/>
  <c r="BA719" i="4" s="1"/>
  <c r="AI720" i="4"/>
  <c r="BB720" i="4" s="1"/>
  <c r="AJ720" i="4"/>
  <c r="BA720" i="4" s="1"/>
  <c r="AI721" i="4"/>
  <c r="BB721" i="4" s="1"/>
  <c r="AJ721" i="4"/>
  <c r="BA721" i="4" s="1"/>
  <c r="AI722" i="4"/>
  <c r="BB722" i="4" s="1"/>
  <c r="AJ722" i="4"/>
  <c r="BA722" i="4" s="1"/>
  <c r="AI723" i="4"/>
  <c r="BB723" i="4" s="1"/>
  <c r="AJ723" i="4"/>
  <c r="BA723" i="4" s="1"/>
  <c r="AI724" i="4"/>
  <c r="BB724" i="4" s="1"/>
  <c r="AJ724" i="4"/>
  <c r="BA724" i="4" s="1"/>
  <c r="AI725" i="4"/>
  <c r="BB725" i="4" s="1"/>
  <c r="AJ725" i="4"/>
  <c r="BA725" i="4" s="1"/>
  <c r="AI726" i="4"/>
  <c r="BB726" i="4" s="1"/>
  <c r="AJ726" i="4"/>
  <c r="BA726" i="4" s="1"/>
  <c r="AJ3" i="4"/>
  <c r="AI3" i="4"/>
  <c r="AM30" i="5" l="1"/>
  <c r="AN28" i="5"/>
  <c r="AM28" i="5"/>
  <c r="AN30" i="5"/>
  <c r="AN29" i="5"/>
  <c r="AM29" i="5"/>
  <c r="AM23" i="5"/>
  <c r="AM20" i="5"/>
  <c r="AM21" i="5"/>
  <c r="AM22" i="5"/>
  <c r="AM19" i="5"/>
  <c r="AM24" i="5"/>
  <c r="AM18" i="5"/>
  <c r="AJ869" i="4"/>
  <c r="AN18" i="5"/>
  <c r="AN21" i="5"/>
  <c r="AU21" i="5" s="1"/>
  <c r="AV21" i="5" s="1"/>
  <c r="AN22" i="5"/>
  <c r="AU22" i="5" s="1"/>
  <c r="AV22" i="5" s="1"/>
  <c r="AN20" i="5"/>
  <c r="AU20" i="5" s="1"/>
  <c r="AV20" i="5" s="1"/>
  <c r="AN19" i="5"/>
  <c r="AU19" i="5" s="1"/>
  <c r="AV19" i="5" s="1"/>
  <c r="AN24" i="5"/>
  <c r="AU24" i="5" s="1"/>
  <c r="AV24" i="5" s="1"/>
  <c r="AN23" i="5"/>
  <c r="AU23" i="5" s="1"/>
  <c r="AV23" i="5" s="1"/>
  <c r="AI869" i="4"/>
  <c r="BA42" i="4"/>
  <c r="AK3" i="4"/>
  <c r="AK359" i="4"/>
  <c r="AK305" i="4"/>
  <c r="AK239" i="4"/>
  <c r="AK179" i="4"/>
  <c r="AK131" i="4"/>
  <c r="AK83" i="4"/>
  <c r="AK59" i="4"/>
  <c r="AK35" i="4"/>
  <c r="AK17" i="4"/>
  <c r="AK335" i="4"/>
  <c r="AK263" i="4"/>
  <c r="AK197" i="4"/>
  <c r="AK137" i="4"/>
  <c r="AK77" i="4"/>
  <c r="AK65" i="4"/>
  <c r="AK53" i="4"/>
  <c r="AK23" i="4"/>
  <c r="AK10" i="4"/>
  <c r="BA10" i="4" s="1"/>
  <c r="AK4" i="4"/>
  <c r="AK376" i="4"/>
  <c r="BB376" i="4" s="1"/>
  <c r="AK370" i="4"/>
  <c r="AK364" i="4"/>
  <c r="AK358" i="4"/>
  <c r="AK352" i="4"/>
  <c r="AK346" i="4"/>
  <c r="AK340" i="4"/>
  <c r="AK334" i="4"/>
  <c r="AK328" i="4"/>
  <c r="AK322" i="4"/>
  <c r="AK316" i="4"/>
  <c r="AK310" i="4"/>
  <c r="AK304" i="4"/>
  <c r="AK298" i="4"/>
  <c r="AK292" i="4"/>
  <c r="AK286" i="4"/>
  <c r="AK280" i="4"/>
  <c r="AK274" i="4"/>
  <c r="AK268" i="4"/>
  <c r="AK262" i="4"/>
  <c r="AK256" i="4"/>
  <c r="AK250" i="4"/>
  <c r="AK244" i="4"/>
  <c r="AK238" i="4"/>
  <c r="AK202" i="4"/>
  <c r="AK196" i="4"/>
  <c r="AK190" i="4"/>
  <c r="AK184" i="4"/>
  <c r="AK178" i="4"/>
  <c r="AK172" i="4"/>
  <c r="AK166" i="4"/>
  <c r="AK160" i="4"/>
  <c r="AK154" i="4"/>
  <c r="AK148" i="4"/>
  <c r="AK142" i="4"/>
  <c r="AK136" i="4"/>
  <c r="AK130" i="4"/>
  <c r="AK124" i="4"/>
  <c r="AK118" i="4"/>
  <c r="AK112" i="4"/>
  <c r="AK106" i="4"/>
  <c r="AK100" i="4"/>
  <c r="AK94" i="4"/>
  <c r="AK88" i="4"/>
  <c r="AK82" i="4"/>
  <c r="AK76" i="4"/>
  <c r="AK70" i="4"/>
  <c r="AK64" i="4"/>
  <c r="AK58" i="4"/>
  <c r="AK52" i="4"/>
  <c r="AK46" i="4"/>
  <c r="AK40" i="4"/>
  <c r="AK34" i="4"/>
  <c r="AK28" i="4"/>
  <c r="AK22" i="4"/>
  <c r="AK16" i="4"/>
  <c r="AK9" i="4"/>
  <c r="BA9" i="4" s="1"/>
  <c r="AK341" i="4"/>
  <c r="AK287" i="4"/>
  <c r="AK149" i="4"/>
  <c r="AK311" i="4"/>
  <c r="AK245" i="4"/>
  <c r="AK191" i="4"/>
  <c r="AK119" i="4"/>
  <c r="AK41" i="4"/>
  <c r="AK381" i="4"/>
  <c r="AK375" i="4"/>
  <c r="AK369" i="4"/>
  <c r="BB369" i="4" s="1"/>
  <c r="AK363" i="4"/>
  <c r="AK357" i="4"/>
  <c r="AK351" i="4"/>
  <c r="AK345" i="4"/>
  <c r="AK339" i="4"/>
  <c r="AK333" i="4"/>
  <c r="AK327" i="4"/>
  <c r="AK321" i="4"/>
  <c r="AK315" i="4"/>
  <c r="AK309" i="4"/>
  <c r="AK303" i="4"/>
  <c r="AK297" i="4"/>
  <c r="AK291" i="4"/>
  <c r="AK285" i="4"/>
  <c r="AK279" i="4"/>
  <c r="AK273" i="4"/>
  <c r="AK267" i="4"/>
  <c r="AK261" i="4"/>
  <c r="AK255" i="4"/>
  <c r="AK249" i="4"/>
  <c r="AK243" i="4"/>
  <c r="AK237" i="4"/>
  <c r="AK201" i="4"/>
  <c r="AK195" i="4"/>
  <c r="AK189" i="4"/>
  <c r="AK183" i="4"/>
  <c r="AK177" i="4"/>
  <c r="AK171" i="4"/>
  <c r="AK165" i="4"/>
  <c r="AK159" i="4"/>
  <c r="AK153" i="4"/>
  <c r="AK147" i="4"/>
  <c r="AK135" i="4"/>
  <c r="AK129" i="4"/>
  <c r="AK123" i="4"/>
  <c r="AK117" i="4"/>
  <c r="AK111" i="4"/>
  <c r="AK105" i="4"/>
  <c r="AK99" i="4"/>
  <c r="AK93" i="4"/>
  <c r="AK87" i="4"/>
  <c r="AK81" i="4"/>
  <c r="AK75" i="4"/>
  <c r="AK69" i="4"/>
  <c r="AK63" i="4"/>
  <c r="AK57" i="4"/>
  <c r="AK51" i="4"/>
  <c r="AK45" i="4"/>
  <c r="AK39" i="4"/>
  <c r="AK33" i="4"/>
  <c r="AK27" i="4"/>
  <c r="AK21" i="4"/>
  <c r="AK15" i="4"/>
  <c r="AK8" i="4"/>
  <c r="BA8" i="4" s="1"/>
  <c r="AK293" i="4"/>
  <c r="AK173" i="4"/>
  <c r="AK113" i="4"/>
  <c r="AK47" i="4"/>
  <c r="AK353" i="4"/>
  <c r="AK257" i="4"/>
  <c r="AK167" i="4"/>
  <c r="AK71" i="4"/>
  <c r="BB71" i="4" s="1"/>
  <c r="AK380" i="4"/>
  <c r="AK374" i="4"/>
  <c r="AK368" i="4"/>
  <c r="AK362" i="4"/>
  <c r="AK356" i="4"/>
  <c r="AK350" i="4"/>
  <c r="AK344" i="4"/>
  <c r="AK338" i="4"/>
  <c r="AK332" i="4"/>
  <c r="AK326" i="4"/>
  <c r="AK320" i="4"/>
  <c r="AK314" i="4"/>
  <c r="AK308" i="4"/>
  <c r="AK302" i="4"/>
  <c r="AK296" i="4"/>
  <c r="AK290" i="4"/>
  <c r="AK284" i="4"/>
  <c r="AK278" i="4"/>
  <c r="AK272" i="4"/>
  <c r="AK266" i="4"/>
  <c r="AK260" i="4"/>
  <c r="AK254" i="4"/>
  <c r="AK248" i="4"/>
  <c r="AK242" i="4"/>
  <c r="AK236" i="4"/>
  <c r="AK200" i="4"/>
  <c r="AK194" i="4"/>
  <c r="AK188" i="4"/>
  <c r="AK182" i="4"/>
  <c r="AK176" i="4"/>
  <c r="AK170" i="4"/>
  <c r="AK164" i="4"/>
  <c r="AK158" i="4"/>
  <c r="AK152" i="4"/>
  <c r="AK146" i="4"/>
  <c r="AK140" i="4"/>
  <c r="AK134" i="4"/>
  <c r="AK128" i="4"/>
  <c r="AK122" i="4"/>
  <c r="AK116" i="4"/>
  <c r="AK110" i="4"/>
  <c r="AK104" i="4"/>
  <c r="AK98" i="4"/>
  <c r="AK92" i="4"/>
  <c r="AK86" i="4"/>
  <c r="AK80" i="4"/>
  <c r="AK74" i="4"/>
  <c r="AK68" i="4"/>
  <c r="AK62" i="4"/>
  <c r="AK56" i="4"/>
  <c r="AK50" i="4"/>
  <c r="AK44" i="4"/>
  <c r="AK38" i="4"/>
  <c r="AK32" i="4"/>
  <c r="AK26" i="4"/>
  <c r="AK20" i="4"/>
  <c r="AK14" i="4"/>
  <c r="AK7" i="4"/>
  <c r="BA7" i="4" s="1"/>
  <c r="AK365" i="4"/>
  <c r="AK317" i="4"/>
  <c r="AK269" i="4"/>
  <c r="AK161" i="4"/>
  <c r="AK107" i="4"/>
  <c r="AK29" i="4"/>
  <c r="AK377" i="4"/>
  <c r="BB377" i="4" s="1"/>
  <c r="AK329" i="4"/>
  <c r="AK281" i="4"/>
  <c r="AK185" i="4"/>
  <c r="AK125" i="4"/>
  <c r="AK95" i="4"/>
  <c r="AK379" i="4"/>
  <c r="AK373" i="4"/>
  <c r="AK367" i="4"/>
  <c r="AK361" i="4"/>
  <c r="AK355" i="4"/>
  <c r="AK349" i="4"/>
  <c r="AK343" i="4"/>
  <c r="AK337" i="4"/>
  <c r="AK331" i="4"/>
  <c r="AK325" i="4"/>
  <c r="AK319" i="4"/>
  <c r="AK313" i="4"/>
  <c r="AK307" i="4"/>
  <c r="AK301" i="4"/>
  <c r="AK295" i="4"/>
  <c r="AK289" i="4"/>
  <c r="AK283" i="4"/>
  <c r="AK277" i="4"/>
  <c r="AK271" i="4"/>
  <c r="AK265" i="4"/>
  <c r="AK259" i="4"/>
  <c r="AK253" i="4"/>
  <c r="AK247" i="4"/>
  <c r="AK241" i="4"/>
  <c r="AK199" i="4"/>
  <c r="AK193" i="4"/>
  <c r="AK187" i="4"/>
  <c r="AK181" i="4"/>
  <c r="AK175" i="4"/>
  <c r="AK169" i="4"/>
  <c r="AK163" i="4"/>
  <c r="AK157" i="4"/>
  <c r="AK151" i="4"/>
  <c r="AK145" i="4"/>
  <c r="AK139" i="4"/>
  <c r="AK133" i="4"/>
  <c r="AK127" i="4"/>
  <c r="AK121" i="4"/>
  <c r="AK115" i="4"/>
  <c r="AK109" i="4"/>
  <c r="AK103" i="4"/>
  <c r="AK97" i="4"/>
  <c r="AK91" i="4"/>
  <c r="BB91" i="4" s="1"/>
  <c r="AK85" i="4"/>
  <c r="AK79" i="4"/>
  <c r="AK73" i="4"/>
  <c r="AK67" i="4"/>
  <c r="AK61" i="4"/>
  <c r="AK55" i="4"/>
  <c r="AK49" i="4"/>
  <c r="AK43" i="4"/>
  <c r="BB43" i="4" s="1"/>
  <c r="AK37" i="4"/>
  <c r="AK31" i="4"/>
  <c r="AK25" i="4"/>
  <c r="AK19" i="4"/>
  <c r="AK13" i="4"/>
  <c r="BB13" i="4" s="1"/>
  <c r="AK6" i="4"/>
  <c r="BA6" i="4" s="1"/>
  <c r="AK371" i="4"/>
  <c r="AK323" i="4"/>
  <c r="AK275" i="4"/>
  <c r="AK155" i="4"/>
  <c r="AK101" i="4"/>
  <c r="AK347" i="4"/>
  <c r="AK299" i="4"/>
  <c r="AK251" i="4"/>
  <c r="AK143" i="4"/>
  <c r="AK89" i="4"/>
  <c r="AK378" i="4"/>
  <c r="AK372" i="4"/>
  <c r="AK366" i="4"/>
  <c r="AK360" i="4"/>
  <c r="AK354" i="4"/>
  <c r="AK348" i="4"/>
  <c r="AK342" i="4"/>
  <c r="AK336" i="4"/>
  <c r="AK330" i="4"/>
  <c r="AK324" i="4"/>
  <c r="AK318" i="4"/>
  <c r="AK312" i="4"/>
  <c r="AK306" i="4"/>
  <c r="AK300" i="4"/>
  <c r="AK294" i="4"/>
  <c r="AK288" i="4"/>
  <c r="AK282" i="4"/>
  <c r="AK276" i="4"/>
  <c r="AK270" i="4"/>
  <c r="AK264" i="4"/>
  <c r="AK258" i="4"/>
  <c r="AK252" i="4"/>
  <c r="AK246" i="4"/>
  <c r="AK240" i="4"/>
  <c r="AK198" i="4"/>
  <c r="AK192" i="4"/>
  <c r="AK186" i="4"/>
  <c r="AK180" i="4"/>
  <c r="AK174" i="4"/>
  <c r="AK168" i="4"/>
  <c r="AK162" i="4"/>
  <c r="AK156" i="4"/>
  <c r="AK150" i="4"/>
  <c r="AK144" i="4"/>
  <c r="AK138" i="4"/>
  <c r="AK132" i="4"/>
  <c r="AK126" i="4"/>
  <c r="AK120" i="4"/>
  <c r="AK114" i="4"/>
  <c r="AK108" i="4"/>
  <c r="AK102" i="4"/>
  <c r="AK96" i="4"/>
  <c r="AK90" i="4"/>
  <c r="AK84" i="4"/>
  <c r="AK78" i="4"/>
  <c r="AK72" i="4"/>
  <c r="AK66" i="4"/>
  <c r="AK60" i="4"/>
  <c r="AK54" i="4"/>
  <c r="AK48" i="4"/>
  <c r="AK36" i="4"/>
  <c r="AK30" i="4"/>
  <c r="AK24" i="4"/>
  <c r="AK18" i="4"/>
  <c r="AK11" i="4"/>
  <c r="BA11" i="4" s="1"/>
  <c r="AK5" i="4"/>
  <c r="BA5" i="4" s="1"/>
  <c r="AO15" i="5"/>
  <c r="AI23" i="5"/>
  <c r="AJ23" i="5" s="1"/>
  <c r="I31" i="5"/>
  <c r="AI22" i="5"/>
  <c r="AJ22" i="5" s="1"/>
  <c r="AQ31" i="5"/>
  <c r="W31" i="5"/>
  <c r="F28" i="5"/>
  <c r="F30" i="5"/>
  <c r="F23" i="5"/>
  <c r="K28" i="5"/>
  <c r="G28" i="5"/>
  <c r="M28" i="5" s="1"/>
  <c r="N28" i="5" s="1"/>
  <c r="K29" i="5"/>
  <c r="K22" i="5"/>
  <c r="G29" i="5"/>
  <c r="M29" i="5" s="1"/>
  <c r="N29" i="5" s="1"/>
  <c r="F29" i="5"/>
  <c r="G22" i="5"/>
  <c r="M22" i="5" s="1"/>
  <c r="N22" i="5" s="1"/>
  <c r="F22" i="5"/>
  <c r="K30" i="5"/>
  <c r="G30" i="5"/>
  <c r="M30" i="5" s="1"/>
  <c r="N30" i="5" s="1"/>
  <c r="M12" i="5"/>
  <c r="N12" i="5" s="1"/>
  <c r="M13" i="5"/>
  <c r="N13" i="5" s="1"/>
  <c r="X24" i="5"/>
  <c r="Y24" i="5" s="1"/>
  <c r="X22" i="5"/>
  <c r="Y22" i="5" s="1"/>
  <c r="X20" i="5"/>
  <c r="Y20" i="5" s="1"/>
  <c r="X23" i="5"/>
  <c r="Y23" i="5" s="1"/>
  <c r="X21" i="5"/>
  <c r="Y21" i="5" s="1"/>
  <c r="X19" i="5"/>
  <c r="Y19" i="5" s="1"/>
  <c r="V15" i="3"/>
  <c r="Q3" i="3"/>
  <c r="Q16" i="3"/>
  <c r="R23" i="3"/>
  <c r="R11" i="3"/>
  <c r="V27" i="3"/>
  <c r="Q12" i="3"/>
  <c r="Q27" i="3"/>
  <c r="Q15" i="3"/>
  <c r="R22" i="3"/>
  <c r="R10" i="3"/>
  <c r="V26" i="3"/>
  <c r="V14" i="3"/>
  <c r="Q11" i="3"/>
  <c r="Q26" i="3"/>
  <c r="Q14" i="3"/>
  <c r="R21" i="3"/>
  <c r="R9" i="3"/>
  <c r="V25" i="3"/>
  <c r="V13" i="3"/>
  <c r="Q10" i="3"/>
  <c r="Q25" i="3"/>
  <c r="Q13" i="3"/>
  <c r="R20" i="3"/>
  <c r="R8" i="3"/>
  <c r="V24" i="3"/>
  <c r="V12" i="3"/>
  <c r="Q9" i="3"/>
  <c r="Q24" i="3"/>
  <c r="R3" i="3"/>
  <c r="R19" i="3"/>
  <c r="R7" i="3"/>
  <c r="V23" i="3"/>
  <c r="V11" i="3"/>
  <c r="Q8" i="3"/>
  <c r="Q23" i="3"/>
  <c r="R30" i="3"/>
  <c r="R18" i="3"/>
  <c r="R6" i="3"/>
  <c r="V22" i="3"/>
  <c r="V10" i="3"/>
  <c r="Q7" i="3"/>
  <c r="Q11" i="5" s="1"/>
  <c r="Q22" i="3"/>
  <c r="R29" i="3"/>
  <c r="R17" i="3"/>
  <c r="R5" i="3"/>
  <c r="V21" i="3"/>
  <c r="V9" i="3"/>
  <c r="Q6" i="3"/>
  <c r="Q21" i="3"/>
  <c r="R28" i="3"/>
  <c r="R16" i="3"/>
  <c r="R4" i="3"/>
  <c r="V20" i="3"/>
  <c r="V8" i="3"/>
  <c r="Q5" i="3"/>
  <c r="Q20" i="3"/>
  <c r="R27" i="3"/>
  <c r="R15" i="3"/>
  <c r="V3" i="3"/>
  <c r="V19" i="3"/>
  <c r="V7" i="3"/>
  <c r="Q4" i="3"/>
  <c r="Q19" i="3"/>
  <c r="R26" i="3"/>
  <c r="R14" i="3"/>
  <c r="V30" i="3"/>
  <c r="V18" i="3"/>
  <c r="V6" i="3"/>
  <c r="Q30" i="3"/>
  <c r="Q18" i="3"/>
  <c r="R25" i="3"/>
  <c r="R13" i="3"/>
  <c r="V29" i="3"/>
  <c r="V17" i="3"/>
  <c r="V5" i="3"/>
  <c r="Q29" i="3"/>
  <c r="Q17" i="3"/>
  <c r="R24" i="3"/>
  <c r="R12" i="3"/>
  <c r="V28" i="3"/>
  <c r="V35" i="5" s="1"/>
  <c r="V16" i="3"/>
  <c r="AF31" i="5"/>
  <c r="R31" i="5"/>
  <c r="AH31" i="5"/>
  <c r="AU14" i="5"/>
  <c r="AV14" i="5" s="1"/>
  <c r="V31" i="5"/>
  <c r="AP31" i="5"/>
  <c r="H31" i="5"/>
  <c r="J31" i="5"/>
  <c r="AJ28" i="5"/>
  <c r="AU12" i="5"/>
  <c r="AV12" i="5" s="1"/>
  <c r="X28" i="5"/>
  <c r="Y28" i="5" s="1"/>
  <c r="L31" i="5"/>
  <c r="AT31" i="5"/>
  <c r="AR25" i="5"/>
  <c r="AS25" i="5"/>
  <c r="AQ25" i="5"/>
  <c r="AP25" i="5"/>
  <c r="AI14" i="5"/>
  <c r="AI12" i="5"/>
  <c r="AJ12" i="5" s="1"/>
  <c r="AI13" i="5"/>
  <c r="AJ13" i="5" s="1"/>
  <c r="AC36" i="5"/>
  <c r="AD36" i="5"/>
  <c r="AE36" i="5"/>
  <c r="AF36" i="5"/>
  <c r="AG36" i="5"/>
  <c r="AH36" i="5"/>
  <c r="AB36" i="5"/>
  <c r="AB35" i="5"/>
  <c r="AC35" i="5"/>
  <c r="AD35" i="5"/>
  <c r="AE35" i="5"/>
  <c r="AF35" i="5"/>
  <c r="AG35" i="5"/>
  <c r="AH35" i="5"/>
  <c r="AC34" i="5"/>
  <c r="AD34" i="5"/>
  <c r="AE34" i="5"/>
  <c r="AF34" i="5"/>
  <c r="AG34" i="5"/>
  <c r="AH34" i="5"/>
  <c r="AB34" i="5"/>
  <c r="R36" i="5"/>
  <c r="S36" i="5"/>
  <c r="T36" i="5"/>
  <c r="U36" i="5"/>
  <c r="V36" i="5"/>
  <c r="W36" i="5"/>
  <c r="Q36" i="5"/>
  <c r="R34" i="5"/>
  <c r="S34" i="5"/>
  <c r="T34" i="5"/>
  <c r="U34" i="5"/>
  <c r="V34" i="5"/>
  <c r="W34" i="5"/>
  <c r="R35" i="5"/>
  <c r="S35" i="5"/>
  <c r="T35" i="5"/>
  <c r="U35" i="5"/>
  <c r="W35" i="5"/>
  <c r="Q35" i="5"/>
  <c r="Q34" i="5"/>
  <c r="G36" i="5"/>
  <c r="H36" i="5"/>
  <c r="I36" i="5"/>
  <c r="J36" i="5"/>
  <c r="K36" i="5"/>
  <c r="L36" i="5"/>
  <c r="F36" i="5"/>
  <c r="F35" i="5"/>
  <c r="G35" i="5"/>
  <c r="H35" i="5"/>
  <c r="I35" i="5"/>
  <c r="J35" i="5"/>
  <c r="K35" i="5"/>
  <c r="L35" i="5"/>
  <c r="G34" i="5"/>
  <c r="H34" i="5"/>
  <c r="I34" i="5"/>
  <c r="J34" i="5"/>
  <c r="K34" i="5"/>
  <c r="L34" i="5"/>
  <c r="F34" i="5"/>
  <c r="BC18" i="5"/>
  <c r="BD18" i="5"/>
  <c r="BE18" i="5"/>
  <c r="BF18" i="5"/>
  <c r="BG18" i="5"/>
  <c r="BC19" i="5"/>
  <c r="BD19" i="5"/>
  <c r="BE19" i="5"/>
  <c r="BF19" i="5"/>
  <c r="BG19" i="5"/>
  <c r="BC20" i="5"/>
  <c r="BD20" i="5"/>
  <c r="BE20" i="5"/>
  <c r="BF20" i="5"/>
  <c r="BG20" i="5"/>
  <c r="BC21" i="5"/>
  <c r="BD21" i="5"/>
  <c r="BE21" i="5"/>
  <c r="BF21" i="5"/>
  <c r="BG21" i="5"/>
  <c r="BC23" i="5"/>
  <c r="BD23" i="5"/>
  <c r="BE23" i="5"/>
  <c r="BF23" i="5"/>
  <c r="BG23" i="5"/>
  <c r="BC24" i="5"/>
  <c r="BD24" i="5"/>
  <c r="BE24" i="5"/>
  <c r="BF24" i="5"/>
  <c r="BG24" i="5"/>
  <c r="BB19" i="5"/>
  <c r="BB20" i="5"/>
  <c r="BB21" i="5"/>
  <c r="BB23" i="5"/>
  <c r="BB24" i="5"/>
  <c r="BB18" i="5"/>
  <c r="AY19" i="5"/>
  <c r="AY20" i="5"/>
  <c r="AY21" i="5"/>
  <c r="AY23" i="5"/>
  <c r="AY24" i="5"/>
  <c r="AY18" i="5"/>
  <c r="AC18" i="5"/>
  <c r="AD18" i="5"/>
  <c r="AE18" i="5"/>
  <c r="AF18" i="5"/>
  <c r="AG18" i="5"/>
  <c r="AH18" i="5"/>
  <c r="AC19" i="5"/>
  <c r="AD19" i="5"/>
  <c r="AE19" i="5"/>
  <c r="AF19" i="5"/>
  <c r="AG19" i="5"/>
  <c r="AH19" i="5"/>
  <c r="AC20" i="5"/>
  <c r="AD20" i="5"/>
  <c r="AE20" i="5"/>
  <c r="AF20" i="5"/>
  <c r="AG20" i="5"/>
  <c r="AH20" i="5"/>
  <c r="AC21" i="5"/>
  <c r="AI21" i="5" s="1"/>
  <c r="AJ21" i="5" s="1"/>
  <c r="AC24" i="5"/>
  <c r="AD24" i="5"/>
  <c r="AE24" i="5"/>
  <c r="AF24" i="5"/>
  <c r="AG24" i="5"/>
  <c r="AH24" i="5"/>
  <c r="AB19" i="5"/>
  <c r="AB20" i="5"/>
  <c r="AB21" i="5"/>
  <c r="AB24" i="5"/>
  <c r="AB18" i="5"/>
  <c r="Q18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3" i="5"/>
  <c r="H23" i="5"/>
  <c r="I23" i="5"/>
  <c r="J23" i="5"/>
  <c r="K23" i="5"/>
  <c r="L23" i="5"/>
  <c r="G24" i="5"/>
  <c r="H24" i="5"/>
  <c r="I24" i="5"/>
  <c r="J24" i="5"/>
  <c r="K24" i="5"/>
  <c r="L24" i="5"/>
  <c r="F19" i="5"/>
  <c r="F20" i="5"/>
  <c r="F21" i="5"/>
  <c r="F24" i="5"/>
  <c r="F18" i="5"/>
  <c r="F11" i="5"/>
  <c r="C199" i="4"/>
  <c r="D199" i="4"/>
  <c r="E199" i="4"/>
  <c r="F199" i="4"/>
  <c r="C200" i="4"/>
  <c r="D200" i="4"/>
  <c r="E200" i="4"/>
  <c r="F200" i="4"/>
  <c r="C201" i="4"/>
  <c r="D201" i="4"/>
  <c r="E201" i="4"/>
  <c r="F201" i="4"/>
  <c r="C202" i="4"/>
  <c r="D202" i="4"/>
  <c r="E202" i="4"/>
  <c r="F202" i="4"/>
  <c r="C203" i="4"/>
  <c r="D203" i="4"/>
  <c r="E203" i="4"/>
  <c r="F203" i="4"/>
  <c r="C204" i="4"/>
  <c r="D204" i="4"/>
  <c r="E204" i="4"/>
  <c r="F204" i="4"/>
  <c r="C205" i="4"/>
  <c r="D205" i="4"/>
  <c r="E205" i="4"/>
  <c r="F205" i="4"/>
  <c r="C206" i="4"/>
  <c r="D206" i="4"/>
  <c r="E206" i="4"/>
  <c r="F206" i="4"/>
  <c r="C207" i="4"/>
  <c r="D207" i="4"/>
  <c r="E207" i="4"/>
  <c r="F207" i="4"/>
  <c r="C208" i="4"/>
  <c r="D208" i="4"/>
  <c r="E208" i="4"/>
  <c r="F208" i="4"/>
  <c r="C209" i="4"/>
  <c r="D209" i="4"/>
  <c r="E209" i="4"/>
  <c r="F209" i="4"/>
  <c r="C210" i="4"/>
  <c r="D210" i="4"/>
  <c r="E210" i="4"/>
  <c r="F210" i="4"/>
  <c r="C211" i="4"/>
  <c r="D211" i="4"/>
  <c r="E211" i="4"/>
  <c r="F211" i="4"/>
  <c r="C212" i="4"/>
  <c r="D212" i="4"/>
  <c r="E212" i="4"/>
  <c r="F212" i="4"/>
  <c r="C213" i="4"/>
  <c r="D213" i="4"/>
  <c r="E213" i="4"/>
  <c r="F213" i="4"/>
  <c r="C214" i="4"/>
  <c r="D214" i="4"/>
  <c r="E214" i="4"/>
  <c r="F214" i="4"/>
  <c r="C215" i="4"/>
  <c r="D215" i="4"/>
  <c r="E215" i="4"/>
  <c r="F215" i="4"/>
  <c r="C216" i="4"/>
  <c r="D216" i="4"/>
  <c r="E216" i="4"/>
  <c r="F216" i="4"/>
  <c r="C217" i="4"/>
  <c r="D217" i="4"/>
  <c r="E217" i="4"/>
  <c r="F217" i="4"/>
  <c r="C218" i="4"/>
  <c r="D218" i="4"/>
  <c r="E218" i="4"/>
  <c r="F218" i="4"/>
  <c r="C219" i="4"/>
  <c r="D219" i="4"/>
  <c r="E219" i="4"/>
  <c r="F219" i="4"/>
  <c r="C220" i="4"/>
  <c r="D220" i="4"/>
  <c r="E220" i="4"/>
  <c r="F220" i="4"/>
  <c r="C221" i="4"/>
  <c r="D221" i="4"/>
  <c r="E221" i="4"/>
  <c r="F221" i="4"/>
  <c r="C222" i="4"/>
  <c r="D222" i="4"/>
  <c r="E222" i="4"/>
  <c r="F222" i="4"/>
  <c r="C223" i="4"/>
  <c r="D223" i="4"/>
  <c r="E223" i="4"/>
  <c r="F223" i="4"/>
  <c r="C224" i="4"/>
  <c r="D224" i="4"/>
  <c r="E224" i="4"/>
  <c r="F224" i="4"/>
  <c r="C225" i="4"/>
  <c r="D225" i="4"/>
  <c r="E225" i="4"/>
  <c r="F225" i="4"/>
  <c r="C226" i="4"/>
  <c r="D226" i="4"/>
  <c r="E226" i="4"/>
  <c r="F226" i="4"/>
  <c r="C227" i="4"/>
  <c r="D227" i="4"/>
  <c r="E227" i="4"/>
  <c r="F227" i="4"/>
  <c r="C228" i="4"/>
  <c r="D228" i="4"/>
  <c r="E228" i="4"/>
  <c r="F228" i="4"/>
  <c r="C229" i="4"/>
  <c r="D229" i="4"/>
  <c r="E229" i="4"/>
  <c r="F229" i="4"/>
  <c r="C230" i="4"/>
  <c r="D230" i="4"/>
  <c r="E230" i="4"/>
  <c r="F230" i="4"/>
  <c r="C231" i="4"/>
  <c r="D231" i="4"/>
  <c r="E231" i="4"/>
  <c r="F231" i="4"/>
  <c r="C232" i="4"/>
  <c r="D232" i="4"/>
  <c r="E232" i="4"/>
  <c r="F232" i="4"/>
  <c r="C233" i="4"/>
  <c r="D233" i="4"/>
  <c r="E233" i="4"/>
  <c r="F233" i="4"/>
  <c r="C234" i="4"/>
  <c r="D234" i="4"/>
  <c r="E234" i="4"/>
  <c r="F234" i="4"/>
  <c r="C235" i="4"/>
  <c r="D235" i="4"/>
  <c r="E235" i="4"/>
  <c r="F235" i="4"/>
  <c r="C236" i="4"/>
  <c r="D236" i="4"/>
  <c r="E236" i="4"/>
  <c r="F236" i="4"/>
  <c r="C237" i="4"/>
  <c r="D237" i="4"/>
  <c r="E237" i="4"/>
  <c r="F237" i="4"/>
  <c r="C238" i="4"/>
  <c r="D238" i="4"/>
  <c r="E238" i="4"/>
  <c r="F238" i="4"/>
  <c r="C239" i="4"/>
  <c r="D239" i="4"/>
  <c r="E239" i="4"/>
  <c r="F239" i="4"/>
  <c r="C240" i="4"/>
  <c r="D240" i="4"/>
  <c r="E240" i="4"/>
  <c r="F240" i="4"/>
  <c r="C241" i="4"/>
  <c r="D241" i="4"/>
  <c r="E241" i="4"/>
  <c r="F241" i="4"/>
  <c r="C242" i="4"/>
  <c r="D242" i="4"/>
  <c r="E242" i="4"/>
  <c r="F242" i="4"/>
  <c r="C243" i="4"/>
  <c r="D243" i="4"/>
  <c r="E243" i="4"/>
  <c r="F243" i="4"/>
  <c r="C244" i="4"/>
  <c r="D244" i="4"/>
  <c r="E244" i="4"/>
  <c r="F244" i="4"/>
  <c r="C245" i="4"/>
  <c r="D245" i="4"/>
  <c r="E245" i="4"/>
  <c r="F245" i="4"/>
  <c r="C246" i="4"/>
  <c r="D246" i="4"/>
  <c r="E246" i="4"/>
  <c r="F246" i="4"/>
  <c r="C247" i="4"/>
  <c r="D247" i="4"/>
  <c r="E247" i="4"/>
  <c r="F247" i="4"/>
  <c r="C248" i="4"/>
  <c r="D248" i="4"/>
  <c r="E248" i="4"/>
  <c r="F248" i="4"/>
  <c r="C249" i="4"/>
  <c r="D249" i="4"/>
  <c r="E249" i="4"/>
  <c r="F249" i="4"/>
  <c r="C250" i="4"/>
  <c r="D250" i="4"/>
  <c r="E250" i="4"/>
  <c r="F250" i="4"/>
  <c r="C251" i="4"/>
  <c r="D251" i="4"/>
  <c r="E251" i="4"/>
  <c r="F251" i="4"/>
  <c r="C252" i="4"/>
  <c r="D252" i="4"/>
  <c r="E252" i="4"/>
  <c r="F252" i="4"/>
  <c r="C253" i="4"/>
  <c r="D253" i="4"/>
  <c r="E253" i="4"/>
  <c r="F253" i="4"/>
  <c r="C254" i="4"/>
  <c r="D254" i="4"/>
  <c r="E254" i="4"/>
  <c r="F254" i="4"/>
  <c r="C255" i="4"/>
  <c r="D255" i="4"/>
  <c r="E255" i="4"/>
  <c r="F255" i="4"/>
  <c r="C256" i="4"/>
  <c r="D256" i="4"/>
  <c r="E256" i="4"/>
  <c r="F256" i="4"/>
  <c r="C257" i="4"/>
  <c r="D257" i="4"/>
  <c r="E257" i="4"/>
  <c r="F257" i="4"/>
  <c r="C258" i="4"/>
  <c r="D258" i="4"/>
  <c r="E258" i="4"/>
  <c r="F258" i="4"/>
  <c r="C259" i="4"/>
  <c r="D259" i="4"/>
  <c r="E259" i="4"/>
  <c r="F259" i="4"/>
  <c r="C260" i="4"/>
  <c r="D260" i="4"/>
  <c r="E260" i="4"/>
  <c r="F260" i="4"/>
  <c r="C261" i="4"/>
  <c r="D261" i="4"/>
  <c r="E261" i="4"/>
  <c r="F261" i="4"/>
  <c r="C262" i="4"/>
  <c r="D262" i="4"/>
  <c r="E262" i="4"/>
  <c r="F262" i="4"/>
  <c r="C263" i="4"/>
  <c r="D263" i="4"/>
  <c r="E263" i="4"/>
  <c r="F263" i="4"/>
  <c r="C264" i="4"/>
  <c r="D264" i="4"/>
  <c r="E264" i="4"/>
  <c r="F264" i="4"/>
  <c r="C265" i="4"/>
  <c r="D265" i="4"/>
  <c r="E265" i="4"/>
  <c r="F265" i="4"/>
  <c r="C266" i="4"/>
  <c r="D266" i="4"/>
  <c r="E266" i="4"/>
  <c r="F266" i="4"/>
  <c r="C267" i="4"/>
  <c r="D267" i="4"/>
  <c r="E267" i="4"/>
  <c r="F267" i="4"/>
  <c r="C268" i="4"/>
  <c r="D268" i="4"/>
  <c r="E268" i="4"/>
  <c r="F268" i="4"/>
  <c r="C269" i="4"/>
  <c r="D269" i="4"/>
  <c r="E269" i="4"/>
  <c r="F269" i="4"/>
  <c r="C270" i="4"/>
  <c r="D270" i="4"/>
  <c r="E270" i="4"/>
  <c r="F270" i="4"/>
  <c r="C271" i="4"/>
  <c r="D271" i="4"/>
  <c r="E271" i="4"/>
  <c r="F271" i="4"/>
  <c r="C272" i="4"/>
  <c r="D272" i="4"/>
  <c r="E272" i="4"/>
  <c r="F272" i="4"/>
  <c r="C273" i="4"/>
  <c r="D273" i="4"/>
  <c r="E273" i="4"/>
  <c r="F273" i="4"/>
  <c r="C274" i="4"/>
  <c r="D274" i="4"/>
  <c r="E274" i="4"/>
  <c r="F274" i="4"/>
  <c r="C275" i="4"/>
  <c r="D275" i="4"/>
  <c r="E275" i="4"/>
  <c r="F275" i="4"/>
  <c r="C276" i="4"/>
  <c r="D276" i="4"/>
  <c r="E276" i="4"/>
  <c r="F276" i="4"/>
  <c r="C277" i="4"/>
  <c r="D277" i="4"/>
  <c r="E277" i="4"/>
  <c r="F277" i="4"/>
  <c r="C278" i="4"/>
  <c r="D278" i="4"/>
  <c r="E278" i="4"/>
  <c r="F278" i="4"/>
  <c r="C279" i="4"/>
  <c r="D279" i="4"/>
  <c r="E279" i="4"/>
  <c r="F279" i="4"/>
  <c r="C280" i="4"/>
  <c r="D280" i="4"/>
  <c r="E280" i="4"/>
  <c r="F280" i="4"/>
  <c r="C281" i="4"/>
  <c r="D281" i="4"/>
  <c r="E281" i="4"/>
  <c r="F281" i="4"/>
  <c r="C282" i="4"/>
  <c r="D282" i="4"/>
  <c r="E282" i="4"/>
  <c r="F282" i="4"/>
  <c r="C283" i="4"/>
  <c r="D283" i="4"/>
  <c r="E283" i="4"/>
  <c r="F283" i="4"/>
  <c r="C284" i="4"/>
  <c r="D284" i="4"/>
  <c r="E284" i="4"/>
  <c r="F284" i="4"/>
  <c r="C285" i="4"/>
  <c r="D285" i="4"/>
  <c r="E285" i="4"/>
  <c r="F285" i="4"/>
  <c r="C286" i="4"/>
  <c r="D286" i="4"/>
  <c r="E286" i="4"/>
  <c r="F286" i="4"/>
  <c r="C287" i="4"/>
  <c r="D287" i="4"/>
  <c r="E287" i="4"/>
  <c r="F287" i="4"/>
  <c r="C288" i="4"/>
  <c r="D288" i="4"/>
  <c r="E288" i="4"/>
  <c r="F288" i="4"/>
  <c r="C289" i="4"/>
  <c r="D289" i="4"/>
  <c r="E289" i="4"/>
  <c r="F289" i="4"/>
  <c r="C290" i="4"/>
  <c r="D290" i="4"/>
  <c r="E290" i="4"/>
  <c r="F290" i="4"/>
  <c r="C291" i="4"/>
  <c r="D291" i="4"/>
  <c r="E291" i="4"/>
  <c r="F291" i="4"/>
  <c r="C292" i="4"/>
  <c r="D292" i="4"/>
  <c r="E292" i="4"/>
  <c r="F292" i="4"/>
  <c r="C293" i="4"/>
  <c r="D293" i="4"/>
  <c r="E293" i="4"/>
  <c r="F293" i="4"/>
  <c r="C294" i="4"/>
  <c r="D294" i="4"/>
  <c r="E294" i="4"/>
  <c r="F294" i="4"/>
  <c r="C295" i="4"/>
  <c r="D295" i="4"/>
  <c r="E295" i="4"/>
  <c r="F295" i="4"/>
  <c r="C296" i="4"/>
  <c r="D296" i="4"/>
  <c r="E296" i="4"/>
  <c r="F296" i="4"/>
  <c r="C297" i="4"/>
  <c r="D297" i="4"/>
  <c r="E297" i="4"/>
  <c r="F297" i="4"/>
  <c r="C298" i="4"/>
  <c r="D298" i="4"/>
  <c r="E298" i="4"/>
  <c r="F298" i="4"/>
  <c r="C299" i="4"/>
  <c r="D299" i="4"/>
  <c r="E299" i="4"/>
  <c r="F299" i="4"/>
  <c r="C300" i="4"/>
  <c r="D300" i="4"/>
  <c r="E300" i="4"/>
  <c r="F300" i="4"/>
  <c r="C301" i="4"/>
  <c r="D301" i="4"/>
  <c r="E301" i="4"/>
  <c r="F301" i="4"/>
  <c r="C302" i="4"/>
  <c r="D302" i="4"/>
  <c r="E302" i="4"/>
  <c r="F302" i="4"/>
  <c r="C303" i="4"/>
  <c r="D303" i="4"/>
  <c r="E303" i="4"/>
  <c r="F303" i="4"/>
  <c r="C304" i="4"/>
  <c r="D304" i="4"/>
  <c r="E304" i="4"/>
  <c r="F304" i="4"/>
  <c r="C305" i="4"/>
  <c r="D305" i="4"/>
  <c r="E305" i="4"/>
  <c r="F305" i="4"/>
  <c r="C306" i="4"/>
  <c r="D306" i="4"/>
  <c r="E306" i="4"/>
  <c r="F306" i="4"/>
  <c r="C307" i="4"/>
  <c r="D307" i="4"/>
  <c r="E307" i="4"/>
  <c r="F307" i="4"/>
  <c r="C308" i="4"/>
  <c r="D308" i="4"/>
  <c r="E308" i="4"/>
  <c r="F308" i="4"/>
  <c r="C309" i="4"/>
  <c r="D309" i="4"/>
  <c r="E309" i="4"/>
  <c r="F309" i="4"/>
  <c r="C310" i="4"/>
  <c r="D310" i="4"/>
  <c r="E310" i="4"/>
  <c r="F310" i="4"/>
  <c r="C311" i="4"/>
  <c r="D311" i="4"/>
  <c r="E311" i="4"/>
  <c r="F311" i="4"/>
  <c r="C312" i="4"/>
  <c r="D312" i="4"/>
  <c r="E312" i="4"/>
  <c r="F312" i="4"/>
  <c r="C313" i="4"/>
  <c r="D313" i="4"/>
  <c r="E313" i="4"/>
  <c r="F313" i="4"/>
  <c r="C314" i="4"/>
  <c r="D314" i="4"/>
  <c r="E314" i="4"/>
  <c r="F314" i="4"/>
  <c r="C315" i="4"/>
  <c r="D315" i="4"/>
  <c r="E315" i="4"/>
  <c r="F315" i="4"/>
  <c r="C316" i="4"/>
  <c r="D316" i="4"/>
  <c r="E316" i="4"/>
  <c r="F316" i="4"/>
  <c r="C317" i="4"/>
  <c r="D317" i="4"/>
  <c r="E317" i="4"/>
  <c r="F317" i="4"/>
  <c r="C318" i="4"/>
  <c r="D318" i="4"/>
  <c r="E318" i="4"/>
  <c r="F318" i="4"/>
  <c r="C319" i="4"/>
  <c r="D319" i="4"/>
  <c r="E319" i="4"/>
  <c r="F319" i="4"/>
  <c r="C320" i="4"/>
  <c r="D320" i="4"/>
  <c r="E320" i="4"/>
  <c r="F320" i="4"/>
  <c r="C321" i="4"/>
  <c r="D321" i="4"/>
  <c r="E321" i="4"/>
  <c r="F321" i="4"/>
  <c r="C322" i="4"/>
  <c r="D322" i="4"/>
  <c r="E322" i="4"/>
  <c r="F322" i="4"/>
  <c r="C323" i="4"/>
  <c r="D323" i="4"/>
  <c r="E323" i="4"/>
  <c r="F323" i="4"/>
  <c r="C324" i="4"/>
  <c r="D324" i="4"/>
  <c r="E324" i="4"/>
  <c r="F324" i="4"/>
  <c r="C325" i="4"/>
  <c r="D325" i="4"/>
  <c r="E325" i="4"/>
  <c r="F325" i="4"/>
  <c r="C326" i="4"/>
  <c r="D326" i="4"/>
  <c r="E326" i="4"/>
  <c r="F326" i="4"/>
  <c r="C327" i="4"/>
  <c r="D327" i="4"/>
  <c r="E327" i="4"/>
  <c r="F327" i="4"/>
  <c r="C328" i="4"/>
  <c r="D328" i="4"/>
  <c r="E328" i="4"/>
  <c r="F328" i="4"/>
  <c r="C329" i="4"/>
  <c r="D329" i="4"/>
  <c r="E329" i="4"/>
  <c r="F329" i="4"/>
  <c r="C330" i="4"/>
  <c r="D330" i="4"/>
  <c r="E330" i="4"/>
  <c r="F330" i="4"/>
  <c r="C331" i="4"/>
  <c r="D331" i="4"/>
  <c r="E331" i="4"/>
  <c r="F331" i="4"/>
  <c r="C332" i="4"/>
  <c r="D332" i="4"/>
  <c r="E332" i="4"/>
  <c r="F332" i="4"/>
  <c r="C333" i="4"/>
  <c r="D333" i="4"/>
  <c r="E333" i="4"/>
  <c r="F333" i="4"/>
  <c r="C334" i="4"/>
  <c r="D334" i="4"/>
  <c r="E334" i="4"/>
  <c r="F334" i="4"/>
  <c r="C335" i="4"/>
  <c r="D335" i="4"/>
  <c r="E335" i="4"/>
  <c r="F335" i="4"/>
  <c r="C336" i="4"/>
  <c r="D336" i="4"/>
  <c r="E336" i="4"/>
  <c r="F336" i="4"/>
  <c r="C337" i="4"/>
  <c r="D337" i="4"/>
  <c r="E337" i="4"/>
  <c r="F337" i="4"/>
  <c r="C338" i="4"/>
  <c r="D338" i="4"/>
  <c r="E338" i="4"/>
  <c r="F338" i="4"/>
  <c r="C339" i="4"/>
  <c r="D339" i="4"/>
  <c r="E339" i="4"/>
  <c r="F339" i="4"/>
  <c r="C340" i="4"/>
  <c r="D340" i="4"/>
  <c r="E340" i="4"/>
  <c r="F340" i="4"/>
  <c r="C341" i="4"/>
  <c r="D341" i="4"/>
  <c r="E341" i="4"/>
  <c r="F341" i="4"/>
  <c r="C342" i="4"/>
  <c r="D342" i="4"/>
  <c r="E342" i="4"/>
  <c r="F342" i="4"/>
  <c r="C343" i="4"/>
  <c r="D343" i="4"/>
  <c r="E343" i="4"/>
  <c r="F343" i="4"/>
  <c r="C344" i="4"/>
  <c r="D344" i="4"/>
  <c r="E344" i="4"/>
  <c r="F344" i="4"/>
  <c r="C345" i="4"/>
  <c r="D345" i="4"/>
  <c r="E345" i="4"/>
  <c r="F345" i="4"/>
  <c r="C346" i="4"/>
  <c r="D346" i="4"/>
  <c r="E346" i="4"/>
  <c r="F346" i="4"/>
  <c r="C347" i="4"/>
  <c r="D347" i="4"/>
  <c r="E347" i="4"/>
  <c r="F347" i="4"/>
  <c r="C348" i="4"/>
  <c r="D348" i="4"/>
  <c r="E348" i="4"/>
  <c r="F348" i="4"/>
  <c r="C349" i="4"/>
  <c r="D349" i="4"/>
  <c r="E349" i="4"/>
  <c r="F349" i="4"/>
  <c r="C350" i="4"/>
  <c r="D350" i="4"/>
  <c r="E350" i="4"/>
  <c r="F350" i="4"/>
  <c r="C351" i="4"/>
  <c r="D351" i="4"/>
  <c r="E351" i="4"/>
  <c r="F351" i="4"/>
  <c r="C352" i="4"/>
  <c r="D352" i="4"/>
  <c r="E352" i="4"/>
  <c r="F352" i="4"/>
  <c r="C353" i="4"/>
  <c r="D353" i="4"/>
  <c r="E353" i="4"/>
  <c r="F353" i="4"/>
  <c r="C354" i="4"/>
  <c r="D354" i="4"/>
  <c r="E354" i="4"/>
  <c r="F354" i="4"/>
  <c r="C355" i="4"/>
  <c r="D355" i="4"/>
  <c r="E355" i="4"/>
  <c r="F355" i="4"/>
  <c r="C356" i="4"/>
  <c r="D356" i="4"/>
  <c r="E356" i="4"/>
  <c r="F356" i="4"/>
  <c r="C357" i="4"/>
  <c r="D357" i="4"/>
  <c r="E357" i="4"/>
  <c r="F357" i="4"/>
  <c r="C358" i="4"/>
  <c r="D358" i="4"/>
  <c r="E358" i="4"/>
  <c r="F358" i="4"/>
  <c r="C359" i="4"/>
  <c r="D359" i="4"/>
  <c r="E359" i="4"/>
  <c r="F359" i="4"/>
  <c r="C360" i="4"/>
  <c r="D360" i="4"/>
  <c r="E360" i="4"/>
  <c r="F360" i="4"/>
  <c r="C361" i="4"/>
  <c r="D361" i="4"/>
  <c r="E361" i="4"/>
  <c r="F361" i="4"/>
  <c r="C362" i="4"/>
  <c r="D362" i="4"/>
  <c r="E362" i="4"/>
  <c r="F362" i="4"/>
  <c r="C363" i="4"/>
  <c r="D363" i="4"/>
  <c r="E363" i="4"/>
  <c r="F363" i="4"/>
  <c r="C364" i="4"/>
  <c r="D364" i="4"/>
  <c r="E364" i="4"/>
  <c r="F364" i="4"/>
  <c r="C365" i="4"/>
  <c r="D365" i="4"/>
  <c r="E365" i="4"/>
  <c r="F365" i="4"/>
  <c r="C366" i="4"/>
  <c r="D366" i="4"/>
  <c r="E366" i="4"/>
  <c r="F366" i="4"/>
  <c r="C367" i="4"/>
  <c r="D367" i="4"/>
  <c r="E367" i="4"/>
  <c r="F367" i="4"/>
  <c r="C368" i="4"/>
  <c r="D368" i="4"/>
  <c r="E368" i="4"/>
  <c r="F368" i="4"/>
  <c r="C369" i="4"/>
  <c r="D369" i="4"/>
  <c r="E369" i="4"/>
  <c r="F369" i="4"/>
  <c r="C370" i="4"/>
  <c r="D370" i="4"/>
  <c r="E370" i="4"/>
  <c r="F370" i="4"/>
  <c r="C371" i="4"/>
  <c r="D371" i="4"/>
  <c r="E371" i="4"/>
  <c r="F371" i="4"/>
  <c r="C372" i="4"/>
  <c r="D372" i="4"/>
  <c r="E372" i="4"/>
  <c r="F372" i="4"/>
  <c r="C373" i="4"/>
  <c r="D373" i="4"/>
  <c r="E373" i="4"/>
  <c r="F373" i="4"/>
  <c r="C374" i="4"/>
  <c r="D374" i="4"/>
  <c r="E374" i="4"/>
  <c r="F374" i="4"/>
  <c r="C375" i="4"/>
  <c r="D375" i="4"/>
  <c r="E375" i="4"/>
  <c r="F375" i="4"/>
  <c r="C376" i="4"/>
  <c r="D376" i="4"/>
  <c r="E376" i="4"/>
  <c r="F376" i="4"/>
  <c r="C377" i="4"/>
  <c r="D377" i="4"/>
  <c r="E377" i="4"/>
  <c r="F377" i="4"/>
  <c r="C378" i="4"/>
  <c r="D378" i="4"/>
  <c r="E378" i="4"/>
  <c r="F378" i="4"/>
  <c r="C379" i="4"/>
  <c r="D379" i="4"/>
  <c r="E379" i="4"/>
  <c r="F379" i="4"/>
  <c r="C380" i="4"/>
  <c r="D380" i="4"/>
  <c r="E380" i="4"/>
  <c r="F380" i="4"/>
  <c r="C381" i="4"/>
  <c r="D381" i="4"/>
  <c r="E381" i="4"/>
  <c r="F381" i="4"/>
  <c r="C382" i="4"/>
  <c r="D382" i="4"/>
  <c r="E382" i="4"/>
  <c r="F382" i="4"/>
  <c r="C383" i="4"/>
  <c r="D383" i="4"/>
  <c r="E383" i="4"/>
  <c r="F383" i="4"/>
  <c r="C384" i="4"/>
  <c r="D384" i="4"/>
  <c r="E384" i="4"/>
  <c r="F384" i="4"/>
  <c r="C385" i="4"/>
  <c r="D385" i="4"/>
  <c r="E385" i="4"/>
  <c r="F385" i="4"/>
  <c r="C386" i="4"/>
  <c r="D386" i="4"/>
  <c r="E386" i="4"/>
  <c r="F386" i="4"/>
  <c r="C387" i="4"/>
  <c r="D387" i="4"/>
  <c r="E387" i="4"/>
  <c r="F387" i="4"/>
  <c r="C388" i="4"/>
  <c r="D388" i="4"/>
  <c r="E388" i="4"/>
  <c r="F388" i="4"/>
  <c r="C389" i="4"/>
  <c r="D389" i="4"/>
  <c r="E389" i="4"/>
  <c r="F389" i="4"/>
  <c r="C390" i="4"/>
  <c r="D390" i="4"/>
  <c r="E390" i="4"/>
  <c r="F390" i="4"/>
  <c r="C391" i="4"/>
  <c r="D391" i="4"/>
  <c r="E391" i="4"/>
  <c r="F391" i="4"/>
  <c r="C392" i="4"/>
  <c r="D392" i="4"/>
  <c r="E392" i="4"/>
  <c r="F392" i="4"/>
  <c r="C393" i="4"/>
  <c r="D393" i="4"/>
  <c r="E393" i="4"/>
  <c r="F393" i="4"/>
  <c r="C394" i="4"/>
  <c r="D394" i="4"/>
  <c r="E394" i="4"/>
  <c r="F394" i="4"/>
  <c r="C395" i="4"/>
  <c r="D395" i="4"/>
  <c r="E395" i="4"/>
  <c r="F395" i="4"/>
  <c r="C396" i="4"/>
  <c r="D396" i="4"/>
  <c r="E396" i="4"/>
  <c r="F396" i="4"/>
  <c r="C397" i="4"/>
  <c r="D397" i="4"/>
  <c r="E397" i="4"/>
  <c r="F397" i="4"/>
  <c r="C398" i="4"/>
  <c r="D398" i="4"/>
  <c r="E398" i="4"/>
  <c r="F398" i="4"/>
  <c r="C399" i="4"/>
  <c r="D399" i="4"/>
  <c r="E399" i="4"/>
  <c r="F399" i="4"/>
  <c r="C400" i="4"/>
  <c r="D400" i="4"/>
  <c r="E400" i="4"/>
  <c r="F400" i="4"/>
  <c r="C401" i="4"/>
  <c r="D401" i="4"/>
  <c r="E401" i="4"/>
  <c r="F401" i="4"/>
  <c r="C402" i="4"/>
  <c r="D402" i="4"/>
  <c r="E402" i="4"/>
  <c r="F402" i="4"/>
  <c r="C403" i="4"/>
  <c r="D403" i="4"/>
  <c r="E403" i="4"/>
  <c r="F403" i="4"/>
  <c r="C404" i="4"/>
  <c r="D404" i="4"/>
  <c r="E404" i="4"/>
  <c r="F404" i="4"/>
  <c r="C405" i="4"/>
  <c r="D405" i="4"/>
  <c r="E405" i="4"/>
  <c r="F405" i="4"/>
  <c r="C406" i="4"/>
  <c r="D406" i="4"/>
  <c r="E406" i="4"/>
  <c r="F406" i="4"/>
  <c r="C407" i="4"/>
  <c r="D407" i="4"/>
  <c r="E407" i="4"/>
  <c r="F407" i="4"/>
  <c r="C408" i="4"/>
  <c r="D408" i="4"/>
  <c r="E408" i="4"/>
  <c r="F408" i="4"/>
  <c r="C409" i="4"/>
  <c r="D409" i="4"/>
  <c r="E409" i="4"/>
  <c r="F409" i="4"/>
  <c r="C410" i="4"/>
  <c r="D410" i="4"/>
  <c r="E410" i="4"/>
  <c r="F410" i="4"/>
  <c r="C411" i="4"/>
  <c r="D411" i="4"/>
  <c r="E411" i="4"/>
  <c r="F411" i="4"/>
  <c r="C412" i="4"/>
  <c r="D412" i="4"/>
  <c r="E412" i="4"/>
  <c r="F412" i="4"/>
  <c r="C413" i="4"/>
  <c r="D413" i="4"/>
  <c r="E413" i="4"/>
  <c r="F413" i="4"/>
  <c r="C414" i="4"/>
  <c r="D414" i="4"/>
  <c r="E414" i="4"/>
  <c r="F414" i="4"/>
  <c r="C415" i="4"/>
  <c r="D415" i="4"/>
  <c r="E415" i="4"/>
  <c r="F415" i="4"/>
  <c r="C416" i="4"/>
  <c r="D416" i="4"/>
  <c r="E416" i="4"/>
  <c r="F416" i="4"/>
  <c r="C417" i="4"/>
  <c r="D417" i="4"/>
  <c r="E417" i="4"/>
  <c r="F417" i="4"/>
  <c r="C418" i="4"/>
  <c r="D418" i="4"/>
  <c r="E418" i="4"/>
  <c r="F418" i="4"/>
  <c r="C419" i="4"/>
  <c r="D419" i="4"/>
  <c r="E419" i="4"/>
  <c r="F419" i="4"/>
  <c r="C420" i="4"/>
  <c r="D420" i="4"/>
  <c r="E420" i="4"/>
  <c r="F420" i="4"/>
  <c r="C421" i="4"/>
  <c r="D421" i="4"/>
  <c r="E421" i="4"/>
  <c r="F421" i="4"/>
  <c r="C422" i="4"/>
  <c r="D422" i="4"/>
  <c r="E422" i="4"/>
  <c r="F422" i="4"/>
  <c r="C423" i="4"/>
  <c r="D423" i="4"/>
  <c r="E423" i="4"/>
  <c r="F423" i="4"/>
  <c r="C424" i="4"/>
  <c r="D424" i="4"/>
  <c r="E424" i="4"/>
  <c r="F424" i="4"/>
  <c r="C425" i="4"/>
  <c r="D425" i="4"/>
  <c r="E425" i="4"/>
  <c r="F425" i="4"/>
  <c r="C426" i="4"/>
  <c r="D426" i="4"/>
  <c r="E426" i="4"/>
  <c r="F426" i="4"/>
  <c r="C427" i="4"/>
  <c r="D427" i="4"/>
  <c r="E427" i="4"/>
  <c r="F427" i="4"/>
  <c r="C428" i="4"/>
  <c r="D428" i="4"/>
  <c r="E428" i="4"/>
  <c r="F428" i="4"/>
  <c r="C429" i="4"/>
  <c r="D429" i="4"/>
  <c r="E429" i="4"/>
  <c r="F429" i="4"/>
  <c r="C430" i="4"/>
  <c r="D430" i="4"/>
  <c r="E430" i="4"/>
  <c r="F430" i="4"/>
  <c r="C431" i="4"/>
  <c r="D431" i="4"/>
  <c r="E431" i="4"/>
  <c r="F431" i="4"/>
  <c r="C432" i="4"/>
  <c r="D432" i="4"/>
  <c r="E432" i="4"/>
  <c r="F432" i="4"/>
  <c r="C433" i="4"/>
  <c r="D433" i="4"/>
  <c r="E433" i="4"/>
  <c r="F433" i="4"/>
  <c r="C434" i="4"/>
  <c r="D434" i="4"/>
  <c r="E434" i="4"/>
  <c r="F434" i="4"/>
  <c r="C435" i="4"/>
  <c r="D435" i="4"/>
  <c r="E435" i="4"/>
  <c r="F435" i="4"/>
  <c r="C436" i="4"/>
  <c r="D436" i="4"/>
  <c r="E436" i="4"/>
  <c r="F436" i="4"/>
  <c r="C437" i="4"/>
  <c r="D437" i="4"/>
  <c r="E437" i="4"/>
  <c r="F437" i="4"/>
  <c r="C438" i="4"/>
  <c r="D438" i="4"/>
  <c r="E438" i="4"/>
  <c r="F438" i="4"/>
  <c r="C439" i="4"/>
  <c r="D439" i="4"/>
  <c r="E439" i="4"/>
  <c r="F439" i="4"/>
  <c r="C440" i="4"/>
  <c r="D440" i="4"/>
  <c r="E440" i="4"/>
  <c r="F440" i="4"/>
  <c r="C441" i="4"/>
  <c r="D441" i="4"/>
  <c r="E441" i="4"/>
  <c r="F441" i="4"/>
  <c r="C442" i="4"/>
  <c r="D442" i="4"/>
  <c r="E442" i="4"/>
  <c r="F442" i="4"/>
  <c r="C443" i="4"/>
  <c r="D443" i="4"/>
  <c r="E443" i="4"/>
  <c r="F443" i="4"/>
  <c r="C444" i="4"/>
  <c r="D444" i="4"/>
  <c r="E444" i="4"/>
  <c r="F444" i="4"/>
  <c r="C445" i="4"/>
  <c r="D445" i="4"/>
  <c r="E445" i="4"/>
  <c r="F445" i="4"/>
  <c r="C446" i="4"/>
  <c r="D446" i="4"/>
  <c r="E446" i="4"/>
  <c r="F446" i="4"/>
  <c r="C447" i="4"/>
  <c r="D447" i="4"/>
  <c r="E447" i="4"/>
  <c r="F447" i="4"/>
  <c r="C448" i="4"/>
  <c r="D448" i="4"/>
  <c r="E448" i="4"/>
  <c r="F448" i="4"/>
  <c r="C449" i="4"/>
  <c r="D449" i="4"/>
  <c r="E449" i="4"/>
  <c r="F449" i="4"/>
  <c r="C450" i="4"/>
  <c r="D450" i="4"/>
  <c r="E450" i="4"/>
  <c r="F450" i="4"/>
  <c r="C451" i="4"/>
  <c r="D451" i="4"/>
  <c r="E451" i="4"/>
  <c r="F451" i="4"/>
  <c r="C452" i="4"/>
  <c r="D452" i="4"/>
  <c r="E452" i="4"/>
  <c r="F452" i="4"/>
  <c r="C453" i="4"/>
  <c r="D453" i="4"/>
  <c r="E453" i="4"/>
  <c r="F453" i="4"/>
  <c r="C454" i="4"/>
  <c r="D454" i="4"/>
  <c r="E454" i="4"/>
  <c r="F454" i="4"/>
  <c r="C455" i="4"/>
  <c r="D455" i="4"/>
  <c r="E455" i="4"/>
  <c r="F455" i="4"/>
  <c r="C456" i="4"/>
  <c r="D456" i="4"/>
  <c r="E456" i="4"/>
  <c r="F456" i="4"/>
  <c r="C457" i="4"/>
  <c r="D457" i="4"/>
  <c r="E457" i="4"/>
  <c r="F457" i="4"/>
  <c r="C458" i="4"/>
  <c r="D458" i="4"/>
  <c r="E458" i="4"/>
  <c r="F458" i="4"/>
  <c r="C459" i="4"/>
  <c r="D459" i="4"/>
  <c r="E459" i="4"/>
  <c r="F459" i="4"/>
  <c r="C460" i="4"/>
  <c r="D460" i="4"/>
  <c r="E460" i="4"/>
  <c r="F460" i="4"/>
  <c r="C461" i="4"/>
  <c r="D461" i="4"/>
  <c r="E461" i="4"/>
  <c r="F461" i="4"/>
  <c r="C462" i="4"/>
  <c r="D462" i="4"/>
  <c r="E462" i="4"/>
  <c r="F462" i="4"/>
  <c r="C463" i="4"/>
  <c r="D463" i="4"/>
  <c r="E463" i="4"/>
  <c r="F463" i="4"/>
  <c r="C464" i="4"/>
  <c r="D464" i="4"/>
  <c r="E464" i="4"/>
  <c r="F464" i="4"/>
  <c r="C465" i="4"/>
  <c r="D465" i="4"/>
  <c r="E465" i="4"/>
  <c r="F465" i="4"/>
  <c r="C466" i="4"/>
  <c r="D466" i="4"/>
  <c r="E466" i="4"/>
  <c r="F466" i="4"/>
  <c r="C467" i="4"/>
  <c r="D467" i="4"/>
  <c r="E467" i="4"/>
  <c r="F467" i="4"/>
  <c r="C468" i="4"/>
  <c r="D468" i="4"/>
  <c r="E468" i="4"/>
  <c r="F468" i="4"/>
  <c r="C469" i="4"/>
  <c r="D469" i="4"/>
  <c r="E469" i="4"/>
  <c r="F469" i="4"/>
  <c r="C470" i="4"/>
  <c r="D470" i="4"/>
  <c r="E470" i="4"/>
  <c r="F470" i="4"/>
  <c r="C471" i="4"/>
  <c r="D471" i="4"/>
  <c r="E471" i="4"/>
  <c r="F471" i="4"/>
  <c r="C472" i="4"/>
  <c r="D472" i="4"/>
  <c r="E472" i="4"/>
  <c r="F472" i="4"/>
  <c r="C473" i="4"/>
  <c r="D473" i="4"/>
  <c r="E473" i="4"/>
  <c r="F473" i="4"/>
  <c r="C474" i="4"/>
  <c r="D474" i="4"/>
  <c r="E474" i="4"/>
  <c r="F474" i="4"/>
  <c r="C475" i="4"/>
  <c r="D475" i="4"/>
  <c r="E475" i="4"/>
  <c r="F475" i="4"/>
  <c r="C476" i="4"/>
  <c r="D476" i="4"/>
  <c r="E476" i="4"/>
  <c r="F476" i="4"/>
  <c r="C477" i="4"/>
  <c r="D477" i="4"/>
  <c r="E477" i="4"/>
  <c r="F477" i="4"/>
  <c r="C478" i="4"/>
  <c r="D478" i="4"/>
  <c r="E478" i="4"/>
  <c r="F478" i="4"/>
  <c r="C479" i="4"/>
  <c r="D479" i="4"/>
  <c r="E479" i="4"/>
  <c r="F479" i="4"/>
  <c r="C480" i="4"/>
  <c r="D480" i="4"/>
  <c r="E480" i="4"/>
  <c r="F480" i="4"/>
  <c r="C481" i="4"/>
  <c r="D481" i="4"/>
  <c r="E481" i="4"/>
  <c r="F481" i="4"/>
  <c r="C482" i="4"/>
  <c r="D482" i="4"/>
  <c r="E482" i="4"/>
  <c r="F482" i="4"/>
  <c r="C484" i="4"/>
  <c r="D484" i="4"/>
  <c r="E484" i="4"/>
  <c r="F484" i="4"/>
  <c r="C485" i="4"/>
  <c r="D485" i="4"/>
  <c r="E485" i="4"/>
  <c r="F485" i="4"/>
  <c r="C486" i="4"/>
  <c r="D486" i="4"/>
  <c r="E486" i="4"/>
  <c r="F486" i="4"/>
  <c r="C487" i="4"/>
  <c r="D487" i="4"/>
  <c r="E487" i="4"/>
  <c r="F487" i="4"/>
  <c r="C488" i="4"/>
  <c r="D488" i="4"/>
  <c r="E488" i="4"/>
  <c r="F488" i="4"/>
  <c r="C489" i="4"/>
  <c r="D489" i="4"/>
  <c r="E489" i="4"/>
  <c r="F489" i="4"/>
  <c r="C490" i="4"/>
  <c r="D490" i="4"/>
  <c r="E490" i="4"/>
  <c r="F490" i="4"/>
  <c r="C491" i="4"/>
  <c r="D491" i="4"/>
  <c r="E491" i="4"/>
  <c r="F491" i="4"/>
  <c r="C492" i="4"/>
  <c r="D492" i="4"/>
  <c r="E492" i="4"/>
  <c r="F492" i="4"/>
  <c r="C493" i="4"/>
  <c r="D493" i="4"/>
  <c r="E493" i="4"/>
  <c r="F493" i="4"/>
  <c r="C494" i="4"/>
  <c r="D494" i="4"/>
  <c r="E494" i="4"/>
  <c r="F494" i="4"/>
  <c r="C495" i="4"/>
  <c r="D495" i="4"/>
  <c r="E495" i="4"/>
  <c r="F495" i="4"/>
  <c r="C496" i="4"/>
  <c r="D496" i="4"/>
  <c r="E496" i="4"/>
  <c r="F496" i="4"/>
  <c r="C497" i="4"/>
  <c r="D497" i="4"/>
  <c r="E497" i="4"/>
  <c r="F497" i="4"/>
  <c r="C498" i="4"/>
  <c r="D498" i="4"/>
  <c r="E498" i="4"/>
  <c r="F498" i="4"/>
  <c r="C499" i="4"/>
  <c r="D499" i="4"/>
  <c r="E499" i="4"/>
  <c r="F499" i="4"/>
  <c r="C500" i="4"/>
  <c r="D500" i="4"/>
  <c r="E500" i="4"/>
  <c r="F500" i="4"/>
  <c r="C501" i="4"/>
  <c r="D501" i="4"/>
  <c r="E501" i="4"/>
  <c r="F501" i="4"/>
  <c r="C502" i="4"/>
  <c r="D502" i="4"/>
  <c r="E502" i="4"/>
  <c r="F502" i="4"/>
  <c r="C503" i="4"/>
  <c r="D503" i="4"/>
  <c r="E503" i="4"/>
  <c r="F503" i="4"/>
  <c r="C504" i="4"/>
  <c r="D504" i="4"/>
  <c r="E504" i="4"/>
  <c r="F504" i="4"/>
  <c r="C505" i="4"/>
  <c r="D505" i="4"/>
  <c r="E505" i="4"/>
  <c r="F505" i="4"/>
  <c r="C506" i="4"/>
  <c r="D506" i="4"/>
  <c r="E506" i="4"/>
  <c r="F506" i="4"/>
  <c r="C507" i="4"/>
  <c r="D507" i="4"/>
  <c r="E507" i="4"/>
  <c r="F507" i="4"/>
  <c r="C508" i="4"/>
  <c r="D508" i="4"/>
  <c r="E508" i="4"/>
  <c r="F508" i="4"/>
  <c r="C509" i="4"/>
  <c r="D509" i="4"/>
  <c r="E509" i="4"/>
  <c r="F509" i="4"/>
  <c r="C510" i="4"/>
  <c r="D510" i="4"/>
  <c r="E510" i="4"/>
  <c r="F510" i="4"/>
  <c r="C511" i="4"/>
  <c r="D511" i="4"/>
  <c r="E511" i="4"/>
  <c r="F511" i="4"/>
  <c r="C512" i="4"/>
  <c r="D512" i="4"/>
  <c r="E512" i="4"/>
  <c r="F512" i="4"/>
  <c r="C513" i="4"/>
  <c r="D513" i="4"/>
  <c r="E513" i="4"/>
  <c r="F513" i="4"/>
  <c r="C514" i="4"/>
  <c r="D514" i="4"/>
  <c r="E514" i="4"/>
  <c r="F514" i="4"/>
  <c r="C515" i="4"/>
  <c r="D515" i="4"/>
  <c r="E515" i="4"/>
  <c r="F515" i="4"/>
  <c r="C516" i="4"/>
  <c r="D516" i="4"/>
  <c r="E516" i="4"/>
  <c r="F516" i="4"/>
  <c r="C517" i="4"/>
  <c r="D517" i="4"/>
  <c r="E517" i="4"/>
  <c r="F517" i="4"/>
  <c r="C518" i="4"/>
  <c r="D518" i="4"/>
  <c r="E518" i="4"/>
  <c r="F518" i="4"/>
  <c r="C519" i="4"/>
  <c r="D519" i="4"/>
  <c r="E519" i="4"/>
  <c r="F519" i="4"/>
  <c r="C520" i="4"/>
  <c r="D520" i="4"/>
  <c r="E520" i="4"/>
  <c r="F520" i="4"/>
  <c r="C521" i="4"/>
  <c r="D521" i="4"/>
  <c r="E521" i="4"/>
  <c r="F521" i="4"/>
  <c r="C522" i="4"/>
  <c r="D522" i="4"/>
  <c r="E522" i="4"/>
  <c r="F522" i="4"/>
  <c r="C523" i="4"/>
  <c r="D523" i="4"/>
  <c r="E523" i="4"/>
  <c r="F523" i="4"/>
  <c r="C524" i="4"/>
  <c r="D524" i="4"/>
  <c r="E524" i="4"/>
  <c r="F524" i="4"/>
  <c r="C525" i="4"/>
  <c r="D525" i="4"/>
  <c r="E525" i="4"/>
  <c r="F525" i="4"/>
  <c r="C526" i="4"/>
  <c r="D526" i="4"/>
  <c r="E526" i="4"/>
  <c r="F526" i="4"/>
  <c r="C527" i="4"/>
  <c r="D527" i="4"/>
  <c r="E527" i="4"/>
  <c r="F527" i="4"/>
  <c r="C528" i="4"/>
  <c r="D528" i="4"/>
  <c r="E528" i="4"/>
  <c r="F528" i="4"/>
  <c r="C529" i="4"/>
  <c r="D529" i="4"/>
  <c r="E529" i="4"/>
  <c r="F529" i="4"/>
  <c r="C530" i="4"/>
  <c r="D530" i="4"/>
  <c r="E530" i="4"/>
  <c r="F530" i="4"/>
  <c r="C531" i="4"/>
  <c r="D531" i="4"/>
  <c r="E531" i="4"/>
  <c r="F531" i="4"/>
  <c r="C532" i="4"/>
  <c r="D532" i="4"/>
  <c r="E532" i="4"/>
  <c r="F532" i="4"/>
  <c r="C533" i="4"/>
  <c r="D533" i="4"/>
  <c r="E533" i="4"/>
  <c r="F533" i="4"/>
  <c r="C534" i="4"/>
  <c r="D534" i="4"/>
  <c r="E534" i="4"/>
  <c r="F534" i="4"/>
  <c r="C535" i="4"/>
  <c r="D535" i="4"/>
  <c r="E535" i="4"/>
  <c r="F535" i="4"/>
  <c r="C536" i="4"/>
  <c r="D536" i="4"/>
  <c r="E536" i="4"/>
  <c r="F536" i="4"/>
  <c r="C537" i="4"/>
  <c r="D537" i="4"/>
  <c r="E537" i="4"/>
  <c r="F537" i="4"/>
  <c r="C538" i="4"/>
  <c r="D538" i="4"/>
  <c r="E538" i="4"/>
  <c r="F538" i="4"/>
  <c r="C539" i="4"/>
  <c r="D539" i="4"/>
  <c r="E539" i="4"/>
  <c r="F539" i="4"/>
  <c r="C540" i="4"/>
  <c r="D540" i="4"/>
  <c r="E540" i="4"/>
  <c r="F540" i="4"/>
  <c r="C541" i="4"/>
  <c r="D541" i="4"/>
  <c r="E541" i="4"/>
  <c r="F541" i="4"/>
  <c r="C542" i="4"/>
  <c r="D542" i="4"/>
  <c r="E542" i="4"/>
  <c r="F542" i="4"/>
  <c r="C543" i="4"/>
  <c r="D543" i="4"/>
  <c r="E543" i="4"/>
  <c r="F543" i="4"/>
  <c r="C544" i="4"/>
  <c r="D544" i="4"/>
  <c r="E544" i="4"/>
  <c r="F544" i="4"/>
  <c r="C545" i="4"/>
  <c r="D545" i="4"/>
  <c r="E545" i="4"/>
  <c r="F545" i="4"/>
  <c r="C546" i="4"/>
  <c r="D546" i="4"/>
  <c r="E546" i="4"/>
  <c r="F546" i="4"/>
  <c r="C547" i="4"/>
  <c r="D547" i="4"/>
  <c r="E547" i="4"/>
  <c r="F547" i="4"/>
  <c r="C548" i="4"/>
  <c r="D548" i="4"/>
  <c r="E548" i="4"/>
  <c r="F548" i="4"/>
  <c r="C549" i="4"/>
  <c r="D549" i="4"/>
  <c r="E549" i="4"/>
  <c r="F549" i="4"/>
  <c r="C550" i="4"/>
  <c r="D550" i="4"/>
  <c r="E550" i="4"/>
  <c r="F550" i="4"/>
  <c r="C551" i="4"/>
  <c r="D551" i="4"/>
  <c r="E551" i="4"/>
  <c r="F551" i="4"/>
  <c r="C552" i="4"/>
  <c r="D552" i="4"/>
  <c r="E552" i="4"/>
  <c r="F552" i="4"/>
  <c r="C553" i="4"/>
  <c r="D553" i="4"/>
  <c r="E553" i="4"/>
  <c r="F553" i="4"/>
  <c r="C554" i="4"/>
  <c r="D554" i="4"/>
  <c r="E554" i="4"/>
  <c r="F554" i="4"/>
  <c r="C555" i="4"/>
  <c r="D555" i="4"/>
  <c r="E555" i="4"/>
  <c r="F555" i="4"/>
  <c r="C556" i="4"/>
  <c r="D556" i="4"/>
  <c r="E556" i="4"/>
  <c r="F556" i="4"/>
  <c r="C557" i="4"/>
  <c r="D557" i="4"/>
  <c r="E557" i="4"/>
  <c r="F557" i="4"/>
  <c r="C558" i="4"/>
  <c r="D558" i="4"/>
  <c r="E558" i="4"/>
  <c r="F558" i="4"/>
  <c r="C559" i="4"/>
  <c r="D559" i="4"/>
  <c r="E559" i="4"/>
  <c r="F559" i="4"/>
  <c r="C560" i="4"/>
  <c r="D560" i="4"/>
  <c r="E560" i="4"/>
  <c r="F560" i="4"/>
  <c r="C561" i="4"/>
  <c r="D561" i="4"/>
  <c r="E561" i="4"/>
  <c r="F561" i="4"/>
  <c r="C562" i="4"/>
  <c r="D562" i="4"/>
  <c r="E562" i="4"/>
  <c r="F562" i="4"/>
  <c r="C563" i="4"/>
  <c r="D563" i="4"/>
  <c r="E563" i="4"/>
  <c r="F563" i="4"/>
  <c r="C564" i="4"/>
  <c r="D564" i="4"/>
  <c r="E564" i="4"/>
  <c r="F564" i="4"/>
  <c r="C565" i="4"/>
  <c r="D565" i="4"/>
  <c r="E565" i="4"/>
  <c r="F565" i="4"/>
  <c r="C566" i="4"/>
  <c r="D566" i="4"/>
  <c r="E566" i="4"/>
  <c r="F566" i="4"/>
  <c r="C567" i="4"/>
  <c r="D567" i="4"/>
  <c r="E567" i="4"/>
  <c r="F567" i="4"/>
  <c r="C568" i="4"/>
  <c r="D568" i="4"/>
  <c r="E568" i="4"/>
  <c r="F568" i="4"/>
  <c r="C569" i="4"/>
  <c r="D569" i="4"/>
  <c r="E569" i="4"/>
  <c r="F569" i="4"/>
  <c r="C570" i="4"/>
  <c r="D570" i="4"/>
  <c r="E570" i="4"/>
  <c r="F570" i="4"/>
  <c r="C571" i="4"/>
  <c r="D571" i="4"/>
  <c r="E571" i="4"/>
  <c r="F571" i="4"/>
  <c r="C572" i="4"/>
  <c r="D572" i="4"/>
  <c r="E572" i="4"/>
  <c r="F572" i="4"/>
  <c r="C573" i="4"/>
  <c r="D573" i="4"/>
  <c r="E573" i="4"/>
  <c r="F573" i="4"/>
  <c r="C574" i="4"/>
  <c r="D574" i="4"/>
  <c r="E574" i="4"/>
  <c r="F574" i="4"/>
  <c r="C575" i="4"/>
  <c r="D575" i="4"/>
  <c r="E575" i="4"/>
  <c r="F575" i="4"/>
  <c r="C576" i="4"/>
  <c r="D576" i="4"/>
  <c r="E576" i="4"/>
  <c r="F576" i="4"/>
  <c r="C577" i="4"/>
  <c r="D577" i="4"/>
  <c r="E577" i="4"/>
  <c r="F577" i="4"/>
  <c r="C578" i="4"/>
  <c r="D578" i="4"/>
  <c r="E578" i="4"/>
  <c r="F578" i="4"/>
  <c r="C579" i="4"/>
  <c r="D579" i="4"/>
  <c r="E579" i="4"/>
  <c r="F579" i="4"/>
  <c r="C580" i="4"/>
  <c r="D580" i="4"/>
  <c r="E580" i="4"/>
  <c r="F580" i="4"/>
  <c r="C581" i="4"/>
  <c r="D581" i="4"/>
  <c r="E581" i="4"/>
  <c r="F581" i="4"/>
  <c r="C582" i="4"/>
  <c r="D582" i="4"/>
  <c r="E582" i="4"/>
  <c r="F582" i="4"/>
  <c r="C583" i="4"/>
  <c r="D583" i="4"/>
  <c r="E583" i="4"/>
  <c r="F583" i="4"/>
  <c r="C584" i="4"/>
  <c r="D584" i="4"/>
  <c r="E584" i="4"/>
  <c r="F584" i="4"/>
  <c r="C585" i="4"/>
  <c r="D585" i="4"/>
  <c r="E585" i="4"/>
  <c r="F585" i="4"/>
  <c r="C586" i="4"/>
  <c r="D586" i="4"/>
  <c r="E586" i="4"/>
  <c r="F586" i="4"/>
  <c r="C587" i="4"/>
  <c r="D587" i="4"/>
  <c r="E587" i="4"/>
  <c r="F587" i="4"/>
  <c r="C588" i="4"/>
  <c r="D588" i="4"/>
  <c r="E588" i="4"/>
  <c r="F588" i="4"/>
  <c r="C589" i="4"/>
  <c r="D589" i="4"/>
  <c r="E589" i="4"/>
  <c r="F589" i="4"/>
  <c r="C590" i="4"/>
  <c r="D590" i="4"/>
  <c r="E590" i="4"/>
  <c r="F590" i="4"/>
  <c r="C591" i="4"/>
  <c r="D591" i="4"/>
  <c r="E591" i="4"/>
  <c r="F591" i="4"/>
  <c r="C592" i="4"/>
  <c r="D592" i="4"/>
  <c r="E592" i="4"/>
  <c r="F592" i="4"/>
  <c r="C593" i="4"/>
  <c r="D593" i="4"/>
  <c r="E593" i="4"/>
  <c r="F593" i="4"/>
  <c r="C594" i="4"/>
  <c r="D594" i="4"/>
  <c r="E594" i="4"/>
  <c r="F594" i="4"/>
  <c r="C595" i="4"/>
  <c r="D595" i="4"/>
  <c r="E595" i="4"/>
  <c r="F595" i="4"/>
  <c r="C596" i="4"/>
  <c r="D596" i="4"/>
  <c r="E596" i="4"/>
  <c r="F596" i="4"/>
  <c r="C597" i="4"/>
  <c r="D597" i="4"/>
  <c r="E597" i="4"/>
  <c r="F597" i="4"/>
  <c r="C598" i="4"/>
  <c r="D598" i="4"/>
  <c r="E598" i="4"/>
  <c r="F598" i="4"/>
  <c r="C599" i="4"/>
  <c r="D599" i="4"/>
  <c r="E599" i="4"/>
  <c r="F599" i="4"/>
  <c r="C600" i="4"/>
  <c r="D600" i="4"/>
  <c r="E600" i="4"/>
  <c r="F600" i="4"/>
  <c r="C601" i="4"/>
  <c r="D601" i="4"/>
  <c r="E601" i="4"/>
  <c r="F601" i="4"/>
  <c r="C602" i="4"/>
  <c r="D602" i="4"/>
  <c r="E602" i="4"/>
  <c r="F602" i="4"/>
  <c r="C603" i="4"/>
  <c r="D603" i="4"/>
  <c r="E603" i="4"/>
  <c r="F603" i="4"/>
  <c r="C604" i="4"/>
  <c r="D604" i="4"/>
  <c r="E604" i="4"/>
  <c r="F604" i="4"/>
  <c r="C605" i="4"/>
  <c r="D605" i="4"/>
  <c r="E605" i="4"/>
  <c r="F605" i="4"/>
  <c r="C606" i="4"/>
  <c r="D606" i="4"/>
  <c r="E606" i="4"/>
  <c r="F606" i="4"/>
  <c r="C607" i="4"/>
  <c r="D607" i="4"/>
  <c r="E607" i="4"/>
  <c r="F607" i="4"/>
  <c r="C608" i="4"/>
  <c r="D608" i="4"/>
  <c r="E608" i="4"/>
  <c r="F608" i="4"/>
  <c r="C609" i="4"/>
  <c r="D609" i="4"/>
  <c r="E609" i="4"/>
  <c r="F609" i="4"/>
  <c r="C610" i="4"/>
  <c r="D610" i="4"/>
  <c r="E610" i="4"/>
  <c r="F610" i="4"/>
  <c r="C611" i="4"/>
  <c r="D611" i="4"/>
  <c r="E611" i="4"/>
  <c r="F611" i="4"/>
  <c r="C612" i="4"/>
  <c r="D612" i="4"/>
  <c r="E612" i="4"/>
  <c r="F612" i="4"/>
  <c r="C613" i="4"/>
  <c r="D613" i="4"/>
  <c r="E613" i="4"/>
  <c r="F613" i="4"/>
  <c r="C614" i="4"/>
  <c r="D614" i="4"/>
  <c r="E614" i="4"/>
  <c r="F614" i="4"/>
  <c r="C615" i="4"/>
  <c r="D615" i="4"/>
  <c r="E615" i="4"/>
  <c r="F615" i="4"/>
  <c r="C616" i="4"/>
  <c r="D616" i="4"/>
  <c r="E616" i="4"/>
  <c r="F616" i="4"/>
  <c r="C617" i="4"/>
  <c r="D617" i="4"/>
  <c r="E617" i="4"/>
  <c r="F617" i="4"/>
  <c r="C618" i="4"/>
  <c r="D618" i="4"/>
  <c r="E618" i="4"/>
  <c r="F618" i="4"/>
  <c r="C619" i="4"/>
  <c r="D619" i="4"/>
  <c r="E619" i="4"/>
  <c r="F619" i="4"/>
  <c r="C620" i="4"/>
  <c r="D620" i="4"/>
  <c r="E620" i="4"/>
  <c r="F620" i="4"/>
  <c r="C621" i="4"/>
  <c r="D621" i="4"/>
  <c r="E621" i="4"/>
  <c r="F621" i="4"/>
  <c r="C622" i="4"/>
  <c r="D622" i="4"/>
  <c r="E622" i="4"/>
  <c r="F622" i="4"/>
  <c r="C623" i="4"/>
  <c r="D623" i="4"/>
  <c r="E623" i="4"/>
  <c r="F623" i="4"/>
  <c r="C624" i="4"/>
  <c r="D624" i="4"/>
  <c r="E624" i="4"/>
  <c r="F624" i="4"/>
  <c r="C625" i="4"/>
  <c r="D625" i="4"/>
  <c r="E625" i="4"/>
  <c r="F625" i="4"/>
  <c r="C626" i="4"/>
  <c r="D626" i="4"/>
  <c r="E626" i="4"/>
  <c r="F626" i="4"/>
  <c r="C627" i="4"/>
  <c r="D627" i="4"/>
  <c r="E627" i="4"/>
  <c r="F627" i="4"/>
  <c r="C628" i="4"/>
  <c r="D628" i="4"/>
  <c r="E628" i="4"/>
  <c r="F628" i="4"/>
  <c r="C629" i="4"/>
  <c r="D629" i="4"/>
  <c r="E629" i="4"/>
  <c r="F629" i="4"/>
  <c r="C630" i="4"/>
  <c r="D630" i="4"/>
  <c r="E630" i="4"/>
  <c r="F630" i="4"/>
  <c r="C631" i="4"/>
  <c r="D631" i="4"/>
  <c r="E631" i="4"/>
  <c r="F631" i="4"/>
  <c r="C632" i="4"/>
  <c r="D632" i="4"/>
  <c r="E632" i="4"/>
  <c r="F632" i="4"/>
  <c r="C633" i="4"/>
  <c r="D633" i="4"/>
  <c r="E633" i="4"/>
  <c r="F633" i="4"/>
  <c r="C634" i="4"/>
  <c r="D634" i="4"/>
  <c r="E634" i="4"/>
  <c r="F634" i="4"/>
  <c r="C635" i="4"/>
  <c r="D635" i="4"/>
  <c r="E635" i="4"/>
  <c r="F635" i="4"/>
  <c r="C636" i="4"/>
  <c r="D636" i="4"/>
  <c r="E636" i="4"/>
  <c r="F636" i="4"/>
  <c r="C637" i="4"/>
  <c r="D637" i="4"/>
  <c r="E637" i="4"/>
  <c r="F637" i="4"/>
  <c r="C638" i="4"/>
  <c r="D638" i="4"/>
  <c r="E638" i="4"/>
  <c r="F638" i="4"/>
  <c r="C639" i="4"/>
  <c r="D639" i="4"/>
  <c r="E639" i="4"/>
  <c r="F639" i="4"/>
  <c r="C640" i="4"/>
  <c r="D640" i="4"/>
  <c r="E640" i="4"/>
  <c r="F640" i="4"/>
  <c r="C641" i="4"/>
  <c r="D641" i="4"/>
  <c r="E641" i="4"/>
  <c r="F641" i="4"/>
  <c r="C642" i="4"/>
  <c r="D642" i="4"/>
  <c r="E642" i="4"/>
  <c r="F642" i="4"/>
  <c r="C643" i="4"/>
  <c r="D643" i="4"/>
  <c r="E643" i="4"/>
  <c r="F643" i="4"/>
  <c r="C644" i="4"/>
  <c r="D644" i="4"/>
  <c r="E644" i="4"/>
  <c r="F644" i="4"/>
  <c r="C645" i="4"/>
  <c r="D645" i="4"/>
  <c r="E645" i="4"/>
  <c r="F645" i="4"/>
  <c r="C646" i="4"/>
  <c r="D646" i="4"/>
  <c r="E646" i="4"/>
  <c r="F646" i="4"/>
  <c r="C647" i="4"/>
  <c r="D647" i="4"/>
  <c r="E647" i="4"/>
  <c r="F647" i="4"/>
  <c r="C648" i="4"/>
  <c r="D648" i="4"/>
  <c r="E648" i="4"/>
  <c r="F648" i="4"/>
  <c r="C649" i="4"/>
  <c r="D649" i="4"/>
  <c r="E649" i="4"/>
  <c r="F649" i="4"/>
  <c r="C650" i="4"/>
  <c r="D650" i="4"/>
  <c r="E650" i="4"/>
  <c r="F650" i="4"/>
  <c r="C651" i="4"/>
  <c r="D651" i="4"/>
  <c r="E651" i="4"/>
  <c r="F651" i="4"/>
  <c r="C652" i="4"/>
  <c r="D652" i="4"/>
  <c r="E652" i="4"/>
  <c r="F652" i="4"/>
  <c r="C653" i="4"/>
  <c r="D653" i="4"/>
  <c r="E653" i="4"/>
  <c r="F653" i="4"/>
  <c r="C654" i="4"/>
  <c r="D654" i="4"/>
  <c r="E654" i="4"/>
  <c r="F654" i="4"/>
  <c r="C655" i="4"/>
  <c r="D655" i="4"/>
  <c r="E655" i="4"/>
  <c r="F655" i="4"/>
  <c r="C656" i="4"/>
  <c r="D656" i="4"/>
  <c r="E656" i="4"/>
  <c r="F656" i="4"/>
  <c r="C657" i="4"/>
  <c r="D657" i="4"/>
  <c r="E657" i="4"/>
  <c r="F657" i="4"/>
  <c r="C658" i="4"/>
  <c r="D658" i="4"/>
  <c r="E658" i="4"/>
  <c r="F658" i="4"/>
  <c r="C659" i="4"/>
  <c r="D659" i="4"/>
  <c r="E659" i="4"/>
  <c r="F659" i="4"/>
  <c r="C660" i="4"/>
  <c r="D660" i="4"/>
  <c r="E660" i="4"/>
  <c r="F660" i="4"/>
  <c r="C661" i="4"/>
  <c r="D661" i="4"/>
  <c r="E661" i="4"/>
  <c r="F661" i="4"/>
  <c r="C662" i="4"/>
  <c r="D662" i="4"/>
  <c r="E662" i="4"/>
  <c r="F662" i="4"/>
  <c r="C663" i="4"/>
  <c r="D663" i="4"/>
  <c r="E663" i="4"/>
  <c r="F663" i="4"/>
  <c r="C664" i="4"/>
  <c r="D664" i="4"/>
  <c r="E664" i="4"/>
  <c r="F664" i="4"/>
  <c r="C665" i="4"/>
  <c r="D665" i="4"/>
  <c r="E665" i="4"/>
  <c r="F665" i="4"/>
  <c r="C666" i="4"/>
  <c r="D666" i="4"/>
  <c r="E666" i="4"/>
  <c r="F666" i="4"/>
  <c r="C667" i="4"/>
  <c r="D667" i="4"/>
  <c r="E667" i="4"/>
  <c r="F667" i="4"/>
  <c r="C668" i="4"/>
  <c r="D668" i="4"/>
  <c r="E668" i="4"/>
  <c r="F668" i="4"/>
  <c r="C669" i="4"/>
  <c r="D669" i="4"/>
  <c r="E669" i="4"/>
  <c r="F669" i="4"/>
  <c r="C670" i="4"/>
  <c r="D670" i="4"/>
  <c r="E670" i="4"/>
  <c r="F670" i="4"/>
  <c r="C671" i="4"/>
  <c r="D671" i="4"/>
  <c r="E671" i="4"/>
  <c r="F671" i="4"/>
  <c r="C672" i="4"/>
  <c r="D672" i="4"/>
  <c r="E672" i="4"/>
  <c r="F672" i="4"/>
  <c r="C673" i="4"/>
  <c r="D673" i="4"/>
  <c r="E673" i="4"/>
  <c r="F673" i="4"/>
  <c r="C674" i="4"/>
  <c r="D674" i="4"/>
  <c r="E674" i="4"/>
  <c r="F674" i="4"/>
  <c r="C675" i="4"/>
  <c r="D675" i="4"/>
  <c r="E675" i="4"/>
  <c r="F675" i="4"/>
  <c r="C676" i="4"/>
  <c r="D676" i="4"/>
  <c r="E676" i="4"/>
  <c r="F676" i="4"/>
  <c r="C677" i="4"/>
  <c r="D677" i="4"/>
  <c r="E677" i="4"/>
  <c r="F677" i="4"/>
  <c r="C678" i="4"/>
  <c r="D678" i="4"/>
  <c r="E678" i="4"/>
  <c r="F678" i="4"/>
  <c r="C679" i="4"/>
  <c r="D679" i="4"/>
  <c r="E679" i="4"/>
  <c r="F679" i="4"/>
  <c r="C680" i="4"/>
  <c r="D680" i="4"/>
  <c r="E680" i="4"/>
  <c r="F680" i="4"/>
  <c r="C681" i="4"/>
  <c r="D681" i="4"/>
  <c r="E681" i="4"/>
  <c r="F681" i="4"/>
  <c r="C682" i="4"/>
  <c r="D682" i="4"/>
  <c r="E682" i="4"/>
  <c r="F682" i="4"/>
  <c r="C683" i="4"/>
  <c r="D683" i="4"/>
  <c r="E683" i="4"/>
  <c r="F683" i="4"/>
  <c r="C684" i="4"/>
  <c r="D684" i="4"/>
  <c r="E684" i="4"/>
  <c r="F684" i="4"/>
  <c r="C685" i="4"/>
  <c r="D685" i="4"/>
  <c r="E685" i="4"/>
  <c r="F685" i="4"/>
  <c r="C686" i="4"/>
  <c r="D686" i="4"/>
  <c r="E686" i="4"/>
  <c r="F686" i="4"/>
  <c r="C687" i="4"/>
  <c r="D687" i="4"/>
  <c r="E687" i="4"/>
  <c r="F687" i="4"/>
  <c r="C688" i="4"/>
  <c r="D688" i="4"/>
  <c r="E688" i="4"/>
  <c r="F688" i="4"/>
  <c r="C689" i="4"/>
  <c r="D689" i="4"/>
  <c r="E689" i="4"/>
  <c r="F689" i="4"/>
  <c r="C690" i="4"/>
  <c r="D690" i="4"/>
  <c r="E690" i="4"/>
  <c r="F690" i="4"/>
  <c r="C691" i="4"/>
  <c r="D691" i="4"/>
  <c r="E691" i="4"/>
  <c r="F691" i="4"/>
  <c r="C692" i="4"/>
  <c r="D692" i="4"/>
  <c r="E692" i="4"/>
  <c r="F692" i="4"/>
  <c r="C693" i="4"/>
  <c r="D693" i="4"/>
  <c r="E693" i="4"/>
  <c r="F693" i="4"/>
  <c r="C694" i="4"/>
  <c r="D694" i="4"/>
  <c r="E694" i="4"/>
  <c r="F694" i="4"/>
  <c r="C695" i="4"/>
  <c r="D695" i="4"/>
  <c r="E695" i="4"/>
  <c r="F695" i="4"/>
  <c r="C696" i="4"/>
  <c r="D696" i="4"/>
  <c r="E696" i="4"/>
  <c r="F696" i="4"/>
  <c r="C697" i="4"/>
  <c r="D697" i="4"/>
  <c r="E697" i="4"/>
  <c r="F697" i="4"/>
  <c r="C698" i="4"/>
  <c r="D698" i="4"/>
  <c r="E698" i="4"/>
  <c r="F698" i="4"/>
  <c r="C699" i="4"/>
  <c r="D699" i="4"/>
  <c r="E699" i="4"/>
  <c r="F699" i="4"/>
  <c r="C700" i="4"/>
  <c r="D700" i="4"/>
  <c r="E700" i="4"/>
  <c r="F700" i="4"/>
  <c r="C701" i="4"/>
  <c r="D701" i="4"/>
  <c r="E701" i="4"/>
  <c r="F701" i="4"/>
  <c r="C702" i="4"/>
  <c r="D702" i="4"/>
  <c r="E702" i="4"/>
  <c r="F702" i="4"/>
  <c r="C703" i="4"/>
  <c r="D703" i="4"/>
  <c r="E703" i="4"/>
  <c r="F703" i="4"/>
  <c r="C704" i="4"/>
  <c r="D704" i="4"/>
  <c r="E704" i="4"/>
  <c r="F704" i="4"/>
  <c r="C705" i="4"/>
  <c r="D705" i="4"/>
  <c r="E705" i="4"/>
  <c r="F705" i="4"/>
  <c r="C706" i="4"/>
  <c r="D706" i="4"/>
  <c r="E706" i="4"/>
  <c r="F706" i="4"/>
  <c r="C707" i="4"/>
  <c r="D707" i="4"/>
  <c r="E707" i="4"/>
  <c r="F707" i="4"/>
  <c r="C708" i="4"/>
  <c r="D708" i="4"/>
  <c r="E708" i="4"/>
  <c r="F708" i="4"/>
  <c r="C709" i="4"/>
  <c r="D709" i="4"/>
  <c r="E709" i="4"/>
  <c r="F709" i="4"/>
  <c r="C710" i="4"/>
  <c r="D710" i="4"/>
  <c r="E710" i="4"/>
  <c r="F710" i="4"/>
  <c r="C712" i="4"/>
  <c r="D712" i="4"/>
  <c r="E712" i="4"/>
  <c r="F712" i="4"/>
  <c r="C713" i="4"/>
  <c r="D713" i="4"/>
  <c r="E713" i="4"/>
  <c r="F713" i="4"/>
  <c r="C714" i="4"/>
  <c r="D714" i="4"/>
  <c r="E714" i="4"/>
  <c r="F714" i="4"/>
  <c r="C715" i="4"/>
  <c r="D715" i="4"/>
  <c r="E715" i="4"/>
  <c r="F715" i="4"/>
  <c r="C716" i="4"/>
  <c r="D716" i="4"/>
  <c r="E716" i="4"/>
  <c r="F716" i="4"/>
  <c r="C717" i="4"/>
  <c r="D717" i="4"/>
  <c r="E717" i="4"/>
  <c r="F717" i="4"/>
  <c r="C718" i="4"/>
  <c r="D718" i="4"/>
  <c r="E718" i="4"/>
  <c r="F718" i="4"/>
  <c r="C719" i="4"/>
  <c r="D719" i="4"/>
  <c r="E719" i="4"/>
  <c r="F719" i="4"/>
  <c r="C720" i="4"/>
  <c r="D720" i="4"/>
  <c r="E720" i="4"/>
  <c r="F720" i="4"/>
  <c r="C721" i="4"/>
  <c r="D721" i="4"/>
  <c r="E721" i="4"/>
  <c r="F721" i="4"/>
  <c r="C722" i="4"/>
  <c r="D722" i="4"/>
  <c r="E722" i="4"/>
  <c r="F722" i="4"/>
  <c r="C723" i="4"/>
  <c r="D723" i="4"/>
  <c r="E723" i="4"/>
  <c r="F723" i="4"/>
  <c r="C724" i="4"/>
  <c r="D724" i="4"/>
  <c r="E724" i="4"/>
  <c r="F724" i="4"/>
  <c r="C725" i="4"/>
  <c r="D725" i="4"/>
  <c r="E725" i="4"/>
  <c r="F725" i="4"/>
  <c r="C726" i="4"/>
  <c r="D726" i="4"/>
  <c r="E726" i="4"/>
  <c r="F726" i="4"/>
  <c r="C4" i="4"/>
  <c r="D4" i="4"/>
  <c r="E4" i="4"/>
  <c r="F4" i="4"/>
  <c r="C5" i="4"/>
  <c r="D5" i="4"/>
  <c r="E5" i="4"/>
  <c r="F5" i="4"/>
  <c r="C6" i="4"/>
  <c r="D6" i="4"/>
  <c r="E6" i="4"/>
  <c r="F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C68" i="4"/>
  <c r="D68" i="4"/>
  <c r="E68" i="4"/>
  <c r="F68" i="4"/>
  <c r="C69" i="4"/>
  <c r="D69" i="4"/>
  <c r="E69" i="4"/>
  <c r="F69" i="4"/>
  <c r="C70" i="4"/>
  <c r="D70" i="4"/>
  <c r="E70" i="4"/>
  <c r="F70" i="4"/>
  <c r="C71" i="4"/>
  <c r="D71" i="4"/>
  <c r="E71" i="4"/>
  <c r="F71" i="4"/>
  <c r="C72" i="4"/>
  <c r="D72" i="4"/>
  <c r="E72" i="4"/>
  <c r="F72" i="4"/>
  <c r="C73" i="4"/>
  <c r="D73" i="4"/>
  <c r="E73" i="4"/>
  <c r="F73" i="4"/>
  <c r="C74" i="4"/>
  <c r="D74" i="4"/>
  <c r="E74" i="4"/>
  <c r="F74" i="4"/>
  <c r="C75" i="4"/>
  <c r="D75" i="4"/>
  <c r="E75" i="4"/>
  <c r="F75" i="4"/>
  <c r="C76" i="4"/>
  <c r="D76" i="4"/>
  <c r="E76" i="4"/>
  <c r="F76" i="4"/>
  <c r="C77" i="4"/>
  <c r="D77" i="4"/>
  <c r="E77" i="4"/>
  <c r="F77" i="4"/>
  <c r="C78" i="4"/>
  <c r="D78" i="4"/>
  <c r="E78" i="4"/>
  <c r="F78" i="4"/>
  <c r="C79" i="4"/>
  <c r="D79" i="4"/>
  <c r="E79" i="4"/>
  <c r="F79" i="4"/>
  <c r="C80" i="4"/>
  <c r="D80" i="4"/>
  <c r="E80" i="4"/>
  <c r="F80" i="4"/>
  <c r="C81" i="4"/>
  <c r="D81" i="4"/>
  <c r="E81" i="4"/>
  <c r="F81" i="4"/>
  <c r="C82" i="4"/>
  <c r="D82" i="4"/>
  <c r="E82" i="4"/>
  <c r="F82" i="4"/>
  <c r="C83" i="4"/>
  <c r="D83" i="4"/>
  <c r="E83" i="4"/>
  <c r="F83" i="4"/>
  <c r="C84" i="4"/>
  <c r="D84" i="4"/>
  <c r="E84" i="4"/>
  <c r="F84" i="4"/>
  <c r="C85" i="4"/>
  <c r="D85" i="4"/>
  <c r="E85" i="4"/>
  <c r="F85" i="4"/>
  <c r="C86" i="4"/>
  <c r="D86" i="4"/>
  <c r="E86" i="4"/>
  <c r="F86" i="4"/>
  <c r="C87" i="4"/>
  <c r="D87" i="4"/>
  <c r="E87" i="4"/>
  <c r="F87" i="4"/>
  <c r="C88" i="4"/>
  <c r="D88" i="4"/>
  <c r="E88" i="4"/>
  <c r="F88" i="4"/>
  <c r="C89" i="4"/>
  <c r="D89" i="4"/>
  <c r="E89" i="4"/>
  <c r="F89" i="4"/>
  <c r="C90" i="4"/>
  <c r="D90" i="4"/>
  <c r="E90" i="4"/>
  <c r="F90" i="4"/>
  <c r="C91" i="4"/>
  <c r="D91" i="4"/>
  <c r="E91" i="4"/>
  <c r="F91" i="4"/>
  <c r="C92" i="4"/>
  <c r="D92" i="4"/>
  <c r="E92" i="4"/>
  <c r="F92" i="4"/>
  <c r="C93" i="4"/>
  <c r="D93" i="4"/>
  <c r="E93" i="4"/>
  <c r="F93" i="4"/>
  <c r="C94" i="4"/>
  <c r="D94" i="4"/>
  <c r="E94" i="4"/>
  <c r="F94" i="4"/>
  <c r="C95" i="4"/>
  <c r="D95" i="4"/>
  <c r="E95" i="4"/>
  <c r="F95" i="4"/>
  <c r="C96" i="4"/>
  <c r="D96" i="4"/>
  <c r="E96" i="4"/>
  <c r="F96" i="4"/>
  <c r="C97" i="4"/>
  <c r="D97" i="4"/>
  <c r="E97" i="4"/>
  <c r="F97" i="4"/>
  <c r="C98" i="4"/>
  <c r="D98" i="4"/>
  <c r="E98" i="4"/>
  <c r="F98" i="4"/>
  <c r="C99" i="4"/>
  <c r="D99" i="4"/>
  <c r="E99" i="4"/>
  <c r="F99" i="4"/>
  <c r="C100" i="4"/>
  <c r="D100" i="4"/>
  <c r="E100" i="4"/>
  <c r="F100" i="4"/>
  <c r="C101" i="4"/>
  <c r="D101" i="4"/>
  <c r="E101" i="4"/>
  <c r="F101" i="4"/>
  <c r="C102" i="4"/>
  <c r="D102" i="4"/>
  <c r="E102" i="4"/>
  <c r="F102" i="4"/>
  <c r="C103" i="4"/>
  <c r="D103" i="4"/>
  <c r="E103" i="4"/>
  <c r="F103" i="4"/>
  <c r="C104" i="4"/>
  <c r="D104" i="4"/>
  <c r="E104" i="4"/>
  <c r="F104" i="4"/>
  <c r="C105" i="4"/>
  <c r="D105" i="4"/>
  <c r="E105" i="4"/>
  <c r="F105" i="4"/>
  <c r="C106" i="4"/>
  <c r="D106" i="4"/>
  <c r="E106" i="4"/>
  <c r="F106" i="4"/>
  <c r="C107" i="4"/>
  <c r="D107" i="4"/>
  <c r="E107" i="4"/>
  <c r="F107" i="4"/>
  <c r="C108" i="4"/>
  <c r="D108" i="4"/>
  <c r="E108" i="4"/>
  <c r="F108" i="4"/>
  <c r="C109" i="4"/>
  <c r="D109" i="4"/>
  <c r="E109" i="4"/>
  <c r="F109" i="4"/>
  <c r="C110" i="4"/>
  <c r="D110" i="4"/>
  <c r="E110" i="4"/>
  <c r="F110" i="4"/>
  <c r="C111" i="4"/>
  <c r="D111" i="4"/>
  <c r="E111" i="4"/>
  <c r="F111" i="4"/>
  <c r="C112" i="4"/>
  <c r="D112" i="4"/>
  <c r="E112" i="4"/>
  <c r="F112" i="4"/>
  <c r="C113" i="4"/>
  <c r="D113" i="4"/>
  <c r="E113" i="4"/>
  <c r="F113" i="4"/>
  <c r="C114" i="4"/>
  <c r="D114" i="4"/>
  <c r="E114" i="4"/>
  <c r="F114" i="4"/>
  <c r="C115" i="4"/>
  <c r="D115" i="4"/>
  <c r="E115" i="4"/>
  <c r="F115" i="4"/>
  <c r="C116" i="4"/>
  <c r="D116" i="4"/>
  <c r="E116" i="4"/>
  <c r="F116" i="4"/>
  <c r="C117" i="4"/>
  <c r="D117" i="4"/>
  <c r="E117" i="4"/>
  <c r="F117" i="4"/>
  <c r="C118" i="4"/>
  <c r="D118" i="4"/>
  <c r="E118" i="4"/>
  <c r="F118" i="4"/>
  <c r="C119" i="4"/>
  <c r="D119" i="4"/>
  <c r="E119" i="4"/>
  <c r="F119" i="4"/>
  <c r="C120" i="4"/>
  <c r="D120" i="4"/>
  <c r="E120" i="4"/>
  <c r="F120" i="4"/>
  <c r="C121" i="4"/>
  <c r="D121" i="4"/>
  <c r="E121" i="4"/>
  <c r="F121" i="4"/>
  <c r="C122" i="4"/>
  <c r="D122" i="4"/>
  <c r="E122" i="4"/>
  <c r="F122" i="4"/>
  <c r="C123" i="4"/>
  <c r="D123" i="4"/>
  <c r="E123" i="4"/>
  <c r="F123" i="4"/>
  <c r="C124" i="4"/>
  <c r="D124" i="4"/>
  <c r="E124" i="4"/>
  <c r="F124" i="4"/>
  <c r="C125" i="4"/>
  <c r="D125" i="4"/>
  <c r="E125" i="4"/>
  <c r="F125" i="4"/>
  <c r="C126" i="4"/>
  <c r="D126" i="4"/>
  <c r="E126" i="4"/>
  <c r="F126" i="4"/>
  <c r="C127" i="4"/>
  <c r="D127" i="4"/>
  <c r="E127" i="4"/>
  <c r="F127" i="4"/>
  <c r="C128" i="4"/>
  <c r="D128" i="4"/>
  <c r="E128" i="4"/>
  <c r="F128" i="4"/>
  <c r="C129" i="4"/>
  <c r="D129" i="4"/>
  <c r="E129" i="4"/>
  <c r="F129" i="4"/>
  <c r="C130" i="4"/>
  <c r="D130" i="4"/>
  <c r="E130" i="4"/>
  <c r="F130" i="4"/>
  <c r="C131" i="4"/>
  <c r="D131" i="4"/>
  <c r="E131" i="4"/>
  <c r="F131" i="4"/>
  <c r="C132" i="4"/>
  <c r="D132" i="4"/>
  <c r="E132" i="4"/>
  <c r="F132" i="4"/>
  <c r="C133" i="4"/>
  <c r="D133" i="4"/>
  <c r="E133" i="4"/>
  <c r="F133" i="4"/>
  <c r="C134" i="4"/>
  <c r="D134" i="4"/>
  <c r="E134" i="4"/>
  <c r="F134" i="4"/>
  <c r="C135" i="4"/>
  <c r="D135" i="4"/>
  <c r="E135" i="4"/>
  <c r="F135" i="4"/>
  <c r="C136" i="4"/>
  <c r="D136" i="4"/>
  <c r="E136" i="4"/>
  <c r="F136" i="4"/>
  <c r="C137" i="4"/>
  <c r="D137" i="4"/>
  <c r="E137" i="4"/>
  <c r="F137" i="4"/>
  <c r="C138" i="4"/>
  <c r="D138" i="4"/>
  <c r="E138" i="4"/>
  <c r="F138" i="4"/>
  <c r="C139" i="4"/>
  <c r="D139" i="4"/>
  <c r="E139" i="4"/>
  <c r="F139" i="4"/>
  <c r="C140" i="4"/>
  <c r="D140" i="4"/>
  <c r="E140" i="4"/>
  <c r="F140" i="4"/>
  <c r="C141" i="4"/>
  <c r="D141" i="4"/>
  <c r="E141" i="4"/>
  <c r="F141" i="4"/>
  <c r="C142" i="4"/>
  <c r="D142" i="4"/>
  <c r="E142" i="4"/>
  <c r="F142" i="4"/>
  <c r="C143" i="4"/>
  <c r="D143" i="4"/>
  <c r="E143" i="4"/>
  <c r="F143" i="4"/>
  <c r="C144" i="4"/>
  <c r="D144" i="4"/>
  <c r="E144" i="4"/>
  <c r="F144" i="4"/>
  <c r="C145" i="4"/>
  <c r="D145" i="4"/>
  <c r="E145" i="4"/>
  <c r="F145" i="4"/>
  <c r="C146" i="4"/>
  <c r="D146" i="4"/>
  <c r="E146" i="4"/>
  <c r="F146" i="4"/>
  <c r="C147" i="4"/>
  <c r="D147" i="4"/>
  <c r="E147" i="4"/>
  <c r="F147" i="4"/>
  <c r="C148" i="4"/>
  <c r="D148" i="4"/>
  <c r="E148" i="4"/>
  <c r="F148" i="4"/>
  <c r="C149" i="4"/>
  <c r="D149" i="4"/>
  <c r="E149" i="4"/>
  <c r="F149" i="4"/>
  <c r="C150" i="4"/>
  <c r="D150" i="4"/>
  <c r="E150" i="4"/>
  <c r="F150" i="4"/>
  <c r="C151" i="4"/>
  <c r="D151" i="4"/>
  <c r="E151" i="4"/>
  <c r="F151" i="4"/>
  <c r="C152" i="4"/>
  <c r="D152" i="4"/>
  <c r="E152" i="4"/>
  <c r="F152" i="4"/>
  <c r="C153" i="4"/>
  <c r="D153" i="4"/>
  <c r="E153" i="4"/>
  <c r="F153" i="4"/>
  <c r="C154" i="4"/>
  <c r="D154" i="4"/>
  <c r="E154" i="4"/>
  <c r="F154" i="4"/>
  <c r="C155" i="4"/>
  <c r="D155" i="4"/>
  <c r="E155" i="4"/>
  <c r="F155" i="4"/>
  <c r="C156" i="4"/>
  <c r="D156" i="4"/>
  <c r="E156" i="4"/>
  <c r="F156" i="4"/>
  <c r="C157" i="4"/>
  <c r="D157" i="4"/>
  <c r="E157" i="4"/>
  <c r="F157" i="4"/>
  <c r="C158" i="4"/>
  <c r="D158" i="4"/>
  <c r="E158" i="4"/>
  <c r="F158" i="4"/>
  <c r="C159" i="4"/>
  <c r="D159" i="4"/>
  <c r="E159" i="4"/>
  <c r="F159" i="4"/>
  <c r="C160" i="4"/>
  <c r="D160" i="4"/>
  <c r="E160" i="4"/>
  <c r="F160" i="4"/>
  <c r="C161" i="4"/>
  <c r="D161" i="4"/>
  <c r="E161" i="4"/>
  <c r="F161" i="4"/>
  <c r="C162" i="4"/>
  <c r="D162" i="4"/>
  <c r="E162" i="4"/>
  <c r="F162" i="4"/>
  <c r="C163" i="4"/>
  <c r="D163" i="4"/>
  <c r="E163" i="4"/>
  <c r="F163" i="4"/>
  <c r="C164" i="4"/>
  <c r="D164" i="4"/>
  <c r="E164" i="4"/>
  <c r="F164" i="4"/>
  <c r="C165" i="4"/>
  <c r="D165" i="4"/>
  <c r="E165" i="4"/>
  <c r="F165" i="4"/>
  <c r="C166" i="4"/>
  <c r="D166" i="4"/>
  <c r="E166" i="4"/>
  <c r="F166" i="4"/>
  <c r="C167" i="4"/>
  <c r="D167" i="4"/>
  <c r="E167" i="4"/>
  <c r="F167" i="4"/>
  <c r="C168" i="4"/>
  <c r="D168" i="4"/>
  <c r="E168" i="4"/>
  <c r="F168" i="4"/>
  <c r="C169" i="4"/>
  <c r="D169" i="4"/>
  <c r="E169" i="4"/>
  <c r="F169" i="4"/>
  <c r="C170" i="4"/>
  <c r="D170" i="4"/>
  <c r="E170" i="4"/>
  <c r="F170" i="4"/>
  <c r="C171" i="4"/>
  <c r="D171" i="4"/>
  <c r="E171" i="4"/>
  <c r="F171" i="4"/>
  <c r="C172" i="4"/>
  <c r="D172" i="4"/>
  <c r="E172" i="4"/>
  <c r="F172" i="4"/>
  <c r="C173" i="4"/>
  <c r="D173" i="4"/>
  <c r="E173" i="4"/>
  <c r="F173" i="4"/>
  <c r="C174" i="4"/>
  <c r="D174" i="4"/>
  <c r="E174" i="4"/>
  <c r="F174" i="4"/>
  <c r="C175" i="4"/>
  <c r="D175" i="4"/>
  <c r="E175" i="4"/>
  <c r="F175" i="4"/>
  <c r="C176" i="4"/>
  <c r="D176" i="4"/>
  <c r="E176" i="4"/>
  <c r="F176" i="4"/>
  <c r="C177" i="4"/>
  <c r="D177" i="4"/>
  <c r="E177" i="4"/>
  <c r="F177" i="4"/>
  <c r="C178" i="4"/>
  <c r="D178" i="4"/>
  <c r="E178" i="4"/>
  <c r="F178" i="4"/>
  <c r="C179" i="4"/>
  <c r="D179" i="4"/>
  <c r="E179" i="4"/>
  <c r="F179" i="4"/>
  <c r="C180" i="4"/>
  <c r="D180" i="4"/>
  <c r="E180" i="4"/>
  <c r="F180" i="4"/>
  <c r="C181" i="4"/>
  <c r="D181" i="4"/>
  <c r="E181" i="4"/>
  <c r="F181" i="4"/>
  <c r="C182" i="4"/>
  <c r="D182" i="4"/>
  <c r="E182" i="4"/>
  <c r="F182" i="4"/>
  <c r="C183" i="4"/>
  <c r="D183" i="4"/>
  <c r="E183" i="4"/>
  <c r="F183" i="4"/>
  <c r="C184" i="4"/>
  <c r="D184" i="4"/>
  <c r="E184" i="4"/>
  <c r="F184" i="4"/>
  <c r="C185" i="4"/>
  <c r="D185" i="4"/>
  <c r="E185" i="4"/>
  <c r="F185" i="4"/>
  <c r="C186" i="4"/>
  <c r="D186" i="4"/>
  <c r="E186" i="4"/>
  <c r="F186" i="4"/>
  <c r="C187" i="4"/>
  <c r="D187" i="4"/>
  <c r="E187" i="4"/>
  <c r="F187" i="4"/>
  <c r="C188" i="4"/>
  <c r="D188" i="4"/>
  <c r="E188" i="4"/>
  <c r="F188" i="4"/>
  <c r="C189" i="4"/>
  <c r="D189" i="4"/>
  <c r="E189" i="4"/>
  <c r="F189" i="4"/>
  <c r="C190" i="4"/>
  <c r="D190" i="4"/>
  <c r="E190" i="4"/>
  <c r="F190" i="4"/>
  <c r="C191" i="4"/>
  <c r="D191" i="4"/>
  <c r="E191" i="4"/>
  <c r="F191" i="4"/>
  <c r="C192" i="4"/>
  <c r="D192" i="4"/>
  <c r="E192" i="4"/>
  <c r="F192" i="4"/>
  <c r="C193" i="4"/>
  <c r="D193" i="4"/>
  <c r="E193" i="4"/>
  <c r="F193" i="4"/>
  <c r="C194" i="4"/>
  <c r="D194" i="4"/>
  <c r="E194" i="4"/>
  <c r="F194" i="4"/>
  <c r="C195" i="4"/>
  <c r="D195" i="4"/>
  <c r="E195" i="4"/>
  <c r="F195" i="4"/>
  <c r="C196" i="4"/>
  <c r="D196" i="4"/>
  <c r="E196" i="4"/>
  <c r="F196" i="4"/>
  <c r="C197" i="4"/>
  <c r="D197" i="4"/>
  <c r="E197" i="4"/>
  <c r="F197" i="4"/>
  <c r="C198" i="4"/>
  <c r="D198" i="4"/>
  <c r="E198" i="4"/>
  <c r="F198" i="4"/>
  <c r="F3" i="4"/>
  <c r="E3" i="4"/>
  <c r="D3" i="4"/>
  <c r="C3" i="4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C28" i="3"/>
  <c r="D28" i="3"/>
  <c r="E28" i="3"/>
  <c r="F28" i="3"/>
  <c r="C29" i="3"/>
  <c r="D29" i="3"/>
  <c r="E29" i="3"/>
  <c r="F29" i="3"/>
  <c r="C30" i="3"/>
  <c r="D30" i="3"/>
  <c r="E30" i="3"/>
  <c r="F30" i="3"/>
  <c r="F3" i="3"/>
  <c r="E3" i="3"/>
  <c r="D3" i="3"/>
  <c r="C3" i="3"/>
  <c r="BA60" i="4" l="1"/>
  <c r="BB60" i="4"/>
  <c r="BA132" i="4"/>
  <c r="BB132" i="4"/>
  <c r="BA240" i="4"/>
  <c r="BB240" i="4"/>
  <c r="BA312" i="4"/>
  <c r="BB312" i="4"/>
  <c r="BA89" i="4"/>
  <c r="BB89" i="4"/>
  <c r="BA19" i="4"/>
  <c r="BB19" i="4"/>
  <c r="BA163" i="4"/>
  <c r="BB163" i="4"/>
  <c r="BA271" i="4"/>
  <c r="BB271" i="4"/>
  <c r="BA343" i="4"/>
  <c r="BB343" i="4"/>
  <c r="BA38" i="4"/>
  <c r="BB38" i="4"/>
  <c r="BA110" i="4"/>
  <c r="BB110" i="4"/>
  <c r="BA182" i="4"/>
  <c r="BB182" i="4"/>
  <c r="BA284" i="4"/>
  <c r="BB284" i="4"/>
  <c r="BA356" i="4"/>
  <c r="BB356" i="4"/>
  <c r="BA293" i="4"/>
  <c r="BB293" i="4"/>
  <c r="BA75" i="4"/>
  <c r="BB75" i="4"/>
  <c r="BA147" i="4"/>
  <c r="BB147" i="4"/>
  <c r="BA249" i="4"/>
  <c r="BB249" i="4"/>
  <c r="BA321" i="4"/>
  <c r="BB321" i="4"/>
  <c r="BA119" i="4"/>
  <c r="BB119" i="4"/>
  <c r="BA40" i="4"/>
  <c r="BB40" i="4"/>
  <c r="BA112" i="4"/>
  <c r="BB112" i="4"/>
  <c r="BA184" i="4"/>
  <c r="BB184" i="4"/>
  <c r="BA286" i="4"/>
  <c r="BB286" i="4"/>
  <c r="BA358" i="4"/>
  <c r="BB358" i="4"/>
  <c r="BA263" i="4"/>
  <c r="BB263" i="4"/>
  <c r="BA138" i="4"/>
  <c r="BB138" i="4"/>
  <c r="BA318" i="4"/>
  <c r="BB318" i="4"/>
  <c r="BA169" i="4"/>
  <c r="BB169" i="4"/>
  <c r="BA29" i="4"/>
  <c r="BB29" i="4"/>
  <c r="BA290" i="4"/>
  <c r="BB290" i="4"/>
  <c r="BA81" i="4"/>
  <c r="BB81" i="4"/>
  <c r="BA153" i="4"/>
  <c r="BB153" i="4"/>
  <c r="BA327" i="4"/>
  <c r="BB327" i="4"/>
  <c r="BA191" i="4"/>
  <c r="BB191" i="4"/>
  <c r="BA118" i="4"/>
  <c r="BB118" i="4"/>
  <c r="BA251" i="4"/>
  <c r="BB251" i="4"/>
  <c r="BA283" i="4"/>
  <c r="BB283" i="4"/>
  <c r="BA122" i="4"/>
  <c r="BB122" i="4"/>
  <c r="BA159" i="4"/>
  <c r="BB159" i="4"/>
  <c r="BA52" i="4"/>
  <c r="BB52" i="4"/>
  <c r="BA78" i="4"/>
  <c r="BB78" i="4"/>
  <c r="BA150" i="4"/>
  <c r="BB150" i="4"/>
  <c r="BA258" i="4"/>
  <c r="BB258" i="4"/>
  <c r="BA330" i="4"/>
  <c r="BB330" i="4"/>
  <c r="BA299" i="4"/>
  <c r="BB299" i="4"/>
  <c r="BA37" i="4"/>
  <c r="BB37" i="4"/>
  <c r="BA109" i="4"/>
  <c r="BB109" i="4"/>
  <c r="BA181" i="4"/>
  <c r="BB181" i="4"/>
  <c r="BA289" i="4"/>
  <c r="BB289" i="4"/>
  <c r="BA361" i="4"/>
  <c r="BB361" i="4"/>
  <c r="BA161" i="4"/>
  <c r="BB161" i="4"/>
  <c r="BA56" i="4"/>
  <c r="BB56" i="4"/>
  <c r="BA128" i="4"/>
  <c r="BB128" i="4"/>
  <c r="BA200" i="4"/>
  <c r="BB200" i="4"/>
  <c r="BA302" i="4"/>
  <c r="BB302" i="4"/>
  <c r="BA374" i="4"/>
  <c r="BB374" i="4"/>
  <c r="BA21" i="4"/>
  <c r="BB21" i="4"/>
  <c r="BA93" i="4"/>
  <c r="BB93" i="4"/>
  <c r="BA165" i="4"/>
  <c r="BB165" i="4"/>
  <c r="BA267" i="4"/>
  <c r="BB267" i="4"/>
  <c r="BA339" i="4"/>
  <c r="BB339" i="4"/>
  <c r="BA311" i="4"/>
  <c r="BB311" i="4"/>
  <c r="BA58" i="4"/>
  <c r="BB58" i="4"/>
  <c r="BA130" i="4"/>
  <c r="BB130" i="4"/>
  <c r="BA202" i="4"/>
  <c r="BB202" i="4"/>
  <c r="BA304" i="4"/>
  <c r="BB304" i="4"/>
  <c r="BA35" i="4"/>
  <c r="BB35" i="4"/>
  <c r="BA84" i="4"/>
  <c r="BB84" i="4"/>
  <c r="BA156" i="4"/>
  <c r="BB156" i="4"/>
  <c r="BA264" i="4"/>
  <c r="BB264" i="4"/>
  <c r="BA336" i="4"/>
  <c r="BB336" i="4"/>
  <c r="BA347" i="4"/>
  <c r="BB347" i="4"/>
  <c r="BA115" i="4"/>
  <c r="BB115" i="4"/>
  <c r="BA187" i="4"/>
  <c r="BB187" i="4"/>
  <c r="BA295" i="4"/>
  <c r="BB295" i="4"/>
  <c r="BA367" i="4"/>
  <c r="BB367" i="4"/>
  <c r="BA269" i="4"/>
  <c r="BB269" i="4"/>
  <c r="BA62" i="4"/>
  <c r="BB62" i="4"/>
  <c r="BA134" i="4"/>
  <c r="BB134" i="4"/>
  <c r="BA236" i="4"/>
  <c r="BB236" i="4"/>
  <c r="BA308" i="4"/>
  <c r="BB308" i="4"/>
  <c r="BA380" i="4"/>
  <c r="BB380" i="4"/>
  <c r="BA27" i="4"/>
  <c r="BB27" i="4"/>
  <c r="BA99" i="4"/>
  <c r="BB99" i="4"/>
  <c r="BA171" i="4"/>
  <c r="BB171" i="4"/>
  <c r="BA273" i="4"/>
  <c r="BB273" i="4"/>
  <c r="BA345" i="4"/>
  <c r="BB345" i="4"/>
  <c r="BA149" i="4"/>
  <c r="BB149" i="4"/>
  <c r="BA64" i="4"/>
  <c r="BB64" i="4"/>
  <c r="BA136" i="4"/>
  <c r="BB136" i="4"/>
  <c r="BA238" i="4"/>
  <c r="BB238" i="4"/>
  <c r="BA310" i="4"/>
  <c r="BB310" i="4"/>
  <c r="BA59" i="4"/>
  <c r="BB59" i="4"/>
  <c r="BA292" i="4"/>
  <c r="BB292" i="4"/>
  <c r="BA245" i="4"/>
  <c r="BB245" i="4"/>
  <c r="BA90" i="4"/>
  <c r="BB90" i="4"/>
  <c r="BA162" i="4"/>
  <c r="BB162" i="4"/>
  <c r="BA270" i="4"/>
  <c r="BB270" i="4"/>
  <c r="BA342" i="4"/>
  <c r="BB342" i="4"/>
  <c r="BA101" i="4"/>
  <c r="BB101" i="4"/>
  <c r="BA49" i="4"/>
  <c r="BB49" i="4"/>
  <c r="BA121" i="4"/>
  <c r="BB121" i="4"/>
  <c r="BA193" i="4"/>
  <c r="BB193" i="4"/>
  <c r="BA301" i="4"/>
  <c r="BB301" i="4"/>
  <c r="BA373" i="4"/>
  <c r="BB373" i="4"/>
  <c r="BA317" i="4"/>
  <c r="BB317" i="4"/>
  <c r="BA68" i="4"/>
  <c r="BB68" i="4"/>
  <c r="BA140" i="4"/>
  <c r="BB140" i="4"/>
  <c r="BA242" i="4"/>
  <c r="BB242" i="4"/>
  <c r="BA314" i="4"/>
  <c r="BB314" i="4"/>
  <c r="BA33" i="4"/>
  <c r="BB33" i="4"/>
  <c r="BA105" i="4"/>
  <c r="BB105" i="4"/>
  <c r="BA177" i="4"/>
  <c r="BB177" i="4"/>
  <c r="BA279" i="4"/>
  <c r="BB279" i="4"/>
  <c r="BA351" i="4"/>
  <c r="BB351" i="4"/>
  <c r="BA287" i="4"/>
  <c r="BB287" i="4"/>
  <c r="BA70" i="4"/>
  <c r="BB70" i="4"/>
  <c r="BA142" i="4"/>
  <c r="BB142" i="4"/>
  <c r="BA244" i="4"/>
  <c r="BB244" i="4"/>
  <c r="BA316" i="4"/>
  <c r="BB316" i="4"/>
  <c r="BA83" i="4"/>
  <c r="BB83" i="4"/>
  <c r="BA72" i="4"/>
  <c r="BB72" i="4"/>
  <c r="BA31" i="4"/>
  <c r="BB31" i="4"/>
  <c r="BA175" i="4"/>
  <c r="BB175" i="4"/>
  <c r="BA50" i="4"/>
  <c r="BB50" i="4"/>
  <c r="BA194" i="4"/>
  <c r="BB194" i="4"/>
  <c r="BA87" i="4"/>
  <c r="BB87" i="4"/>
  <c r="BA261" i="4"/>
  <c r="BB261" i="4"/>
  <c r="BA333" i="4"/>
  <c r="BB333" i="4"/>
  <c r="BA124" i="4"/>
  <c r="BB124" i="4"/>
  <c r="BA18" i="4"/>
  <c r="BB18" i="4"/>
  <c r="BA96" i="4"/>
  <c r="BB96" i="4"/>
  <c r="BA168" i="4"/>
  <c r="BB168" i="4"/>
  <c r="BA276" i="4"/>
  <c r="BB276" i="4"/>
  <c r="BA348" i="4"/>
  <c r="BB348" i="4"/>
  <c r="BA155" i="4"/>
  <c r="BB155" i="4"/>
  <c r="BA55" i="4"/>
  <c r="BB55" i="4"/>
  <c r="BA127" i="4"/>
  <c r="BB127" i="4"/>
  <c r="BA199" i="4"/>
  <c r="BB199" i="4"/>
  <c r="BA307" i="4"/>
  <c r="BB307" i="4"/>
  <c r="BA379" i="4"/>
  <c r="BB379" i="4"/>
  <c r="BA365" i="4"/>
  <c r="BB365" i="4"/>
  <c r="BA74" i="4"/>
  <c r="BB74" i="4"/>
  <c r="BA146" i="4"/>
  <c r="BB146" i="4"/>
  <c r="BA248" i="4"/>
  <c r="BB248" i="4"/>
  <c r="BA320" i="4"/>
  <c r="BB320" i="4"/>
  <c r="BA167" i="4"/>
  <c r="BB167" i="4"/>
  <c r="BA39" i="4"/>
  <c r="BB39" i="4"/>
  <c r="BA111" i="4"/>
  <c r="BB111" i="4"/>
  <c r="BA183" i="4"/>
  <c r="BB183" i="4"/>
  <c r="BA285" i="4"/>
  <c r="BB285" i="4"/>
  <c r="BA357" i="4"/>
  <c r="BB357" i="4"/>
  <c r="BA341" i="4"/>
  <c r="BB341" i="4"/>
  <c r="BA76" i="4"/>
  <c r="BB76" i="4"/>
  <c r="BA148" i="4"/>
  <c r="BB148" i="4"/>
  <c r="BA250" i="4"/>
  <c r="BB250" i="4"/>
  <c r="BA322" i="4"/>
  <c r="BB322" i="4"/>
  <c r="BA23" i="4"/>
  <c r="BB23" i="4"/>
  <c r="BA131" i="4"/>
  <c r="BB131" i="4"/>
  <c r="BA364" i="4"/>
  <c r="BB364" i="4"/>
  <c r="BA144" i="4"/>
  <c r="BB144" i="4"/>
  <c r="BA17" i="4"/>
  <c r="BB17" i="4"/>
  <c r="BA24" i="4"/>
  <c r="BB24" i="4"/>
  <c r="BA102" i="4"/>
  <c r="BB102" i="4"/>
  <c r="BA174" i="4"/>
  <c r="BB174" i="4"/>
  <c r="BA282" i="4"/>
  <c r="BB282" i="4"/>
  <c r="BA354" i="4"/>
  <c r="BB354" i="4"/>
  <c r="BA275" i="4"/>
  <c r="BB275" i="4"/>
  <c r="BA61" i="4"/>
  <c r="BB61" i="4"/>
  <c r="BA133" i="4"/>
  <c r="BB133" i="4"/>
  <c r="BA241" i="4"/>
  <c r="BB241" i="4"/>
  <c r="BA313" i="4"/>
  <c r="BB313" i="4"/>
  <c r="BA95" i="4"/>
  <c r="BB95" i="4"/>
  <c r="BA80" i="4"/>
  <c r="BB80" i="4"/>
  <c r="BA152" i="4"/>
  <c r="BB152" i="4"/>
  <c r="BA254" i="4"/>
  <c r="BB254" i="4"/>
  <c r="BA326" i="4"/>
  <c r="BB326" i="4"/>
  <c r="BA257" i="4"/>
  <c r="BB257" i="4"/>
  <c r="BA45" i="4"/>
  <c r="BB45" i="4"/>
  <c r="BA117" i="4"/>
  <c r="BB117" i="4"/>
  <c r="BA189" i="4"/>
  <c r="BB189" i="4"/>
  <c r="BA291" i="4"/>
  <c r="BB291" i="4"/>
  <c r="BA363" i="4"/>
  <c r="BB363" i="4"/>
  <c r="BA82" i="4"/>
  <c r="BB82" i="4"/>
  <c r="BA154" i="4"/>
  <c r="BB154" i="4"/>
  <c r="BA256" i="4"/>
  <c r="BB256" i="4"/>
  <c r="BA328" i="4"/>
  <c r="BB328" i="4"/>
  <c r="BA53" i="4"/>
  <c r="BB53" i="4"/>
  <c r="BA179" i="4"/>
  <c r="BB179" i="4"/>
  <c r="BA66" i="4"/>
  <c r="BB66" i="4"/>
  <c r="BA97" i="4"/>
  <c r="BB97" i="4"/>
  <c r="BA188" i="4"/>
  <c r="BB188" i="4"/>
  <c r="BA46" i="4"/>
  <c r="BB46" i="4"/>
  <c r="BA103" i="4"/>
  <c r="BB103" i="4"/>
  <c r="BA296" i="4"/>
  <c r="BB296" i="4"/>
  <c r="BA370" i="4"/>
  <c r="BB370" i="4"/>
  <c r="BA30" i="4"/>
  <c r="BB30" i="4"/>
  <c r="BA108" i="4"/>
  <c r="BB108" i="4"/>
  <c r="BA180" i="4"/>
  <c r="BB180" i="4"/>
  <c r="BA288" i="4"/>
  <c r="BB288" i="4"/>
  <c r="BA360" i="4"/>
  <c r="BB360" i="4"/>
  <c r="BA323" i="4"/>
  <c r="BB323" i="4"/>
  <c r="BA67" i="4"/>
  <c r="BB67" i="4"/>
  <c r="BA139" i="4"/>
  <c r="BB139" i="4"/>
  <c r="BA247" i="4"/>
  <c r="BB247" i="4"/>
  <c r="BA319" i="4"/>
  <c r="BB319" i="4"/>
  <c r="BA125" i="4"/>
  <c r="BB125" i="4"/>
  <c r="BA14" i="4"/>
  <c r="BB14" i="4"/>
  <c r="BA86" i="4"/>
  <c r="BB86" i="4"/>
  <c r="BA158" i="4"/>
  <c r="BB158" i="4"/>
  <c r="BA260" i="4"/>
  <c r="BB260" i="4"/>
  <c r="BA332" i="4"/>
  <c r="BB332" i="4"/>
  <c r="BA353" i="4"/>
  <c r="BB353" i="4"/>
  <c r="BA51" i="4"/>
  <c r="BB51" i="4"/>
  <c r="BA123" i="4"/>
  <c r="BB123" i="4"/>
  <c r="BA195" i="4"/>
  <c r="BB195" i="4"/>
  <c r="BA297" i="4"/>
  <c r="BB297" i="4"/>
  <c r="BA16" i="4"/>
  <c r="BB16" i="4"/>
  <c r="BA88" i="4"/>
  <c r="BB88" i="4"/>
  <c r="BA160" i="4"/>
  <c r="BB160" i="4"/>
  <c r="BA262" i="4"/>
  <c r="BB262" i="4"/>
  <c r="BA334" i="4"/>
  <c r="BB334" i="4"/>
  <c r="BA65" i="4"/>
  <c r="BB65" i="4"/>
  <c r="BA239" i="4"/>
  <c r="BB239" i="4"/>
  <c r="BA246" i="4"/>
  <c r="BB246" i="4"/>
  <c r="BA25" i="4"/>
  <c r="BB25" i="4"/>
  <c r="BA277" i="4"/>
  <c r="BB277" i="4"/>
  <c r="BA349" i="4"/>
  <c r="BB349" i="4"/>
  <c r="BA116" i="4"/>
  <c r="BB116" i="4"/>
  <c r="BA362" i="4"/>
  <c r="BB362" i="4"/>
  <c r="BA255" i="4"/>
  <c r="BB255" i="4"/>
  <c r="BA335" i="4"/>
  <c r="BB335" i="4"/>
  <c r="BA36" i="4"/>
  <c r="BB36" i="4"/>
  <c r="BA114" i="4"/>
  <c r="BB114" i="4"/>
  <c r="BA186" i="4"/>
  <c r="BB186" i="4"/>
  <c r="BA294" i="4"/>
  <c r="BB294" i="4"/>
  <c r="BA366" i="4"/>
  <c r="BB366" i="4"/>
  <c r="BA371" i="4"/>
  <c r="BB371" i="4"/>
  <c r="BA73" i="4"/>
  <c r="BB73" i="4"/>
  <c r="BA145" i="4"/>
  <c r="BB145" i="4"/>
  <c r="BA253" i="4"/>
  <c r="BB253" i="4"/>
  <c r="BA325" i="4"/>
  <c r="BB325" i="4"/>
  <c r="BA185" i="4"/>
  <c r="BB185" i="4"/>
  <c r="BA20" i="4"/>
  <c r="BB20" i="4"/>
  <c r="BA92" i="4"/>
  <c r="BB92" i="4"/>
  <c r="BA164" i="4"/>
  <c r="BB164" i="4"/>
  <c r="BA266" i="4"/>
  <c r="BB266" i="4"/>
  <c r="BA338" i="4"/>
  <c r="BB338" i="4"/>
  <c r="BA47" i="4"/>
  <c r="BB47" i="4"/>
  <c r="BA57" i="4"/>
  <c r="BB57" i="4"/>
  <c r="BA129" i="4"/>
  <c r="BB129" i="4"/>
  <c r="BA201" i="4"/>
  <c r="BB201" i="4"/>
  <c r="BA303" i="4"/>
  <c r="BB303" i="4"/>
  <c r="BA375" i="4"/>
  <c r="BB375" i="4"/>
  <c r="BA22" i="4"/>
  <c r="BB22" i="4"/>
  <c r="BA94" i="4"/>
  <c r="BB94" i="4"/>
  <c r="BA166" i="4"/>
  <c r="BB166" i="4"/>
  <c r="BA268" i="4"/>
  <c r="BB268" i="4"/>
  <c r="BA340" i="4"/>
  <c r="BB340" i="4"/>
  <c r="BA77" i="4"/>
  <c r="BB77" i="4"/>
  <c r="BA305" i="4"/>
  <c r="BB305" i="4"/>
  <c r="BA324" i="4"/>
  <c r="BB324" i="4"/>
  <c r="BA107" i="4"/>
  <c r="BB107" i="4"/>
  <c r="BA15" i="4"/>
  <c r="BB15" i="4"/>
  <c r="BA196" i="4"/>
  <c r="BB196" i="4"/>
  <c r="BA48" i="4"/>
  <c r="BB48" i="4"/>
  <c r="BA120" i="4"/>
  <c r="BB120" i="4"/>
  <c r="BA192" i="4"/>
  <c r="BB192" i="4"/>
  <c r="BA300" i="4"/>
  <c r="BB300" i="4"/>
  <c r="BA372" i="4"/>
  <c r="BB372" i="4"/>
  <c r="BA79" i="4"/>
  <c r="BB79" i="4"/>
  <c r="BA151" i="4"/>
  <c r="BB151" i="4"/>
  <c r="BA259" i="4"/>
  <c r="BB259" i="4"/>
  <c r="BA331" i="4"/>
  <c r="BB331" i="4"/>
  <c r="BA281" i="4"/>
  <c r="BB281" i="4"/>
  <c r="BA26" i="4"/>
  <c r="BB26" i="4"/>
  <c r="BA98" i="4"/>
  <c r="BB98" i="4"/>
  <c r="BA170" i="4"/>
  <c r="BB170" i="4"/>
  <c r="BA272" i="4"/>
  <c r="BB272" i="4"/>
  <c r="BA344" i="4"/>
  <c r="BB344" i="4"/>
  <c r="BA113" i="4"/>
  <c r="BB113" i="4"/>
  <c r="BA63" i="4"/>
  <c r="BB63" i="4"/>
  <c r="BA135" i="4"/>
  <c r="BB135" i="4"/>
  <c r="BA237" i="4"/>
  <c r="BB237" i="4"/>
  <c r="BA309" i="4"/>
  <c r="BB309" i="4"/>
  <c r="BA381" i="4"/>
  <c r="BB381" i="4"/>
  <c r="BA28" i="4"/>
  <c r="BB28" i="4"/>
  <c r="BA100" i="4"/>
  <c r="BB100" i="4"/>
  <c r="BA172" i="4"/>
  <c r="BB172" i="4"/>
  <c r="BA274" i="4"/>
  <c r="BB274" i="4"/>
  <c r="BA346" i="4"/>
  <c r="BB346" i="4"/>
  <c r="BA137" i="4"/>
  <c r="BB137" i="4"/>
  <c r="BA359" i="4"/>
  <c r="BB359" i="4"/>
  <c r="BA143" i="4"/>
  <c r="BB143" i="4"/>
  <c r="BA44" i="4"/>
  <c r="BB44" i="4"/>
  <c r="BA190" i="4"/>
  <c r="BB190" i="4"/>
  <c r="BA252" i="4"/>
  <c r="BB252" i="4"/>
  <c r="BA355" i="4"/>
  <c r="BB355" i="4"/>
  <c r="BA368" i="4"/>
  <c r="BB368" i="4"/>
  <c r="BA298" i="4"/>
  <c r="BB298" i="4"/>
  <c r="BA54" i="4"/>
  <c r="BB54" i="4"/>
  <c r="BA126" i="4"/>
  <c r="BB126" i="4"/>
  <c r="BA198" i="4"/>
  <c r="BB198" i="4"/>
  <c r="BA306" i="4"/>
  <c r="BB306" i="4"/>
  <c r="BA378" i="4"/>
  <c r="BB378" i="4"/>
  <c r="BA85" i="4"/>
  <c r="BB85" i="4"/>
  <c r="BA157" i="4"/>
  <c r="BB157" i="4"/>
  <c r="BA265" i="4"/>
  <c r="BB265" i="4"/>
  <c r="BA337" i="4"/>
  <c r="BB337" i="4"/>
  <c r="BA329" i="4"/>
  <c r="BB329" i="4"/>
  <c r="BA32" i="4"/>
  <c r="BB32" i="4"/>
  <c r="BA104" i="4"/>
  <c r="BB104" i="4"/>
  <c r="BA176" i="4"/>
  <c r="BB176" i="4"/>
  <c r="BA278" i="4"/>
  <c r="BB278" i="4"/>
  <c r="BA350" i="4"/>
  <c r="BB350" i="4"/>
  <c r="BA173" i="4"/>
  <c r="BB173" i="4"/>
  <c r="BA69" i="4"/>
  <c r="BB69" i="4"/>
  <c r="BA141" i="4"/>
  <c r="BB141" i="4"/>
  <c r="BA243" i="4"/>
  <c r="BB243" i="4"/>
  <c r="BA315" i="4"/>
  <c r="BB315" i="4"/>
  <c r="BA41" i="4"/>
  <c r="BB41" i="4"/>
  <c r="BA34" i="4"/>
  <c r="BB34" i="4"/>
  <c r="BA106" i="4"/>
  <c r="BB106" i="4"/>
  <c r="BA178" i="4"/>
  <c r="BB178" i="4"/>
  <c r="BA280" i="4"/>
  <c r="BB280" i="4"/>
  <c r="BA352" i="4"/>
  <c r="BB352" i="4"/>
  <c r="BA197" i="4"/>
  <c r="BB197" i="4"/>
  <c r="BA377" i="4"/>
  <c r="AO28" i="5"/>
  <c r="BA376" i="4"/>
  <c r="AO30" i="5"/>
  <c r="BA369" i="4"/>
  <c r="AO29" i="5"/>
  <c r="AM31" i="5"/>
  <c r="AN31" i="5"/>
  <c r="AU31" i="5" s="1"/>
  <c r="AV31" i="5" s="1"/>
  <c r="AO19" i="5"/>
  <c r="AO23" i="5"/>
  <c r="BA91" i="4"/>
  <c r="AO18" i="5"/>
  <c r="AO20" i="5"/>
  <c r="AO22" i="5"/>
  <c r="AO21" i="5"/>
  <c r="AO24" i="5"/>
  <c r="BA3" i="4"/>
  <c r="AK869" i="4"/>
  <c r="BA71" i="4"/>
  <c r="BA43" i="4"/>
  <c r="BA4" i="4"/>
  <c r="K31" i="5"/>
  <c r="BA13" i="4"/>
  <c r="L25" i="5"/>
  <c r="G31" i="5"/>
  <c r="M31" i="5" s="1"/>
  <c r="N31" i="5" s="1"/>
  <c r="F31" i="5"/>
  <c r="M23" i="5"/>
  <c r="N23" i="5" s="1"/>
  <c r="M21" i="5"/>
  <c r="N21" i="5" s="1"/>
  <c r="BH31" i="5"/>
  <c r="BI31" i="5" s="1"/>
  <c r="AZ31" i="5"/>
  <c r="AI34" i="5"/>
  <c r="AJ34" i="5" s="1"/>
  <c r="AI35" i="5"/>
  <c r="AJ35" i="5" s="1"/>
  <c r="AI36" i="5"/>
  <c r="AJ36" i="5" s="1"/>
  <c r="BB869" i="4" l="1"/>
  <c r="AO31" i="5"/>
  <c r="BA31" i="5"/>
  <c r="AO25" i="5"/>
  <c r="X31" i="5"/>
  <c r="Y31" i="5" s="1"/>
  <c r="AI37" i="5"/>
  <c r="BK31" i="5" l="1"/>
  <c r="AO39" i="5"/>
  <c r="AB31" i="3"/>
  <c r="AC31" i="3"/>
  <c r="AD31" i="3"/>
  <c r="AE31" i="3"/>
  <c r="R31" i="3"/>
  <c r="S31" i="3"/>
  <c r="T31" i="3"/>
  <c r="U31" i="3"/>
  <c r="V31" i="3"/>
  <c r="W31" i="3"/>
  <c r="Q31" i="3"/>
  <c r="I31" i="3"/>
  <c r="J31" i="3"/>
  <c r="K31" i="3"/>
  <c r="L31" i="3"/>
  <c r="M31" i="3"/>
  <c r="N31" i="3"/>
  <c r="H31" i="3"/>
  <c r="Z31" i="3" l="1"/>
  <c r="AF31" i="3"/>
  <c r="AA31" i="3"/>
  <c r="BF41" i="5"/>
  <c r="BC36" i="5"/>
  <c r="BD36" i="5"/>
  <c r="BE36" i="5"/>
  <c r="BF36" i="5"/>
  <c r="BG36" i="5"/>
  <c r="BB36" i="5"/>
  <c r="AY36" i="5"/>
  <c r="BC34" i="5"/>
  <c r="BD34" i="5"/>
  <c r="BE34" i="5"/>
  <c r="BF34" i="5"/>
  <c r="BG34" i="5"/>
  <c r="BB34" i="5"/>
  <c r="AY34" i="5"/>
  <c r="AG136" i="4"/>
  <c r="AB869" i="4"/>
  <c r="AC869" i="4"/>
  <c r="AD869" i="4"/>
  <c r="S869" i="4"/>
  <c r="T869" i="4"/>
  <c r="U869" i="4"/>
  <c r="Q869" i="4"/>
  <c r="I869" i="4" l="1"/>
  <c r="H869" i="4"/>
  <c r="AQ3" i="4"/>
  <c r="AQ4" i="4"/>
  <c r="AQ5" i="4"/>
  <c r="AQ7" i="4"/>
  <c r="AQ8" i="4"/>
  <c r="AQ9" i="4"/>
  <c r="AQ10" i="4"/>
  <c r="AQ11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Q93" i="4"/>
  <c r="AQ94" i="4"/>
  <c r="AQ95" i="4"/>
  <c r="AQ96" i="4"/>
  <c r="AQ97" i="4"/>
  <c r="AQ98" i="4"/>
  <c r="AQ99" i="4"/>
  <c r="AQ100" i="4"/>
  <c r="AQ101" i="4"/>
  <c r="AQ102" i="4"/>
  <c r="AQ103" i="4"/>
  <c r="AQ104" i="4"/>
  <c r="AQ105" i="4"/>
  <c r="AQ106" i="4"/>
  <c r="AQ107" i="4"/>
  <c r="AQ108" i="4"/>
  <c r="AQ109" i="4"/>
  <c r="AQ110" i="4"/>
  <c r="AQ111" i="4"/>
  <c r="AQ112" i="4"/>
  <c r="AQ113" i="4"/>
  <c r="AQ114" i="4"/>
  <c r="AQ115" i="4"/>
  <c r="AQ116" i="4"/>
  <c r="AQ117" i="4"/>
  <c r="AQ118" i="4"/>
  <c r="AQ119" i="4"/>
  <c r="AQ120" i="4"/>
  <c r="AQ121" i="4"/>
  <c r="AQ122" i="4"/>
  <c r="AQ123" i="4"/>
  <c r="AQ124" i="4"/>
  <c r="AQ125" i="4"/>
  <c r="AQ126" i="4"/>
  <c r="AQ127" i="4"/>
  <c r="AQ128" i="4"/>
  <c r="AQ129" i="4"/>
  <c r="AQ130" i="4"/>
  <c r="AQ131" i="4"/>
  <c r="AQ132" i="4"/>
  <c r="AQ133" i="4"/>
  <c r="AQ134" i="4"/>
  <c r="AQ135" i="4"/>
  <c r="AQ136" i="4"/>
  <c r="AQ137" i="4"/>
  <c r="AQ138" i="4"/>
  <c r="AQ139" i="4"/>
  <c r="AQ140" i="4"/>
  <c r="AQ141" i="4"/>
  <c r="AQ142" i="4"/>
  <c r="AQ143" i="4"/>
  <c r="AQ144" i="4"/>
  <c r="AQ145" i="4"/>
  <c r="AQ146" i="4"/>
  <c r="AQ147" i="4"/>
  <c r="AQ148" i="4"/>
  <c r="AQ149" i="4"/>
  <c r="AQ150" i="4"/>
  <c r="AQ151" i="4"/>
  <c r="AQ152" i="4"/>
  <c r="AQ153" i="4"/>
  <c r="AQ154" i="4"/>
  <c r="AQ155" i="4"/>
  <c r="AQ156" i="4"/>
  <c r="AQ157" i="4"/>
  <c r="AQ158" i="4"/>
  <c r="AQ159" i="4"/>
  <c r="AQ160" i="4"/>
  <c r="AQ161" i="4"/>
  <c r="AQ162" i="4"/>
  <c r="AQ163" i="4"/>
  <c r="AQ164" i="4"/>
  <c r="AQ165" i="4"/>
  <c r="AQ166" i="4"/>
  <c r="AQ167" i="4"/>
  <c r="AQ168" i="4"/>
  <c r="AQ169" i="4"/>
  <c r="AQ170" i="4"/>
  <c r="AQ171" i="4"/>
  <c r="AQ172" i="4"/>
  <c r="AQ173" i="4"/>
  <c r="AQ174" i="4"/>
  <c r="AQ175" i="4"/>
  <c r="AQ176" i="4"/>
  <c r="AQ177" i="4"/>
  <c r="AQ178" i="4"/>
  <c r="AQ179" i="4"/>
  <c r="AQ180" i="4"/>
  <c r="AQ181" i="4"/>
  <c r="AQ182" i="4"/>
  <c r="AQ183" i="4"/>
  <c r="AQ184" i="4"/>
  <c r="AQ185" i="4"/>
  <c r="AQ186" i="4"/>
  <c r="AQ187" i="4"/>
  <c r="AQ188" i="4"/>
  <c r="AQ189" i="4"/>
  <c r="AQ190" i="4"/>
  <c r="AQ191" i="4"/>
  <c r="AQ192" i="4"/>
  <c r="AQ193" i="4"/>
  <c r="AQ194" i="4"/>
  <c r="AQ195" i="4"/>
  <c r="AQ196" i="4"/>
  <c r="AQ197" i="4"/>
  <c r="AQ198" i="4"/>
  <c r="AQ199" i="4"/>
  <c r="AQ200" i="4"/>
  <c r="AQ201" i="4"/>
  <c r="AQ202" i="4"/>
  <c r="AQ203" i="4"/>
  <c r="AQ204" i="4"/>
  <c r="AQ205" i="4"/>
  <c r="AQ206" i="4"/>
  <c r="AQ207" i="4"/>
  <c r="AY869" i="4"/>
  <c r="AX869" i="4"/>
  <c r="AW869" i="4"/>
  <c r="AV869" i="4"/>
  <c r="AU869" i="4"/>
  <c r="AT869" i="4"/>
  <c r="AS869" i="4"/>
  <c r="AZ207" i="4"/>
  <c r="AZ206" i="4"/>
  <c r="AZ205" i="4"/>
  <c r="AZ203" i="4"/>
  <c r="AZ202" i="4"/>
  <c r="AZ201" i="4"/>
  <c r="AZ200" i="4"/>
  <c r="AZ176" i="4"/>
  <c r="AZ175" i="4"/>
  <c r="AZ174" i="4"/>
  <c r="AZ173" i="4"/>
  <c r="AZ172" i="4"/>
  <c r="AZ171" i="4"/>
  <c r="AZ170" i="4"/>
  <c r="AZ169" i="4"/>
  <c r="AZ168" i="4"/>
  <c r="AZ167" i="4"/>
  <c r="AZ166" i="4"/>
  <c r="AZ165" i="4"/>
  <c r="AZ164" i="4"/>
  <c r="AZ163" i="4"/>
  <c r="AZ162" i="4"/>
  <c r="AZ161" i="4"/>
  <c r="AZ160" i="4"/>
  <c r="AZ159" i="4"/>
  <c r="AZ158" i="4"/>
  <c r="AZ157" i="4"/>
  <c r="AZ156" i="4"/>
  <c r="AZ155" i="4"/>
  <c r="AZ154" i="4"/>
  <c r="AZ153" i="4"/>
  <c r="AZ152" i="4"/>
  <c r="AZ151" i="4"/>
  <c r="AZ150" i="4"/>
  <c r="AZ149" i="4"/>
  <c r="AZ148" i="4"/>
  <c r="AZ147" i="4"/>
  <c r="AZ146" i="4"/>
  <c r="AZ145" i="4"/>
  <c r="AZ144" i="4"/>
  <c r="AZ143" i="4"/>
  <c r="AZ142" i="4"/>
  <c r="AZ141" i="4"/>
  <c r="AZ140" i="4"/>
  <c r="AZ139" i="4"/>
  <c r="AZ138" i="4"/>
  <c r="AZ137" i="4"/>
  <c r="AZ136" i="4"/>
  <c r="AZ135" i="4"/>
  <c r="AZ134" i="4"/>
  <c r="AZ133" i="4"/>
  <c r="AZ132" i="4"/>
  <c r="AZ131" i="4"/>
  <c r="AZ130" i="4"/>
  <c r="AZ129" i="4"/>
  <c r="AZ128" i="4"/>
  <c r="AZ127" i="4"/>
  <c r="AZ126" i="4"/>
  <c r="AZ125" i="4"/>
  <c r="AZ124" i="4"/>
  <c r="AZ123" i="4"/>
  <c r="AZ122" i="4"/>
  <c r="AZ121" i="4"/>
  <c r="AZ120" i="4"/>
  <c r="AZ119" i="4"/>
  <c r="AZ118" i="4"/>
  <c r="AZ117" i="4"/>
  <c r="AZ116" i="4"/>
  <c r="AZ115" i="4"/>
  <c r="AZ114" i="4"/>
  <c r="AZ113" i="4"/>
  <c r="AZ112" i="4"/>
  <c r="AZ111" i="4"/>
  <c r="AZ110" i="4"/>
  <c r="AZ109" i="4"/>
  <c r="AZ108" i="4"/>
  <c r="AZ107" i="4"/>
  <c r="AZ106" i="4"/>
  <c r="AZ105" i="4"/>
  <c r="AZ104" i="4"/>
  <c r="AZ103" i="4"/>
  <c r="AZ102" i="4"/>
  <c r="AZ101" i="4"/>
  <c r="AZ100" i="4"/>
  <c r="AZ99" i="4"/>
  <c r="AZ98" i="4"/>
  <c r="AZ97" i="4"/>
  <c r="AZ96" i="4"/>
  <c r="AZ95" i="4"/>
  <c r="AZ94" i="4"/>
  <c r="AZ93" i="4"/>
  <c r="AZ92" i="4"/>
  <c r="AZ91" i="4"/>
  <c r="AZ90" i="4"/>
  <c r="AZ89" i="4"/>
  <c r="AZ88" i="4"/>
  <c r="AZ87" i="4"/>
  <c r="AZ86" i="4"/>
  <c r="AZ85" i="4"/>
  <c r="AZ84" i="4"/>
  <c r="AZ83" i="4"/>
  <c r="AZ82" i="4"/>
  <c r="AZ81" i="4"/>
  <c r="AZ80" i="4"/>
  <c r="AZ79" i="4"/>
  <c r="AZ78" i="4"/>
  <c r="AZ77" i="4"/>
  <c r="AZ76" i="4"/>
  <c r="AZ75" i="4"/>
  <c r="AZ74" i="4"/>
  <c r="AZ73" i="4"/>
  <c r="AZ72" i="4"/>
  <c r="AZ71" i="4"/>
  <c r="AZ70" i="4"/>
  <c r="AZ69" i="4"/>
  <c r="AZ68" i="4"/>
  <c r="AZ67" i="4"/>
  <c r="AZ66" i="4"/>
  <c r="AZ65" i="4"/>
  <c r="AZ64" i="4"/>
  <c r="AZ63" i="4"/>
  <c r="AZ62" i="4"/>
  <c r="AZ61" i="4"/>
  <c r="AZ60" i="4"/>
  <c r="AZ59" i="4"/>
  <c r="AZ58" i="4"/>
  <c r="AZ57" i="4"/>
  <c r="AZ56" i="4"/>
  <c r="AZ55" i="4"/>
  <c r="AZ54" i="4"/>
  <c r="AZ53" i="4"/>
  <c r="AZ52" i="4"/>
  <c r="AZ51" i="4"/>
  <c r="AZ50" i="4"/>
  <c r="AZ49" i="4"/>
  <c r="AZ48" i="4"/>
  <c r="AZ47" i="4"/>
  <c r="AZ46" i="4"/>
  <c r="AZ45" i="4"/>
  <c r="AZ44" i="4"/>
  <c r="AZ43" i="4"/>
  <c r="AZ42" i="4"/>
  <c r="AZ41" i="4"/>
  <c r="AZ40" i="4"/>
  <c r="AZ39" i="4"/>
  <c r="AZ38" i="4"/>
  <c r="AZ37" i="4"/>
  <c r="AZ36" i="4"/>
  <c r="AZ35" i="4"/>
  <c r="AZ34" i="4"/>
  <c r="AZ33" i="4"/>
  <c r="AZ32" i="4"/>
  <c r="AZ31" i="4"/>
  <c r="AZ30" i="4"/>
  <c r="AZ29" i="4"/>
  <c r="AZ28" i="4"/>
  <c r="AZ27" i="4"/>
  <c r="AZ26" i="4"/>
  <c r="AZ25" i="4"/>
  <c r="AZ24" i="4"/>
  <c r="AZ23" i="4"/>
  <c r="AZ22" i="4"/>
  <c r="AZ21" i="4"/>
  <c r="AZ20" i="4"/>
  <c r="AZ19" i="4"/>
  <c r="AZ18" i="4"/>
  <c r="AZ17" i="4"/>
  <c r="AZ16" i="4"/>
  <c r="AZ15" i="4"/>
  <c r="AZ14" i="4"/>
  <c r="AZ13" i="4"/>
  <c r="AZ11" i="4"/>
  <c r="AZ10" i="4"/>
  <c r="AZ9" i="4"/>
  <c r="AZ8" i="4"/>
  <c r="AZ7" i="4"/>
  <c r="AZ5" i="4"/>
  <c r="AZ4" i="4"/>
  <c r="AZ3" i="4"/>
  <c r="BB13" i="5"/>
  <c r="BC13" i="5"/>
  <c r="BD13" i="5"/>
  <c r="BE13" i="5"/>
  <c r="BF13" i="5"/>
  <c r="BG13" i="5"/>
  <c r="BB14" i="5"/>
  <c r="BC14" i="5"/>
  <c r="BD14" i="5"/>
  <c r="BE14" i="5"/>
  <c r="BF14" i="5"/>
  <c r="BG14" i="5"/>
  <c r="BC11" i="5"/>
  <c r="BD11" i="5"/>
  <c r="BE11" i="5"/>
  <c r="BF11" i="5"/>
  <c r="BG11" i="5"/>
  <c r="BB11" i="5"/>
  <c r="AY13" i="5"/>
  <c r="AY14" i="5"/>
  <c r="AY11" i="5"/>
  <c r="AZ12" i="3"/>
  <c r="AG12" i="3"/>
  <c r="AG3" i="3"/>
  <c r="AY31" i="3"/>
  <c r="AX31" i="3"/>
  <c r="AW31" i="3"/>
  <c r="AV31" i="3"/>
  <c r="AU31" i="3"/>
  <c r="AT31" i="3"/>
  <c r="AS31" i="3"/>
  <c r="AZ11" i="3"/>
  <c r="AZ10" i="3"/>
  <c r="AZ9" i="3"/>
  <c r="AZ8" i="3"/>
  <c r="AZ7" i="3"/>
  <c r="AZ6" i="3"/>
  <c r="AZ5" i="3"/>
  <c r="AZ4" i="3"/>
  <c r="AZ3" i="3"/>
  <c r="X5" i="3"/>
  <c r="X6" i="3"/>
  <c r="X7" i="3"/>
  <c r="X8" i="3"/>
  <c r="X9" i="3"/>
  <c r="X10" i="3"/>
  <c r="X11" i="3"/>
  <c r="X12" i="3"/>
  <c r="X3" i="3"/>
  <c r="O12" i="3"/>
  <c r="O3" i="3"/>
  <c r="AF869" i="4" l="1"/>
  <c r="AE869" i="4"/>
  <c r="Z869" i="4"/>
  <c r="AA869" i="4"/>
  <c r="W869" i="4"/>
  <c r="R869" i="4"/>
  <c r="T37" i="5"/>
  <c r="AF37" i="5"/>
  <c r="AD37" i="5"/>
  <c r="AC37" i="5"/>
  <c r="AJ37" i="5" s="1"/>
  <c r="AZ869" i="4"/>
  <c r="U37" i="5"/>
  <c r="AB37" i="5"/>
  <c r="AH37" i="5"/>
  <c r="AU37" i="5" s="1"/>
  <c r="AG37" i="5"/>
  <c r="AE37" i="5"/>
  <c r="AZ31" i="3"/>
  <c r="R37" i="5"/>
  <c r="W37" i="5"/>
  <c r="V37" i="5"/>
  <c r="S37" i="5"/>
  <c r="L37" i="5"/>
  <c r="I37" i="5"/>
  <c r="H37" i="5"/>
  <c r="K37" i="5"/>
  <c r="J37" i="5"/>
  <c r="G37" i="5"/>
  <c r="AG187" i="4"/>
  <c r="AG188" i="4"/>
  <c r="AG189" i="4"/>
  <c r="AG190" i="4"/>
  <c r="AG191" i="4"/>
  <c r="AG192" i="4"/>
  <c r="AG193" i="4"/>
  <c r="AG194" i="4"/>
  <c r="AG195" i="4"/>
  <c r="AG196" i="4"/>
  <c r="AG197" i="4"/>
  <c r="AG198" i="4"/>
  <c r="AG199" i="4"/>
  <c r="AG200" i="4"/>
  <c r="AG201" i="4"/>
  <c r="AQ3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AQ11" i="3"/>
  <c r="AG11" i="3"/>
  <c r="O11" i="3"/>
  <c r="AQ10" i="3"/>
  <c r="AG10" i="3"/>
  <c r="O10" i="3"/>
  <c r="AQ9" i="3"/>
  <c r="AG9" i="3"/>
  <c r="O9" i="3"/>
  <c r="AQ8" i="3"/>
  <c r="AG8" i="3"/>
  <c r="O8" i="3"/>
  <c r="AQ7" i="3"/>
  <c r="AG7" i="3"/>
  <c r="O7" i="3"/>
  <c r="AQ6" i="3"/>
  <c r="AG6" i="3"/>
  <c r="O6" i="3"/>
  <c r="AQ5" i="3"/>
  <c r="AG5" i="3"/>
  <c r="O5" i="3"/>
  <c r="AQ4" i="3"/>
  <c r="AG4" i="3"/>
  <c r="X4" i="3"/>
  <c r="X31" i="3" s="1"/>
  <c r="O4" i="3"/>
  <c r="M11" i="5"/>
  <c r="N11" i="5" s="1"/>
  <c r="AP869" i="4"/>
  <c r="AO869" i="4"/>
  <c r="AN869" i="4"/>
  <c r="AM869" i="4"/>
  <c r="AL869" i="4"/>
  <c r="AG207" i="4"/>
  <c r="X207" i="4"/>
  <c r="O207" i="4"/>
  <c r="AG206" i="4"/>
  <c r="X206" i="4"/>
  <c r="O206" i="4"/>
  <c r="AG205" i="4"/>
  <c r="X205" i="4"/>
  <c r="O205" i="4"/>
  <c r="AG204" i="4"/>
  <c r="O204" i="4"/>
  <c r="AG203" i="4"/>
  <c r="X203" i="4"/>
  <c r="O203" i="4"/>
  <c r="AG202" i="4"/>
  <c r="X202" i="4"/>
  <c r="O202" i="4"/>
  <c r="X201" i="4"/>
  <c r="O201" i="4"/>
  <c r="X200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AG186" i="4"/>
  <c r="O186" i="4"/>
  <c r="AG185" i="4"/>
  <c r="O185" i="4"/>
  <c r="AG184" i="4"/>
  <c r="O184" i="4"/>
  <c r="AG183" i="4"/>
  <c r="O183" i="4"/>
  <c r="AG182" i="4"/>
  <c r="O182" i="4"/>
  <c r="AG181" i="4"/>
  <c r="O181" i="4"/>
  <c r="AG180" i="4"/>
  <c r="O180" i="4"/>
  <c r="AG179" i="4"/>
  <c r="O179" i="4"/>
  <c r="AG178" i="4"/>
  <c r="O178" i="4"/>
  <c r="X177" i="4"/>
  <c r="O177" i="4"/>
  <c r="AG176" i="4"/>
  <c r="X176" i="4"/>
  <c r="O176" i="4"/>
  <c r="AG175" i="4"/>
  <c r="X175" i="4"/>
  <c r="O175" i="4"/>
  <c r="AG174" i="4"/>
  <c r="X174" i="4"/>
  <c r="O174" i="4"/>
  <c r="AG173" i="4"/>
  <c r="X173" i="4"/>
  <c r="O173" i="4"/>
  <c r="AG172" i="4"/>
  <c r="X172" i="4"/>
  <c r="O172" i="4"/>
  <c r="AG171" i="4"/>
  <c r="X171" i="4"/>
  <c r="O171" i="4"/>
  <c r="AG170" i="4"/>
  <c r="X170" i="4"/>
  <c r="O170" i="4"/>
  <c r="AG169" i="4"/>
  <c r="X169" i="4"/>
  <c r="O169" i="4"/>
  <c r="AG168" i="4"/>
  <c r="X168" i="4"/>
  <c r="O168" i="4"/>
  <c r="AG167" i="4"/>
  <c r="X167" i="4"/>
  <c r="O167" i="4"/>
  <c r="AG166" i="4"/>
  <c r="X166" i="4"/>
  <c r="O166" i="4"/>
  <c r="AG165" i="4"/>
  <c r="X165" i="4"/>
  <c r="O165" i="4"/>
  <c r="AG164" i="4"/>
  <c r="X164" i="4"/>
  <c r="O164" i="4"/>
  <c r="AG163" i="4"/>
  <c r="X163" i="4"/>
  <c r="O163" i="4"/>
  <c r="AG162" i="4"/>
  <c r="X162" i="4"/>
  <c r="O162" i="4"/>
  <c r="AG161" i="4"/>
  <c r="X161" i="4"/>
  <c r="O161" i="4"/>
  <c r="AG160" i="4"/>
  <c r="X160" i="4"/>
  <c r="O160" i="4"/>
  <c r="AG159" i="4"/>
  <c r="X159" i="4"/>
  <c r="O159" i="4"/>
  <c r="AG158" i="4"/>
  <c r="X158" i="4"/>
  <c r="O158" i="4"/>
  <c r="AG157" i="4"/>
  <c r="X157" i="4"/>
  <c r="O157" i="4"/>
  <c r="AG156" i="4"/>
  <c r="X156" i="4"/>
  <c r="O156" i="4"/>
  <c r="AG155" i="4"/>
  <c r="X155" i="4"/>
  <c r="O155" i="4"/>
  <c r="AG154" i="4"/>
  <c r="X154" i="4"/>
  <c r="O154" i="4"/>
  <c r="AG153" i="4"/>
  <c r="X153" i="4"/>
  <c r="O153" i="4"/>
  <c r="AG152" i="4"/>
  <c r="X152" i="4"/>
  <c r="O152" i="4"/>
  <c r="AG151" i="4"/>
  <c r="X151" i="4"/>
  <c r="O151" i="4"/>
  <c r="AG150" i="4"/>
  <c r="X150" i="4"/>
  <c r="O150" i="4"/>
  <c r="AG149" i="4"/>
  <c r="X149" i="4"/>
  <c r="O149" i="4"/>
  <c r="AG148" i="4"/>
  <c r="X148" i="4"/>
  <c r="O148" i="4"/>
  <c r="AG147" i="4"/>
  <c r="X147" i="4"/>
  <c r="O147" i="4"/>
  <c r="AG146" i="4"/>
  <c r="X146" i="4"/>
  <c r="O146" i="4"/>
  <c r="AG145" i="4"/>
  <c r="X145" i="4"/>
  <c r="O145" i="4"/>
  <c r="AG144" i="4"/>
  <c r="X144" i="4"/>
  <c r="O144" i="4"/>
  <c r="AG143" i="4"/>
  <c r="X143" i="4"/>
  <c r="O143" i="4"/>
  <c r="AG142" i="4"/>
  <c r="X142" i="4"/>
  <c r="O142" i="4"/>
  <c r="AG141" i="4"/>
  <c r="X141" i="4"/>
  <c r="O141" i="4"/>
  <c r="AG140" i="4"/>
  <c r="X140" i="4"/>
  <c r="O140" i="4"/>
  <c r="AG139" i="4"/>
  <c r="X139" i="4"/>
  <c r="O139" i="4"/>
  <c r="AG138" i="4"/>
  <c r="X138" i="4"/>
  <c r="O138" i="4"/>
  <c r="AG137" i="4"/>
  <c r="X137" i="4"/>
  <c r="O137" i="4"/>
  <c r="X136" i="4"/>
  <c r="O136" i="4"/>
  <c r="AG135" i="4"/>
  <c r="X135" i="4"/>
  <c r="O135" i="4"/>
  <c r="AG134" i="4"/>
  <c r="X134" i="4"/>
  <c r="O134" i="4"/>
  <c r="AG133" i="4"/>
  <c r="X133" i="4"/>
  <c r="O133" i="4"/>
  <c r="AG132" i="4"/>
  <c r="X132" i="4"/>
  <c r="O132" i="4"/>
  <c r="AG131" i="4"/>
  <c r="X131" i="4"/>
  <c r="O131" i="4"/>
  <c r="AG130" i="4"/>
  <c r="X130" i="4"/>
  <c r="O130" i="4"/>
  <c r="AG129" i="4"/>
  <c r="X129" i="4"/>
  <c r="O129" i="4"/>
  <c r="AG128" i="4"/>
  <c r="X128" i="4"/>
  <c r="O128" i="4"/>
  <c r="AG127" i="4"/>
  <c r="X127" i="4"/>
  <c r="O127" i="4"/>
  <c r="AG126" i="4"/>
  <c r="X126" i="4"/>
  <c r="O126" i="4"/>
  <c r="AG125" i="4"/>
  <c r="X125" i="4"/>
  <c r="O125" i="4"/>
  <c r="AG124" i="4"/>
  <c r="X124" i="4"/>
  <c r="O124" i="4"/>
  <c r="AG123" i="4"/>
  <c r="X123" i="4"/>
  <c r="O123" i="4"/>
  <c r="AG122" i="4"/>
  <c r="X122" i="4"/>
  <c r="O122" i="4"/>
  <c r="AG121" i="4"/>
  <c r="X121" i="4"/>
  <c r="O121" i="4"/>
  <c r="AG120" i="4"/>
  <c r="X120" i="4"/>
  <c r="O120" i="4"/>
  <c r="AG119" i="4"/>
  <c r="X119" i="4"/>
  <c r="O119" i="4"/>
  <c r="AG118" i="4"/>
  <c r="X118" i="4"/>
  <c r="O118" i="4"/>
  <c r="AG117" i="4"/>
  <c r="X117" i="4"/>
  <c r="O117" i="4"/>
  <c r="AG116" i="4"/>
  <c r="X116" i="4"/>
  <c r="O116" i="4"/>
  <c r="AG115" i="4"/>
  <c r="X115" i="4"/>
  <c r="O115" i="4"/>
  <c r="AG114" i="4"/>
  <c r="X114" i="4"/>
  <c r="O114" i="4"/>
  <c r="AG113" i="4"/>
  <c r="X113" i="4"/>
  <c r="O113" i="4"/>
  <c r="AG112" i="4"/>
  <c r="X112" i="4"/>
  <c r="O112" i="4"/>
  <c r="AK870" i="4"/>
  <c r="AG111" i="4"/>
  <c r="X111" i="4"/>
  <c r="O111" i="4"/>
  <c r="AG110" i="4"/>
  <c r="X110" i="4"/>
  <c r="O110" i="4"/>
  <c r="AG109" i="4"/>
  <c r="X109" i="4"/>
  <c r="O109" i="4"/>
  <c r="AG108" i="4"/>
  <c r="X108" i="4"/>
  <c r="O108" i="4"/>
  <c r="AG107" i="4"/>
  <c r="X107" i="4"/>
  <c r="O107" i="4"/>
  <c r="AG106" i="4"/>
  <c r="X106" i="4"/>
  <c r="O106" i="4"/>
  <c r="AG105" i="4"/>
  <c r="X105" i="4"/>
  <c r="O105" i="4"/>
  <c r="AG104" i="4"/>
  <c r="X104" i="4"/>
  <c r="O104" i="4"/>
  <c r="AG103" i="4"/>
  <c r="X103" i="4"/>
  <c r="O103" i="4"/>
  <c r="AG102" i="4"/>
  <c r="X102" i="4"/>
  <c r="O102" i="4"/>
  <c r="AG101" i="4"/>
  <c r="X101" i="4"/>
  <c r="O101" i="4"/>
  <c r="AG100" i="4"/>
  <c r="X100" i="4"/>
  <c r="O100" i="4"/>
  <c r="AG99" i="4"/>
  <c r="X99" i="4"/>
  <c r="O99" i="4"/>
  <c r="AG98" i="4"/>
  <c r="X98" i="4"/>
  <c r="O98" i="4"/>
  <c r="AG97" i="4"/>
  <c r="X97" i="4"/>
  <c r="O97" i="4"/>
  <c r="AG96" i="4"/>
  <c r="X96" i="4"/>
  <c r="O96" i="4"/>
  <c r="AG95" i="4"/>
  <c r="X95" i="4"/>
  <c r="O95" i="4"/>
  <c r="AG94" i="4"/>
  <c r="X94" i="4"/>
  <c r="O94" i="4"/>
  <c r="AG93" i="4"/>
  <c r="X93" i="4"/>
  <c r="O93" i="4"/>
  <c r="AG92" i="4"/>
  <c r="X92" i="4"/>
  <c r="O92" i="4"/>
  <c r="AG91" i="4"/>
  <c r="X91" i="4"/>
  <c r="O91" i="4"/>
  <c r="AG90" i="4"/>
  <c r="X90" i="4"/>
  <c r="O90" i="4"/>
  <c r="AG89" i="4"/>
  <c r="X89" i="4"/>
  <c r="O89" i="4"/>
  <c r="AG88" i="4"/>
  <c r="X88" i="4"/>
  <c r="O88" i="4"/>
  <c r="AG87" i="4"/>
  <c r="X87" i="4"/>
  <c r="O87" i="4"/>
  <c r="AG86" i="4"/>
  <c r="X86" i="4"/>
  <c r="O86" i="4"/>
  <c r="AG85" i="4"/>
  <c r="X85" i="4"/>
  <c r="O85" i="4"/>
  <c r="AG84" i="4"/>
  <c r="X84" i="4"/>
  <c r="O84" i="4"/>
  <c r="AG83" i="4"/>
  <c r="X83" i="4"/>
  <c r="O83" i="4"/>
  <c r="AG82" i="4"/>
  <c r="X82" i="4"/>
  <c r="O82" i="4"/>
  <c r="AG81" i="4"/>
  <c r="X81" i="4"/>
  <c r="O81" i="4"/>
  <c r="AG80" i="4"/>
  <c r="X80" i="4"/>
  <c r="O80" i="4"/>
  <c r="AG79" i="4"/>
  <c r="X79" i="4"/>
  <c r="O79" i="4"/>
  <c r="AG78" i="4"/>
  <c r="X78" i="4"/>
  <c r="O78" i="4"/>
  <c r="AG77" i="4"/>
  <c r="X77" i="4"/>
  <c r="O77" i="4"/>
  <c r="AG76" i="4"/>
  <c r="X76" i="4"/>
  <c r="O76" i="4"/>
  <c r="AG75" i="4"/>
  <c r="X75" i="4"/>
  <c r="O75" i="4"/>
  <c r="AG74" i="4"/>
  <c r="X74" i="4"/>
  <c r="O74" i="4"/>
  <c r="AG73" i="4"/>
  <c r="X73" i="4"/>
  <c r="O73" i="4"/>
  <c r="AG72" i="4"/>
  <c r="X72" i="4"/>
  <c r="O72" i="4"/>
  <c r="AG71" i="4"/>
  <c r="X71" i="4"/>
  <c r="O71" i="4"/>
  <c r="AG70" i="4"/>
  <c r="X70" i="4"/>
  <c r="O70" i="4"/>
  <c r="AG69" i="4"/>
  <c r="X69" i="4"/>
  <c r="O69" i="4"/>
  <c r="AG68" i="4"/>
  <c r="X68" i="4"/>
  <c r="O68" i="4"/>
  <c r="AG67" i="4"/>
  <c r="X67" i="4"/>
  <c r="O67" i="4"/>
  <c r="AG66" i="4"/>
  <c r="X66" i="4"/>
  <c r="O66" i="4"/>
  <c r="AG65" i="4"/>
  <c r="X65" i="4"/>
  <c r="O65" i="4"/>
  <c r="AG64" i="4"/>
  <c r="X64" i="4"/>
  <c r="O64" i="4"/>
  <c r="AG63" i="4"/>
  <c r="X63" i="4"/>
  <c r="O63" i="4"/>
  <c r="AG62" i="4"/>
  <c r="X62" i="4"/>
  <c r="O62" i="4"/>
  <c r="AG61" i="4"/>
  <c r="X61" i="4"/>
  <c r="O61" i="4"/>
  <c r="AG60" i="4"/>
  <c r="X60" i="4"/>
  <c r="O60" i="4"/>
  <c r="AG59" i="4"/>
  <c r="X59" i="4"/>
  <c r="O59" i="4"/>
  <c r="AG58" i="4"/>
  <c r="X58" i="4"/>
  <c r="O58" i="4"/>
  <c r="AG57" i="4"/>
  <c r="X57" i="4"/>
  <c r="O57" i="4"/>
  <c r="AG56" i="4"/>
  <c r="X56" i="4"/>
  <c r="O56" i="4"/>
  <c r="AG55" i="4"/>
  <c r="X55" i="4"/>
  <c r="O55" i="4"/>
  <c r="AG54" i="4"/>
  <c r="X54" i="4"/>
  <c r="O54" i="4"/>
  <c r="AG53" i="4"/>
  <c r="X53" i="4"/>
  <c r="O53" i="4"/>
  <c r="AG52" i="4"/>
  <c r="X52" i="4"/>
  <c r="O52" i="4"/>
  <c r="AG51" i="4"/>
  <c r="X51" i="4"/>
  <c r="O51" i="4"/>
  <c r="AG50" i="4"/>
  <c r="X50" i="4"/>
  <c r="O50" i="4"/>
  <c r="AG49" i="4"/>
  <c r="X49" i="4"/>
  <c r="O49" i="4"/>
  <c r="AG48" i="4"/>
  <c r="X48" i="4"/>
  <c r="O48" i="4"/>
  <c r="AG47" i="4"/>
  <c r="X47" i="4"/>
  <c r="O47" i="4"/>
  <c r="AG46" i="4"/>
  <c r="X46" i="4"/>
  <c r="O46" i="4"/>
  <c r="AG45" i="4"/>
  <c r="X45" i="4"/>
  <c r="O45" i="4"/>
  <c r="AG44" i="4"/>
  <c r="X44" i="4"/>
  <c r="O44" i="4"/>
  <c r="AG43" i="4"/>
  <c r="X43" i="4"/>
  <c r="O43" i="4"/>
  <c r="AG42" i="4"/>
  <c r="X42" i="4"/>
  <c r="O42" i="4"/>
  <c r="AG41" i="4"/>
  <c r="X41" i="4"/>
  <c r="O41" i="4"/>
  <c r="AG40" i="4"/>
  <c r="X40" i="4"/>
  <c r="O40" i="4"/>
  <c r="AG39" i="4"/>
  <c r="X39" i="4"/>
  <c r="O39" i="4"/>
  <c r="AG38" i="4"/>
  <c r="X38" i="4"/>
  <c r="O38" i="4"/>
  <c r="AG37" i="4"/>
  <c r="X37" i="4"/>
  <c r="O37" i="4"/>
  <c r="AG36" i="4"/>
  <c r="X36" i="4"/>
  <c r="O36" i="4"/>
  <c r="AG35" i="4"/>
  <c r="X35" i="4"/>
  <c r="O35" i="4"/>
  <c r="AG34" i="4"/>
  <c r="X34" i="4"/>
  <c r="O34" i="4"/>
  <c r="AG33" i="4"/>
  <c r="X33" i="4"/>
  <c r="O33" i="4"/>
  <c r="AG32" i="4"/>
  <c r="X32" i="4"/>
  <c r="O32" i="4"/>
  <c r="AG31" i="4"/>
  <c r="X31" i="4"/>
  <c r="O31" i="4"/>
  <c r="AG30" i="4"/>
  <c r="X30" i="4"/>
  <c r="O30" i="4"/>
  <c r="AG29" i="4"/>
  <c r="X29" i="4"/>
  <c r="O29" i="4"/>
  <c r="AG28" i="4"/>
  <c r="X28" i="4"/>
  <c r="O28" i="4"/>
  <c r="AG27" i="4"/>
  <c r="X27" i="4"/>
  <c r="O27" i="4"/>
  <c r="AG26" i="4"/>
  <c r="X26" i="4"/>
  <c r="O26" i="4"/>
  <c r="AG25" i="4"/>
  <c r="X25" i="4"/>
  <c r="O25" i="4"/>
  <c r="AG24" i="4"/>
  <c r="X24" i="4"/>
  <c r="O24" i="4"/>
  <c r="AG23" i="4"/>
  <c r="X23" i="4"/>
  <c r="O23" i="4"/>
  <c r="AG22" i="4"/>
  <c r="X22" i="4"/>
  <c r="O22" i="4"/>
  <c r="AG21" i="4"/>
  <c r="X21" i="4"/>
  <c r="O21" i="4"/>
  <c r="AG20" i="4"/>
  <c r="X20" i="4"/>
  <c r="O20" i="4"/>
  <c r="AG19" i="4"/>
  <c r="X19" i="4"/>
  <c r="O19" i="4"/>
  <c r="AG18" i="4"/>
  <c r="X18" i="4"/>
  <c r="O18" i="4"/>
  <c r="AG17" i="4"/>
  <c r="X17" i="4"/>
  <c r="O17" i="4"/>
  <c r="AG16" i="4"/>
  <c r="X16" i="4"/>
  <c r="O16" i="4"/>
  <c r="AG15" i="4"/>
  <c r="X15" i="4"/>
  <c r="O15" i="4"/>
  <c r="AG14" i="4"/>
  <c r="X14" i="4"/>
  <c r="O14" i="4"/>
  <c r="AG13" i="4"/>
  <c r="X13" i="4"/>
  <c r="O13" i="4"/>
  <c r="AG11" i="4"/>
  <c r="X11" i="4"/>
  <c r="O11" i="4"/>
  <c r="AG10" i="4"/>
  <c r="X10" i="4"/>
  <c r="O10" i="4"/>
  <c r="AG9" i="4"/>
  <c r="X9" i="4"/>
  <c r="O9" i="4"/>
  <c r="AG8" i="4"/>
  <c r="X8" i="4"/>
  <c r="O8" i="4"/>
  <c r="AG7" i="4"/>
  <c r="X7" i="4"/>
  <c r="O7" i="4"/>
  <c r="AG5" i="4"/>
  <c r="X5" i="4"/>
  <c r="O5" i="4"/>
  <c r="AG4" i="4"/>
  <c r="X4" i="4"/>
  <c r="O4" i="4"/>
  <c r="AG3" i="4"/>
  <c r="X3" i="4"/>
  <c r="O3" i="4"/>
  <c r="BG76" i="5"/>
  <c r="BG68" i="5"/>
  <c r="BG74" i="5" s="1"/>
  <c r="AT68" i="5"/>
  <c r="AT74" i="5" s="1"/>
  <c r="W68" i="5"/>
  <c r="W74" i="5" s="1"/>
  <c r="L67" i="5"/>
  <c r="L68" i="5" s="1"/>
  <c r="L74" i="5" s="1"/>
  <c r="BG62" i="5"/>
  <c r="BG73" i="5" s="1"/>
  <c r="AT62" i="5"/>
  <c r="AT73" i="5" s="1"/>
  <c r="W62" i="5"/>
  <c r="L62" i="5"/>
  <c r="L61" i="5"/>
  <c r="AY51" i="5"/>
  <c r="AB51" i="5"/>
  <c r="AY46" i="5"/>
  <c r="AB46" i="5"/>
  <c r="Q46" i="5"/>
  <c r="Q37" i="5"/>
  <c r="F37" i="5"/>
  <c r="M36" i="5"/>
  <c r="X36" i="5" s="1"/>
  <c r="Y36" i="5" s="1"/>
  <c r="BB37" i="5"/>
  <c r="AV34" i="5"/>
  <c r="AT37" i="5"/>
  <c r="BH37" i="5" s="1"/>
  <c r="AR37" i="5"/>
  <c r="AR39" i="5" s="1"/>
  <c r="M34" i="5"/>
  <c r="X34" i="5" s="1"/>
  <c r="Y34" i="5" s="1"/>
  <c r="M24" i="5"/>
  <c r="N24" i="5" s="1"/>
  <c r="M20" i="5"/>
  <c r="N20" i="5" s="1"/>
  <c r="AT25" i="5"/>
  <c r="S25" i="5"/>
  <c r="J25" i="5"/>
  <c r="L871" i="4" s="1"/>
  <c r="L872" i="4" s="1"/>
  <c r="I25" i="5"/>
  <c r="K871" i="4" s="1"/>
  <c r="K872" i="4" s="1"/>
  <c r="H25" i="5"/>
  <c r="J871" i="4" s="1"/>
  <c r="J872" i="4" s="1"/>
  <c r="S15" i="5"/>
  <c r="AZ14" i="5"/>
  <c r="BA14" i="5" s="1"/>
  <c r="X14" i="5"/>
  <c r="M14" i="5"/>
  <c r="N14" i="5" s="1"/>
  <c r="BH13" i="5"/>
  <c r="BI13" i="5" s="1"/>
  <c r="AN15" i="5"/>
  <c r="AT15" i="5"/>
  <c r="AP15" i="5"/>
  <c r="AG15" i="5"/>
  <c r="AB15" i="5"/>
  <c r="X11" i="5"/>
  <c r="Y11" i="5" s="1"/>
  <c r="L15" i="5"/>
  <c r="I15" i="5"/>
  <c r="H15" i="5"/>
  <c r="F15" i="5"/>
  <c r="G8" i="5"/>
  <c r="H39" i="5" l="1"/>
  <c r="H41" i="5" s="1"/>
  <c r="AT39" i="5"/>
  <c r="J39" i="5"/>
  <c r="J41" i="5" s="1"/>
  <c r="I39" i="5"/>
  <c r="I41" i="5" s="1"/>
  <c r="S39" i="5"/>
  <c r="S41" i="5" s="1"/>
  <c r="AG31" i="3"/>
  <c r="AQ31" i="3"/>
  <c r="O31" i="3"/>
  <c r="AG869" i="4"/>
  <c r="AV37" i="5"/>
  <c r="L70" i="5"/>
  <c r="AT70" i="5"/>
  <c r="W70" i="5"/>
  <c r="AZ19" i="5"/>
  <c r="BA19" i="5" s="1"/>
  <c r="AT75" i="5"/>
  <c r="AT78" i="5" s="1"/>
  <c r="BG70" i="5"/>
  <c r="AZ20" i="5"/>
  <c r="BA20" i="5" s="1"/>
  <c r="BD15" i="5"/>
  <c r="BH23" i="5"/>
  <c r="BI23" i="5" s="1"/>
  <c r="AZ23" i="5"/>
  <c r="BA23" i="5" s="1"/>
  <c r="AI11" i="5"/>
  <c r="AJ11" i="5" s="1"/>
  <c r="BH14" i="5"/>
  <c r="BI14" i="5" s="1"/>
  <c r="AI18" i="5"/>
  <c r="AJ18" i="5" s="1"/>
  <c r="AZ18" i="5"/>
  <c r="BA18" i="5" s="1"/>
  <c r="BH20" i="5"/>
  <c r="BI20" i="5" s="1"/>
  <c r="BH34" i="5"/>
  <c r="BI34" i="5" s="1"/>
  <c r="AS37" i="5"/>
  <c r="AS39" i="5" s="1"/>
  <c r="AZ34" i="5"/>
  <c r="BA34" i="5" s="1"/>
  <c r="BE37" i="5"/>
  <c r="BH24" i="5"/>
  <c r="BI24" i="5" s="1"/>
  <c r="AN37" i="5"/>
  <c r="BC37" i="5"/>
  <c r="N34" i="5"/>
  <c r="M37" i="5"/>
  <c r="N37" i="5" s="1"/>
  <c r="BC15" i="5"/>
  <c r="J15" i="5"/>
  <c r="BE15" i="5"/>
  <c r="AC25" i="5"/>
  <c r="AC39" i="5" s="1"/>
  <c r="BB25" i="5"/>
  <c r="AQ37" i="5"/>
  <c r="AQ39" i="5" s="1"/>
  <c r="AF15" i="5"/>
  <c r="AS15" i="5"/>
  <c r="R25" i="5"/>
  <c r="R39" i="5" s="1"/>
  <c r="AD25" i="5"/>
  <c r="AD39" i="5" s="1"/>
  <c r="BC25" i="5"/>
  <c r="AI20" i="5"/>
  <c r="AJ20" i="5" s="1"/>
  <c r="AI24" i="5"/>
  <c r="AJ24" i="5" s="1"/>
  <c r="AV36" i="5"/>
  <c r="AE15" i="5"/>
  <c r="AZ13" i="5"/>
  <c r="BA13" i="5" s="1"/>
  <c r="BD37" i="5"/>
  <c r="K15" i="5"/>
  <c r="V15" i="5"/>
  <c r="AY15" i="5"/>
  <c r="AQ15" i="5"/>
  <c r="G25" i="5"/>
  <c r="T25" i="5"/>
  <c r="T39" i="5" s="1"/>
  <c r="BE25" i="5"/>
  <c r="AI19" i="5"/>
  <c r="AJ19" i="5" s="1"/>
  <c r="BH19" i="5"/>
  <c r="BI19" i="5" s="1"/>
  <c r="BI37" i="5"/>
  <c r="W15" i="5"/>
  <c r="AC15" i="5"/>
  <c r="AZ24" i="5"/>
  <c r="BA24" i="5" s="1"/>
  <c r="G15" i="5"/>
  <c r="M15" i="5" s="1"/>
  <c r="N15" i="5" s="1"/>
  <c r="R15" i="5"/>
  <c r="AH15" i="5"/>
  <c r="AB25" i="5"/>
  <c r="AM25" i="5"/>
  <c r="AP37" i="5"/>
  <c r="AP39" i="5" s="1"/>
  <c r="AP41" i="5" s="1"/>
  <c r="BF37" i="5"/>
  <c r="AQ869" i="4"/>
  <c r="O869" i="4"/>
  <c r="X869" i="4"/>
  <c r="AM37" i="5"/>
  <c r="BG15" i="5"/>
  <c r="BH11" i="5"/>
  <c r="BG37" i="5"/>
  <c r="BH36" i="5"/>
  <c r="BI36" i="5" s="1"/>
  <c r="BB15" i="5"/>
  <c r="T15" i="5"/>
  <c r="AJ14" i="5"/>
  <c r="U25" i="5"/>
  <c r="U39" i="5" s="1"/>
  <c r="AF25" i="5"/>
  <c r="AF39" i="5" s="1"/>
  <c r="BD25" i="5"/>
  <c r="BG75" i="5"/>
  <c r="BG78" i="5" s="1"/>
  <c r="AD15" i="5"/>
  <c r="AE25" i="5"/>
  <c r="AE39" i="5" s="1"/>
  <c r="AM15" i="5"/>
  <c r="V25" i="5"/>
  <c r="V39" i="5" s="1"/>
  <c r="AG25" i="5"/>
  <c r="AY37" i="5"/>
  <c r="AZ37" i="5" s="1"/>
  <c r="AZ36" i="5"/>
  <c r="BA36" i="5" s="1"/>
  <c r="Q15" i="5"/>
  <c r="AN25" i="5"/>
  <c r="Q25" i="5"/>
  <c r="AZ11" i="5"/>
  <c r="K25" i="5"/>
  <c r="U15" i="5"/>
  <c r="AR15" i="5"/>
  <c r="X18" i="5"/>
  <c r="W25" i="5"/>
  <c r="W39" i="5" s="1"/>
  <c r="AH25" i="5"/>
  <c r="AH39" i="5" s="1"/>
  <c r="BF25" i="5"/>
  <c r="M18" i="5"/>
  <c r="N18" i="5" s="1"/>
  <c r="BG25" i="5"/>
  <c r="BG81" i="5" s="1"/>
  <c r="M19" i="5"/>
  <c r="N19" i="5" s="1"/>
  <c r="AU11" i="5"/>
  <c r="BF15" i="5"/>
  <c r="F25" i="5"/>
  <c r="H871" i="4" s="1"/>
  <c r="H872" i="4" s="1"/>
  <c r="AY25" i="5"/>
  <c r="AY53" i="5" s="1"/>
  <c r="BH18" i="5"/>
  <c r="AU18" i="5"/>
  <c r="N36" i="5"/>
  <c r="W73" i="5"/>
  <c r="W75" i="5" s="1"/>
  <c r="L73" i="5"/>
  <c r="L75" i="5" s="1"/>
  <c r="L78" i="5" s="1"/>
  <c r="AM39" i="5" l="1"/>
  <c r="BM26" i="5"/>
  <c r="AN39" i="5"/>
  <c r="L39" i="5"/>
  <c r="L41" i="5" s="1"/>
  <c r="N871" i="4"/>
  <c r="N872" i="4" s="1"/>
  <c r="G39" i="5"/>
  <c r="G41" i="5" s="1"/>
  <c r="I871" i="4"/>
  <c r="K39" i="5"/>
  <c r="K41" i="5" s="1"/>
  <c r="M871" i="4"/>
  <c r="M872" i="4" s="1"/>
  <c r="AS41" i="5"/>
  <c r="AG39" i="5"/>
  <c r="AG41" i="5" s="1"/>
  <c r="F39" i="5"/>
  <c r="F41" i="5" s="1"/>
  <c r="AB53" i="5"/>
  <c r="AB39" i="5"/>
  <c r="Q53" i="5"/>
  <c r="Q39" i="5"/>
  <c r="V41" i="5"/>
  <c r="BD39" i="5"/>
  <c r="BD41" i="5" s="1"/>
  <c r="AQ41" i="5"/>
  <c r="BC39" i="5"/>
  <c r="BC41" i="5" s="1"/>
  <c r="AD41" i="5"/>
  <c r="X37" i="5"/>
  <c r="Y37" i="5" s="1"/>
  <c r="M25" i="5"/>
  <c r="T41" i="5"/>
  <c r="BE39" i="5"/>
  <c r="BE41" i="5" s="1"/>
  <c r="AF41" i="5"/>
  <c r="AZ25" i="5"/>
  <c r="BA25" i="5" s="1"/>
  <c r="AR41" i="5"/>
  <c r="AE41" i="5"/>
  <c r="BB39" i="5"/>
  <c r="BB41" i="5" s="1"/>
  <c r="BA37" i="5"/>
  <c r="X25" i="5"/>
  <c r="Y25" i="5" s="1"/>
  <c r="Y18" i="5"/>
  <c r="BA11" i="5"/>
  <c r="AZ15" i="5"/>
  <c r="BA15" i="5" s="1"/>
  <c r="AI15" i="5"/>
  <c r="AJ15" i="5" s="1"/>
  <c r="W78" i="5"/>
  <c r="AU15" i="5"/>
  <c r="AV15" i="5" s="1"/>
  <c r="AV11" i="5"/>
  <c r="AV18" i="5"/>
  <c r="AU25" i="5"/>
  <c r="AI25" i="5"/>
  <c r="BI11" i="5"/>
  <c r="BH15" i="5"/>
  <c r="BI15" i="5" s="1"/>
  <c r="AY39" i="5"/>
  <c r="BG39" i="5"/>
  <c r="BI18" i="5"/>
  <c r="BH25" i="5"/>
  <c r="BI25" i="5" s="1"/>
  <c r="U41" i="5"/>
  <c r="X15" i="5"/>
  <c r="Y15" i="5" s="1"/>
  <c r="I872" i="4" l="1"/>
  <c r="AU28" i="5"/>
  <c r="AV28" i="5" s="1"/>
  <c r="AU29" i="5"/>
  <c r="AV29" i="5" s="1"/>
  <c r="AU30" i="5"/>
  <c r="AV30" i="5" s="1"/>
  <c r="AV25" i="5"/>
  <c r="AU39" i="5"/>
  <c r="AJ25" i="5"/>
  <c r="AI39" i="5"/>
  <c r="N25" i="5"/>
  <c r="M39" i="5"/>
  <c r="W8" i="5"/>
  <c r="W41" i="5" s="1"/>
  <c r="Q8" i="5"/>
  <c r="Q41" i="5" s="1"/>
  <c r="R8" i="5"/>
  <c r="R41" i="5" s="1"/>
  <c r="L80" i="5"/>
  <c r="AB8" i="5" l="1"/>
  <c r="W80" i="5"/>
  <c r="AB41" i="5" l="1"/>
  <c r="AH8" i="5"/>
  <c r="AH41" i="5" s="1"/>
  <c r="AC8" i="5"/>
  <c r="AC41" i="5" s="1"/>
  <c r="AM8" i="5" l="1"/>
  <c r="AO8" i="5" s="1"/>
  <c r="AO41" i="5" s="1"/>
  <c r="AT8" i="5"/>
  <c r="AT41" i="5" s="1"/>
  <c r="AM41" i="5" l="1"/>
  <c r="AN8" i="5"/>
  <c r="AN41" i="5" s="1"/>
  <c r="AY8" i="5"/>
  <c r="AY41" i="5" s="1"/>
  <c r="BG8" i="5"/>
  <c r="BG41" i="5" s="1"/>
  <c r="BG80" i="5" s="1"/>
  <c r="AT80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<sst xmlns="http://schemas.openxmlformats.org/spreadsheetml/2006/main" count="3485" uniqueCount="1242">
  <si>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</si>
  <si>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</si>
  <si>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</si>
  <si>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</si>
  <si>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</si>
  <si>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</si>
  <si>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</si>
  <si>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</si>
  <si>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</si>
  <si>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</si>
  <si>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</si>
  <si>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</si>
  <si>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</si>
  <si>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</si>
  <si>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</si>
  <si>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</si>
  <si>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</si>
  <si>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</si>
  <si>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</si>
  <si>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</si>
  <si>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</si>
  <si>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</si>
  <si>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</si>
  <si>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</si>
  <si>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</si>
  <si>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</si>
  <si>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</si>
  <si>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</si>
  <si>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</si>
  <si>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</si>
  <si>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</si>
  <si>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</si>
  <si>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</si>
  <si>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</si>
  <si>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</si>
  <si>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</si>
  <si>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</si>
  <si>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</si>
  <si>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</si>
  <si>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</si>
  <si>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</si>
  <si>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</si>
  <si>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</si>
  <si>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</si>
  <si>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</si>
  <si>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</si>
  <si>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</si>
  <si>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</si>
  <si>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</si>
  <si>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</si>
  <si>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</si>
  <si>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</si>
  <si>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</si>
  <si>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</si>
  <si>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</si>
  <si>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</si>
  <si>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</si>
  <si>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</si>
  <si>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</si>
  <si>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</si>
  <si>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</si>
  <si>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</si>
  <si>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</si>
  <si>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</si>
  <si>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</si>
  <si>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</si>
  <si>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</si>
  <si>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</si>
  <si>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</si>
  <si>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</si>
  <si>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</si>
  <si>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</si>
  <si>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</si>
  <si>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</si>
  <si>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</si>
  <si>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</si>
  <si>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</si>
  <si>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</si>
  <si>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</si>
  <si>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</si>
  <si>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</si>
  <si>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</si>
  <si>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</si>
  <si>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Capital Outlay Operations Equip-Minor</t>
  </si>
  <si>
    <t>Capital Outlay General</t>
  </si>
  <si>
    <t>Salaries Regular</t>
  </si>
  <si>
    <t>Salaries Part Time</t>
  </si>
  <si>
    <t>Salaries Overtime</t>
  </si>
  <si>
    <t>Salaries Holiday Pay</t>
  </si>
  <si>
    <t>Salaries Duty Pay</t>
  </si>
  <si>
    <t>Salaries Out of Class</t>
  </si>
  <si>
    <t>Salaries Admin Leave Pay</t>
  </si>
  <si>
    <t>Salaries Longevity Pay</t>
  </si>
  <si>
    <t>Salaries Mutual Aid Overtime</t>
  </si>
  <si>
    <t>Salaries Furloughs</t>
  </si>
  <si>
    <t>Salaries Worker's Comp</t>
  </si>
  <si>
    <t>Salaries Compensated Absences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</si>
  <si>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</si>
  <si>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</si>
  <si>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</si>
  <si>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</si>
  <si>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</si>
  <si>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</si>
  <si>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</si>
  <si>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</si>
  <si>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</si>
  <si>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</si>
  <si>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</si>
  <si>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Uniform Allowance</t>
  </si>
  <si>
    <t>Benefits Medicare</t>
  </si>
  <si>
    <t>Benefits Annual Physical Exam</t>
  </si>
  <si>
    <t>Benefits Employee Assistance Program</t>
  </si>
  <si>
    <t>Benefits PPE</t>
  </si>
  <si>
    <t>Benefits Cell Phone Allowance</t>
  </si>
  <si>
    <t>Benefits 1959 Survivor Retirement</t>
  </si>
  <si>
    <t>Professional Services General</t>
  </si>
  <si>
    <t>Utilities Electric</t>
  </si>
  <si>
    <t>Supplies Special Department</t>
  </si>
  <si>
    <t>Supplies Copier Maintenance &amp; Supplies</t>
  </si>
  <si>
    <t>Supplies Gasoline</t>
  </si>
  <si>
    <t>Repairs &amp; Maintenance Minor Equipment/Other</t>
  </si>
  <si>
    <t>Repairs &amp; Maintenance Equipment Rental</t>
  </si>
  <si>
    <t>Repairs &amp; Maintenance Vehicle</t>
  </si>
  <si>
    <t>Claims &amp; Insurance Insurance Premiums</t>
  </si>
  <si>
    <t>Administrative Expenses Training/Conferences</t>
  </si>
  <si>
    <t>Administrative Expenses Employee Recruitment</t>
  </si>
  <si>
    <t>Administrative Expenses Equipment Fund Contribution</t>
  </si>
  <si>
    <t>Administrative Expenses Vehicle Fund Contribution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</si>
  <si>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</si>
  <si>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</si>
  <si>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</si>
  <si>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</si>
  <si>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</si>
  <si>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</si>
  <si>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</si>
  <si>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</si>
  <si>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</si>
  <si>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</si>
  <si>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</si>
  <si>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</si>
  <si>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</si>
  <si>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</si>
  <si>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</si>
  <si>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</si>
  <si>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</si>
  <si>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</si>
  <si>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</si>
  <si>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</si>
  <si>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</si>
  <si>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</si>
  <si>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</si>
  <si>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</si>
  <si>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</si>
  <si>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Supplies Data Processing</t>
  </si>
  <si>
    <t>Utilities Telephone</t>
  </si>
  <si>
    <t>Utilities Data Transmission / ISP</t>
  </si>
  <si>
    <t>Supplies Office</t>
  </si>
  <si>
    <t>Supplies Postage</t>
  </si>
  <si>
    <t>Dues &amp; Subscriptions Memberships</t>
  </si>
  <si>
    <t>Maintenance Agreements &amp; Licenses License/Software Maintenance</t>
  </si>
  <si>
    <t>Maintenance Agreements &amp; Licenses Hardware Maintenance</t>
  </si>
  <si>
    <t>Maintenance Agreements &amp; Licenses Maintenance Agreements</t>
  </si>
  <si>
    <t>Repairs &amp; Maintenance Building</t>
  </si>
  <si>
    <t>Repairs &amp; Maintenance Property Maintenance</t>
  </si>
  <si>
    <t>Administrative Expenses Meetings</t>
  </si>
  <si>
    <t>Administrative Expenses Mileage Reimbursement</t>
  </si>
  <si>
    <t>Administrative Expenses Property/Building Rental</t>
  </si>
  <si>
    <t>Administrative Expenses Support Services-Indirect Labor</t>
  </si>
  <si>
    <t>Depreciation Conversion</t>
  </si>
  <si>
    <t>Capital Outlay Vehicles-Major</t>
  </si>
  <si>
    <t>Capital Outlay Computer Software</t>
  </si>
  <si>
    <t>Transfer In - General Fund</t>
  </si>
  <si>
    <t>Transfer In - Other</t>
  </si>
  <si>
    <t>Capital Outlay Operations Equipment-Major</t>
  </si>
  <si>
    <t>Capital Outlay Operations Appartus-Major</t>
  </si>
  <si>
    <t>Capital Outlay Computer Conversion</t>
  </si>
  <si>
    <t>Alternative Energy Food To Fuel</t>
  </si>
  <si>
    <t>Professional Services Utility Statement Processing</t>
  </si>
  <si>
    <t>Supplies-Public Works Support Department</t>
  </si>
  <si>
    <t>Professional Services Labor Relations</t>
  </si>
  <si>
    <t>Professional Services Legal</t>
  </si>
  <si>
    <t>Operating Fees Operating Permits</t>
  </si>
  <si>
    <t>Claims &amp; Insurance SIR</t>
  </si>
  <si>
    <t>Administrative Expenses Support Services-IT</t>
  </si>
  <si>
    <t>Administrative Expenses IT Fund Contribution</t>
  </si>
  <si>
    <t>Professional Services Uniform</t>
  </si>
  <si>
    <t>Professional Services Contract Services</t>
  </si>
  <si>
    <t>Supplies CNG</t>
  </si>
  <si>
    <t>Supplies-Public Works Protective Clothing</t>
  </si>
  <si>
    <t>Repairs &amp; Maintenance Radio Communication</t>
  </si>
  <si>
    <t>Fund 640</t>
  </si>
  <si>
    <t>Sewer Maintenance &amp; Operations</t>
  </si>
  <si>
    <t>Intergovernmental Grants-State/County SJV Air Pollution Grant</t>
  </si>
  <si>
    <t>Intergovernmental Grants-State/County CA Energy Commission</t>
  </si>
  <si>
    <t>Charges for Services-Public Works Sewer Service Fee</t>
  </si>
  <si>
    <t>Charges for Services-Public Works Sewer Fee-City of Lathrop</t>
  </si>
  <si>
    <t>Charges for Services-Public Works Sewer Farm Rental</t>
  </si>
  <si>
    <t>Charges for Services-Public Works Sewer Fee-Outside District Fee</t>
  </si>
  <si>
    <t>Charges for Services-Public Works Penalties</t>
  </si>
  <si>
    <t>Charges for Services-Public Works CNG Fuel Pump</t>
  </si>
  <si>
    <t>Investment Earnings Interest on Investments</t>
  </si>
  <si>
    <t>Investment Earnings Lease Trust Account</t>
  </si>
  <si>
    <t>Investment Earnings Trust Accounts</t>
  </si>
  <si>
    <t>Investment Earnings 2003 Issue</t>
  </si>
  <si>
    <t>Investment Earnings Market Value Change</t>
  </si>
  <si>
    <t>Investment Earnings Unallocated Investment Expense</t>
  </si>
  <si>
    <t>Other Revenue Sale of Property</t>
  </si>
  <si>
    <t>Other Revenue Misc Reimbursement</t>
  </si>
  <si>
    <t>Other Revenue Settlements</t>
  </si>
  <si>
    <t>Other Revenue Miscellaneous Receipts</t>
  </si>
  <si>
    <t>Other Revenue Rebates</t>
  </si>
  <si>
    <t>Other Revenue Discounts</t>
  </si>
  <si>
    <t>Other Financing Sources Undesignated</t>
  </si>
  <si>
    <t>Other Financing Sources Donated Infrastructure</t>
  </si>
  <si>
    <t>Other Financing Sources Long Term Debt Proceeds</t>
  </si>
  <si>
    <t>Other Financing Sources Op Transfer In-Dev. Mitigation</t>
  </si>
  <si>
    <t>Other Financing Sources Op Transfer In-Sewer Fee Improve</t>
  </si>
  <si>
    <t>Other Financing Sources Op Transfer In-Payroll Tax Ben</t>
  </si>
  <si>
    <t>Other Financing Sources Op Transfer In-RDA Captial Proj</t>
  </si>
  <si>
    <t>640.40.80.015-4475.26</t>
  </si>
  <si>
    <t>640.40.80.015-4475.30</t>
  </si>
  <si>
    <t>640.40.80.015-4500.06</t>
  </si>
  <si>
    <t>640.40.80.015-4500.07</t>
  </si>
  <si>
    <t>640.00.00.900-4500.08</t>
  </si>
  <si>
    <t>640.40.80.015-4500.08</t>
  </si>
  <si>
    <t>640.40.80.015-4500.09</t>
  </si>
  <si>
    <t>640.40.80.015-4500.24</t>
  </si>
  <si>
    <t>640.40.80.675-4500.48</t>
  </si>
  <si>
    <t>640.40.80.015-4700.01</t>
  </si>
  <si>
    <t>640.40.80.015-4700.02</t>
  </si>
  <si>
    <t>640.40.80.015-4700.07</t>
  </si>
  <si>
    <t>640.40.80.015-4700.09</t>
  </si>
  <si>
    <t>640.40.80.015-4700.19</t>
  </si>
  <si>
    <t>640.40.80.015-4700.21</t>
  </si>
  <si>
    <t>640.40.80.015-4850.01</t>
  </si>
  <si>
    <t>640.40.80.015-4850.07</t>
  </si>
  <si>
    <t>640.40.80.015-4850.10</t>
  </si>
  <si>
    <t>640.40.80.015-4850.12</t>
  </si>
  <si>
    <t>640.40.80.015-4850.13</t>
  </si>
  <si>
    <t>640.40.80.015-4850.29</t>
  </si>
  <si>
    <t>640.40.80.015-4900.00</t>
  </si>
  <si>
    <t>640.40.80.015-4900.03</t>
  </si>
  <si>
    <t>640.40.80.015-4900.04</t>
  </si>
  <si>
    <t>640.40.80.015-4900.25</t>
  </si>
  <si>
    <t>640.00.00.900-4900.65</t>
  </si>
  <si>
    <t>640.40.80.015-4900.88</t>
  </si>
  <si>
    <t>640.40.80.015-4900.94</t>
  </si>
  <si>
    <t>640.05.00.150-5000.01</t>
  </si>
  <si>
    <t>640.00.00.900-8450.02</t>
  </si>
  <si>
    <t>640.00.00.900-8450.01</t>
  </si>
  <si>
    <t>640.00.00.900-8450.03</t>
  </si>
  <si>
    <t>640.00.00.900-9888.04</t>
  </si>
  <si>
    <t>640.00.00.900-9888.05</t>
  </si>
  <si>
    <t>640.00.00.900-9888.01</t>
  </si>
  <si>
    <t>640.00.00.900-9888.03</t>
  </si>
  <si>
    <t>640.00.00.900-9888.02</t>
  </si>
  <si>
    <t>640.00.00.900-8050.19</t>
  </si>
  <si>
    <t>640.00.00.900-8050.02</t>
  </si>
  <si>
    <t>640.00.00.900-8050.03</t>
  </si>
  <si>
    <t>640.00.00.900-8050.04</t>
  </si>
  <si>
    <t>640.00.00.900-8050.08</t>
  </si>
  <si>
    <t>640.00.00.900-8050.09</t>
  </si>
  <si>
    <t>640.00.00.900-8050.10</t>
  </si>
  <si>
    <t>640.00.00.900-8050.05</t>
  </si>
  <si>
    <t>640.00.00.900-8050.06</t>
  </si>
  <si>
    <t>640.00.00.900-8050.07</t>
  </si>
  <si>
    <t>640.00.00.900-8050.31</t>
  </si>
  <si>
    <t>640.00.00.900-8050.99</t>
  </si>
  <si>
    <t>640.00.00.900-8050.26</t>
  </si>
  <si>
    <t>640.00.00.900-8050.27</t>
  </si>
  <si>
    <t>640.00.00.900-8050.28</t>
  </si>
  <si>
    <t>640.00.00.900-8050.01</t>
  </si>
  <si>
    <t>640.00.00.900-8050.17</t>
  </si>
  <si>
    <t>640.00.00.900-8050.32</t>
  </si>
  <si>
    <t>640.00.00.900-8050.20</t>
  </si>
  <si>
    <t>640.00.00.900-8050.11</t>
  </si>
  <si>
    <t>640.00.00.900-8050.12</t>
  </si>
  <si>
    <t>640.00.00.900-8050.13</t>
  </si>
  <si>
    <t>640.00.00.900-8050.14</t>
  </si>
  <si>
    <t>640.00.00.900-8050.15</t>
  </si>
  <si>
    <t>640.00.00.900-8050.16</t>
  </si>
  <si>
    <t>640.00.00.900-8050.18</t>
  </si>
  <si>
    <t>640.00.00.900-8050.33</t>
  </si>
  <si>
    <t>640.00.00.900-8050.29</t>
  </si>
  <si>
    <t>640.00.00.900-8050.30</t>
  </si>
  <si>
    <t>640.00.00.900-7000.25</t>
  </si>
  <si>
    <t>640.00.00.900-7000.24</t>
  </si>
  <si>
    <t>640.00.00.900-7000.09</t>
  </si>
  <si>
    <t>640.00.00.900-7000.07</t>
  </si>
  <si>
    <t>640.00.00.900-7000.08</t>
  </si>
  <si>
    <t>640.00.00.900-7000.26</t>
  </si>
  <si>
    <t>640.00.00.900-7000.99</t>
  </si>
  <si>
    <t>640.00.00.900-7000.20</t>
  </si>
  <si>
    <t>640.00.00.900-7000.23</t>
  </si>
  <si>
    <t>640.00.00.900-7000.05</t>
  </si>
  <si>
    <t>640.00.00.900-7000.06</t>
  </si>
  <si>
    <t>640.00.00.900-7000.04</t>
  </si>
  <si>
    <t>640.00.00.900-7000.03</t>
  </si>
  <si>
    <t>640.00.00.900-7000.18</t>
  </si>
  <si>
    <t>640.00.00.900-7000.19</t>
  </si>
  <si>
    <t>640.00.00.900-7000.17</t>
  </si>
  <si>
    <t>640.00.00.900-7000.02</t>
  </si>
  <si>
    <t>640.00.00.900-7000.01</t>
  </si>
  <si>
    <t>640.00.00.900-6700.02</t>
  </si>
  <si>
    <t>640.00.00.900-6700.01</t>
  </si>
  <si>
    <t>640.00.00.900-6700.03</t>
  </si>
  <si>
    <t>640.00.00.900-6700.99</t>
  </si>
  <si>
    <t>640.00.00.900-6700.05</t>
  </si>
  <si>
    <t>640.00.00.900-6700.09</t>
  </si>
  <si>
    <t>640.00.00.900-6700.10</t>
  </si>
  <si>
    <t>640.00.00.900-6700.04</t>
  </si>
  <si>
    <t>640.00.00.900-6700.11</t>
  </si>
  <si>
    <t>640.00.00.900-6700.08</t>
  </si>
  <si>
    <t>640.00.00.900-6700.06</t>
  </si>
  <si>
    <t>640.00.00.900-9000.99</t>
  </si>
  <si>
    <t>640.00.00.900-9000.65</t>
  </si>
  <si>
    <t>640.05.00.150-5100.16</t>
  </si>
  <si>
    <t>640.05.00.150-5100.12</t>
  </si>
  <si>
    <t>640.05.00.150-5100.15</t>
  </si>
  <si>
    <t>640.05.00.150-5100.08</t>
  </si>
  <si>
    <t>640.05.00.150-5100.03</t>
  </si>
  <si>
    <t>640.05.00.150-5100.13</t>
  </si>
  <si>
    <t>640.05.00.150-5100.02</t>
  </si>
  <si>
    <t>640.05.00.150-5100.05</t>
  </si>
  <si>
    <t>640.05.00.150-5100.07</t>
  </si>
  <si>
    <t>640.05.00.150-5100.11</t>
  </si>
  <si>
    <t>640.05.00.150-5100.17</t>
  </si>
  <si>
    <t>640.05.00.150-5100.00</t>
  </si>
  <si>
    <t>640.05.00.150-5100.14</t>
  </si>
  <si>
    <t>640.05.00.150-5100.01</t>
  </si>
  <si>
    <t>640.05.00.150-5100.09</t>
  </si>
  <si>
    <t>640.05.00.150-5100.10</t>
  </si>
  <si>
    <t>640.05.00.150-5100.04</t>
  </si>
  <si>
    <t>640.05.00.150-5100.06</t>
  </si>
  <si>
    <t>640.05.00.150-6000.01</t>
  </si>
  <si>
    <t>640.05.00.150-5000.07</t>
  </si>
  <si>
    <t>640.05.00.150-5000.12</t>
  </si>
  <si>
    <t>640.05.00.150-5000.05</t>
  </si>
  <si>
    <t>640.05.00.150-5000.10</t>
  </si>
  <si>
    <t>640.05.00.150-5000.04</t>
  </si>
  <si>
    <t>640.05.00.150-5000.08</t>
  </si>
  <si>
    <t>640.05.00.150-5000.09</t>
  </si>
  <si>
    <t>640.05.00.150-5000.99</t>
  </si>
  <si>
    <t>640.05.00.150-5000.06</t>
  </si>
  <si>
    <t>640.05.00.150-5000.03</t>
  </si>
  <si>
    <t>640.05.00.150-5000.02</t>
  </si>
  <si>
    <t>640.05.00.150-5000.11</t>
  </si>
  <si>
    <t>640.05.00.150-6200.02</t>
  </si>
  <si>
    <t>640.05.00.160-6600.07</t>
  </si>
  <si>
    <t>640.05.00.160-6600.04</t>
  </si>
  <si>
    <t>640.05.00.160-5100.16</t>
  </si>
  <si>
    <t>640.05.00.160-5100.12</t>
  </si>
  <si>
    <t>640.05.00.160-5100.15</t>
  </si>
  <si>
    <t>640.05.00.160-5100.08</t>
  </si>
  <si>
    <t>640.05.00.160-5100.03</t>
  </si>
  <si>
    <t>640.05.00.160-5100.13</t>
  </si>
  <si>
    <t>640.05.00.160-5100.02</t>
  </si>
  <si>
    <t>640.05.00.160-5100.05</t>
  </si>
  <si>
    <t>640.05.00.160-5100.07</t>
  </si>
  <si>
    <t>640.05.00.160-5100.11</t>
  </si>
  <si>
    <t>640.05.00.160-5100.17</t>
  </si>
  <si>
    <t>640.05.00.160-5100.00</t>
  </si>
  <si>
    <t>640.05.00.160-5100.14</t>
  </si>
  <si>
    <t>640.05.00.160-5100.01</t>
  </si>
  <si>
    <t>640.05.00.160-5100.09</t>
  </si>
  <si>
    <t>640.05.00.160-5100.10</t>
  </si>
  <si>
    <t>640.05.00.160-5100.04</t>
  </si>
  <si>
    <t>640.05.00.160-5100.06</t>
  </si>
  <si>
    <t>640.05.00.160-6000.15</t>
  </si>
  <si>
    <t>640.05.00.160-5000.07</t>
  </si>
  <si>
    <t>640.05.00.160-5000.12</t>
  </si>
  <si>
    <t>640.05.00.160-5000.05</t>
  </si>
  <si>
    <t>640.05.00.160-5000.10</t>
  </si>
  <si>
    <t>640.05.00.160-5000.04</t>
  </si>
  <si>
    <t>640.05.00.160-5000.08</t>
  </si>
  <si>
    <t>640.05.00.160-5000.09</t>
  </si>
  <si>
    <t>640.05.00.160-5000.99</t>
  </si>
  <si>
    <t>640.05.00.160-5000.06</t>
  </si>
  <si>
    <t>640.05.00.160-5000.03</t>
  </si>
  <si>
    <t>640.05.00.160-5000.02</t>
  </si>
  <si>
    <t>640.05.00.160-5000.01</t>
  </si>
  <si>
    <t>640.05.00.160-5000.11</t>
  </si>
  <si>
    <t>640.05.00.160-6200.09</t>
  </si>
  <si>
    <t>640.05.00.160-6200.02</t>
  </si>
  <si>
    <t>640.05.00.160-6280.40</t>
  </si>
  <si>
    <t>640.07.00.170-5100.16</t>
  </si>
  <si>
    <t>640.07.00.170-5100.12</t>
  </si>
  <si>
    <t>640.07.00.170-5100.15</t>
  </si>
  <si>
    <t>640.07.00.170-5100.08</t>
  </si>
  <si>
    <t>640.07.00.170-5100.03</t>
  </si>
  <si>
    <t>640.07.00.170-5100.13</t>
  </si>
  <si>
    <t>640.07.00.170-5100.02</t>
  </si>
  <si>
    <t>640.07.00.170-5100.05</t>
  </si>
  <si>
    <t>640.07.00.170-5100.07</t>
  </si>
  <si>
    <t>640.07.00.170-5100.11</t>
  </si>
  <si>
    <t>640.07.00.170-5100.00</t>
  </si>
  <si>
    <t>640.07.00.170-5100.14</t>
  </si>
  <si>
    <t>640.07.00.170-5100.01</t>
  </si>
  <si>
    <t>640.07.00.170-5100.09</t>
  </si>
  <si>
    <t>640.07.00.170-5100.10</t>
  </si>
  <si>
    <t>640.07.00.170-5100.04</t>
  </si>
  <si>
    <t>640.07.00.170-5100.06</t>
  </si>
  <si>
    <t>640.07.00.170-5000.07</t>
  </si>
  <si>
    <t>640.07.00.170-5000.12</t>
  </si>
  <si>
    <t>640.07.00.170-5000.05</t>
  </si>
  <si>
    <t>640.07.00.170-5000.10</t>
  </si>
  <si>
    <t>640.07.00.170-5000.04</t>
  </si>
  <si>
    <t>640.07.00.170-5000.08</t>
  </si>
  <si>
    <t>640.07.00.170-5000.09</t>
  </si>
  <si>
    <t>640.07.00.170-5000.06</t>
  </si>
  <si>
    <t>640.07.00.170-5000.03</t>
  </si>
  <si>
    <t>640.07.00.170-5000.02</t>
  </si>
  <si>
    <t>640.07.00.170-5000.01</t>
  </si>
  <si>
    <t>640.07.00.170-5000.11</t>
  </si>
  <si>
    <t>640.11.00.250-5100.16</t>
  </si>
  <si>
    <t>640.11.00.250-5100.12</t>
  </si>
  <si>
    <t>640.11.00.250-5100.15</t>
  </si>
  <si>
    <t>640.11.00.250-5100.08</t>
  </si>
  <si>
    <t>640.11.00.250-5100.03</t>
  </si>
  <si>
    <t>640.11.00.250-5100.13</t>
  </si>
  <si>
    <t>640.11.00.250-5100.02</t>
  </si>
  <si>
    <t>640.11.00.250-5100.05</t>
  </si>
  <si>
    <t>640.11.00.250-5100.07</t>
  </si>
  <si>
    <t>640.11.00.250-5100.11</t>
  </si>
  <si>
    <t>640.11.00.250-5100.17</t>
  </si>
  <si>
    <t>640.11.00.250-5100.00</t>
  </si>
  <si>
    <t>640.11.00.250-5100.14</t>
  </si>
  <si>
    <t>640.11.00.250-5100.01</t>
  </si>
  <si>
    <t>640.11.00.250-5100.09</t>
  </si>
  <si>
    <t>640.11.00.250-5100.10</t>
  </si>
  <si>
    <t>640.11.00.250-5100.04</t>
  </si>
  <si>
    <t>640.11.00.250-5100.06</t>
  </si>
  <si>
    <t>640.11.00.250-5000.07</t>
  </si>
  <si>
    <t>640.11.00.250-5000.12</t>
  </si>
  <si>
    <t>640.11.00.250-5000.05</t>
  </si>
  <si>
    <t>640.11.00.250-5000.10</t>
  </si>
  <si>
    <t>640.11.00.250-5000.04</t>
  </si>
  <si>
    <t>640.11.00.250-5000.08</t>
  </si>
  <si>
    <t>640.11.00.250-5000.09</t>
  </si>
  <si>
    <t>640.11.00.250-5000.06</t>
  </si>
  <si>
    <t>640.11.00.250-5000.03</t>
  </si>
  <si>
    <t>640.11.00.250-5000.02</t>
  </si>
  <si>
    <t>640.11.00.250-5000.01</t>
  </si>
  <si>
    <t>640.11.00.250-5000.11</t>
  </si>
  <si>
    <t>640.40.50.001-6600.07</t>
  </si>
  <si>
    <t>640.40.50.001-6600.04</t>
  </si>
  <si>
    <t>640.40.50.001-5100.16</t>
  </si>
  <si>
    <t>640.40.50.001-5100.12</t>
  </si>
  <si>
    <t>640.40.50.001-5100.15</t>
  </si>
  <si>
    <t>640.40.50.001-5100.08</t>
  </si>
  <si>
    <t>640.40.50.001-5100.03</t>
  </si>
  <si>
    <t>640.40.50.001-5100.13</t>
  </si>
  <si>
    <t>640.40.50.001-5100.02</t>
  </si>
  <si>
    <t>640.40.50.001-5100.05</t>
  </si>
  <si>
    <t>640.40.50.001-5100.07</t>
  </si>
  <si>
    <t>640.40.50.001-5100.11</t>
  </si>
  <si>
    <t>640.40.50.001-5100.17</t>
  </si>
  <si>
    <t>640.40.50.001-5100.00</t>
  </si>
  <si>
    <t>640.40.50.001-5100.14</t>
  </si>
  <si>
    <t>640.40.50.001-5100.01</t>
  </si>
  <si>
    <t>640.40.50.001-5100.09</t>
  </si>
  <si>
    <t>640.40.50.001-5100.10</t>
  </si>
  <si>
    <t>640.40.50.001-5100.04</t>
  </si>
  <si>
    <t>640.40.50.001-5100.06</t>
  </si>
  <si>
    <t>640.40.50.001-7000.03</t>
  </si>
  <si>
    <t>640.40.50.001-6000.19</t>
  </si>
  <si>
    <t>640.40.50.001-5000.07</t>
  </si>
  <si>
    <t>640.40.50.001-5000.12</t>
  </si>
  <si>
    <t>640.40.50.001-5000.05</t>
  </si>
  <si>
    <t>640.40.50.001-5000.10</t>
  </si>
  <si>
    <t>640.40.50.001-5000.04</t>
  </si>
  <si>
    <t>640.40.50.001-5000.08</t>
  </si>
  <si>
    <t>640.40.50.001-5000.09</t>
  </si>
  <si>
    <t>640.40.50.001-5000.99</t>
  </si>
  <si>
    <t>640.40.50.001-5000.06</t>
  </si>
  <si>
    <t>640.40.50.001-5000.03</t>
  </si>
  <si>
    <t>640.40.50.001-5000.02</t>
  </si>
  <si>
    <t>640.40.50.001-5000.01</t>
  </si>
  <si>
    <t>640.40.50.001-5000.11</t>
  </si>
  <si>
    <t>640.40.50.001-6200.09</t>
  </si>
  <si>
    <t>640.40.55.500-6600.07</t>
  </si>
  <si>
    <t>640.40.55.500-5100.16</t>
  </si>
  <si>
    <t>640.40.55.500-5100.12</t>
  </si>
  <si>
    <t>640.40.55.500-5100.15</t>
  </si>
  <si>
    <t>640.40.55.500-5100.08</t>
  </si>
  <si>
    <t>640.40.55.500-5100.03</t>
  </si>
  <si>
    <t>640.40.55.500-5100.13</t>
  </si>
  <si>
    <t>640.40.55.500-5100.02</t>
  </si>
  <si>
    <t>640.40.55.500-5100.05</t>
  </si>
  <si>
    <t>640.40.55.500-5100.07</t>
  </si>
  <si>
    <t>640.40.55.500-5100.11</t>
  </si>
  <si>
    <t>640.40.55.500-5100.17</t>
  </si>
  <si>
    <t>640.40.55.500-5100.00</t>
  </si>
  <si>
    <t>640.40.55.500-5100.14</t>
  </si>
  <si>
    <t>640.40.55.500-5100.01</t>
  </si>
  <si>
    <t>640.40.55.500-5100.09</t>
  </si>
  <si>
    <t>640.40.55.500-5100.10</t>
  </si>
  <si>
    <t>640.40.55.500-5100.04</t>
  </si>
  <si>
    <t>640.40.55.500-5100.06</t>
  </si>
  <si>
    <t>640.40.55.500-6000.01</t>
  </si>
  <si>
    <t>640.40.55.500-6400.01</t>
  </si>
  <si>
    <t>640.40.55.500-5000.07</t>
  </si>
  <si>
    <t>640.40.55.500-5000.12</t>
  </si>
  <si>
    <t>640.40.55.500-5000.05</t>
  </si>
  <si>
    <t>640.40.55.500-5000.10</t>
  </si>
  <si>
    <t>640.40.55.500-5000.04</t>
  </si>
  <si>
    <t>640.40.55.500-5000.08</t>
  </si>
  <si>
    <t>640.40.55.500-5000.09</t>
  </si>
  <si>
    <t>640.40.55.500-5000.99</t>
  </si>
  <si>
    <t>640.40.55.500-5000.06</t>
  </si>
  <si>
    <t>640.40.55.500-5000.03</t>
  </si>
  <si>
    <t>640.40.55.500-5000.02</t>
  </si>
  <si>
    <t>640.40.55.500-5000.01</t>
  </si>
  <si>
    <t>640.40.55.500-5000.11</t>
  </si>
  <si>
    <t>640.40.55.510-5100.16</t>
  </si>
  <si>
    <t>640.40.55.510-5100.12</t>
  </si>
  <si>
    <t>640.40.55.510-5100.15</t>
  </si>
  <si>
    <t>640.40.55.510-5100.08</t>
  </si>
  <si>
    <t>640.40.55.510-5100.03</t>
  </si>
  <si>
    <t>640.40.55.510-5100.13</t>
  </si>
  <si>
    <t>640.40.55.510-5100.02</t>
  </si>
  <si>
    <t>640.40.55.510-5100.05</t>
  </si>
  <si>
    <t>640.40.55.510-5100.07</t>
  </si>
  <si>
    <t>640.40.55.510-5100.11</t>
  </si>
  <si>
    <t>640.40.55.510-5100.17</t>
  </si>
  <si>
    <t>640.40.55.510-5100.00</t>
  </si>
  <si>
    <t>640.40.55.510-5100.14</t>
  </si>
  <si>
    <t>640.40.55.510-5100.01</t>
  </si>
  <si>
    <t>640.40.55.510-5100.09</t>
  </si>
  <si>
    <t>640.40.55.510-5100.10</t>
  </si>
  <si>
    <t>640.40.55.510-5100.04</t>
  </si>
  <si>
    <t>640.40.55.510-5100.06</t>
  </si>
  <si>
    <t>640.40.55.510-5000.07</t>
  </si>
  <si>
    <t>640.40.55.510-5000.12</t>
  </si>
  <si>
    <t>640.40.55.510-5000.05</t>
  </si>
  <si>
    <t>640.40.55.510-5000.10</t>
  </si>
  <si>
    <t>640.40.55.510-5000.04</t>
  </si>
  <si>
    <t>640.40.55.510-5000.08</t>
  </si>
  <si>
    <t>640.40.55.510-5000.09</t>
  </si>
  <si>
    <t>640.40.55.510-5000.06</t>
  </si>
  <si>
    <t>640.40.55.510-5000.03</t>
  </si>
  <si>
    <t>640.40.55.510-5000.02</t>
  </si>
  <si>
    <t>640.40.55.510-5000.01</t>
  </si>
  <si>
    <t>640.40.55.510-5000.11</t>
  </si>
  <si>
    <t>640.40.60.520-5100.16</t>
  </si>
  <si>
    <t>640.40.60.520-5100.12</t>
  </si>
  <si>
    <t>640.40.60.520-5100.15</t>
  </si>
  <si>
    <t>640.40.60.520-5100.08</t>
  </si>
  <si>
    <t>640.40.60.520-5100.03</t>
  </si>
  <si>
    <t>640.40.60.520-5100.13</t>
  </si>
  <si>
    <t>640.40.60.520-5100.02</t>
  </si>
  <si>
    <t>640.40.60.520-5100.05</t>
  </si>
  <si>
    <t>640.40.60.520-5100.07</t>
  </si>
  <si>
    <t>640.40.60.520-5100.11</t>
  </si>
  <si>
    <t>640.40.60.520-5100.17</t>
  </si>
  <si>
    <t>640.40.60.520-5100.00</t>
  </si>
  <si>
    <t>640.40.60.520-5100.14</t>
  </si>
  <si>
    <t>640.40.60.520-5100.01</t>
  </si>
  <si>
    <t>640.40.60.520-5100.09</t>
  </si>
  <si>
    <t>640.40.60.520-5100.10</t>
  </si>
  <si>
    <t>640.40.60.520-5100.04</t>
  </si>
  <si>
    <t>640.40.60.520-5100.06</t>
  </si>
  <si>
    <t>640.40.60.520-7000.99</t>
  </si>
  <si>
    <t>640.40.60.520-7000.03</t>
  </si>
  <si>
    <t>640.40.60.520-6400.05</t>
  </si>
  <si>
    <t>640.40.60.520-5000.07</t>
  </si>
  <si>
    <t>640.40.60.520-5000.12</t>
  </si>
  <si>
    <t>640.40.60.520-5000.05</t>
  </si>
  <si>
    <t>640.40.60.520-5000.10</t>
  </si>
  <si>
    <t>640.40.60.520-5000.04</t>
  </si>
  <si>
    <t>640.40.60.520-5000.08</t>
  </si>
  <si>
    <t>640.40.60.520-5000.09</t>
  </si>
  <si>
    <t>640.40.60.520-5000.99</t>
  </si>
  <si>
    <t>640.40.60.520-5000.06</t>
  </si>
  <si>
    <t>640.40.60.520-5000.03</t>
  </si>
  <si>
    <t>640.40.60.520-5000.02</t>
  </si>
  <si>
    <t>640.40.60.520-5000.01</t>
  </si>
  <si>
    <t>640.40.60.520-5000.11</t>
  </si>
  <si>
    <t>640.40.60.520-6200.02</t>
  </si>
  <si>
    <t>640.40.60.530-6600.04</t>
  </si>
  <si>
    <t>640.40.60.530-5100.16</t>
  </si>
  <si>
    <t>640.40.60.530-5100.12</t>
  </si>
  <si>
    <t>640.40.60.530-5100.15</t>
  </si>
  <si>
    <t>640.40.60.530-5100.08</t>
  </si>
  <si>
    <t>640.40.60.530-5100.03</t>
  </si>
  <si>
    <t>640.40.60.530-5100.13</t>
  </si>
  <si>
    <t>640.40.60.530-5100.02</t>
  </si>
  <si>
    <t>640.40.60.530-5100.05</t>
  </si>
  <si>
    <t>640.40.60.530-5100.07</t>
  </si>
  <si>
    <t>640.40.60.530-5100.11</t>
  </si>
  <si>
    <t>640.40.60.530-5100.00</t>
  </si>
  <si>
    <t>640.40.60.530-5100.14</t>
  </si>
  <si>
    <t>640.40.60.530-5100.01</t>
  </si>
  <si>
    <t>640.40.60.530-5100.09</t>
  </si>
  <si>
    <t>640.40.60.530-5100.10</t>
  </si>
  <si>
    <t>640.40.60.530-5100.04</t>
  </si>
  <si>
    <t>640.40.60.530-5100.06</t>
  </si>
  <si>
    <t>640.40.60.530-6400.05</t>
  </si>
  <si>
    <t>640.40.60.530-5000.07</t>
  </si>
  <si>
    <t>640.40.60.530-5000.12</t>
  </si>
  <si>
    <t>640.40.60.530-5000.05</t>
  </si>
  <si>
    <t>640.40.60.530-5000.10</t>
  </si>
  <si>
    <t>640.40.60.530-5000.04</t>
  </si>
  <si>
    <t>640.40.60.530-5000.08</t>
  </si>
  <si>
    <t>640.40.60.530-5000.09</t>
  </si>
  <si>
    <t>640.40.60.530-5000.06</t>
  </si>
  <si>
    <t>640.40.60.530-5000.03</t>
  </si>
  <si>
    <t>640.40.60.530-5000.02</t>
  </si>
  <si>
    <t>640.40.60.530-5000.01</t>
  </si>
  <si>
    <t>640.40.60.530-5000.11</t>
  </si>
  <si>
    <t>640.40.70.570-5100.00</t>
  </si>
  <si>
    <t>640.40.80.005-8910.09</t>
  </si>
  <si>
    <t>640.40.80.005-8910.20</t>
  </si>
  <si>
    <t>640.40.80.005-8910.22</t>
  </si>
  <si>
    <t>640.40.80.005-8910.02</t>
  </si>
  <si>
    <t>640.40.80.005-8910.03</t>
  </si>
  <si>
    <t>640.40.80.005-8910.04</t>
  </si>
  <si>
    <t>640.40.80.005-8920.01</t>
  </si>
  <si>
    <t>640.40.80.005-8920.04</t>
  </si>
  <si>
    <t>640.40.80.005-8920.02</t>
  </si>
  <si>
    <t>640.40.80.005-8900.09</t>
  </si>
  <si>
    <t>640.40.80.005-8900.20</t>
  </si>
  <si>
    <t>640.40.80.005-8900.22</t>
  </si>
  <si>
    <t>640.40.80.005-8900.02</t>
  </si>
  <si>
    <t>640.40.80.005-8900.03</t>
  </si>
  <si>
    <t>640.40.80.015-6600.07</t>
  </si>
  <si>
    <t>640.40.80.015-6600.28</t>
  </si>
  <si>
    <t>640.40.80.015-6600.36</t>
  </si>
  <si>
    <t>640.40.80.015-6600.01</t>
  </si>
  <si>
    <t>640.40.80.015-6600.03</t>
  </si>
  <si>
    <t>640.40.80.015-6600.16</t>
  </si>
  <si>
    <t>640.40.80.015-6600.06</t>
  </si>
  <si>
    <t>640.40.80.015-6600.05</t>
  </si>
  <si>
    <t>640.40.80.015-6600.25</t>
  </si>
  <si>
    <t>640.40.80.015-6600.26</t>
  </si>
  <si>
    <t>640.40.80.015-6600.04</t>
  </si>
  <si>
    <t>640.40.80.015-6600.32</t>
  </si>
  <si>
    <t>640.40.80.015-9887.02</t>
  </si>
  <si>
    <t>640.40.80.015-9887.01</t>
  </si>
  <si>
    <t>640.40.80.015-5100.12</t>
  </si>
  <si>
    <t>640.40.80.015-5100.15</t>
  </si>
  <si>
    <t>640.40.80.015-5100.08</t>
  </si>
  <si>
    <t>640.40.80.015-5100.03</t>
  </si>
  <si>
    <t>640.40.80.015-5100.98</t>
  </si>
  <si>
    <t>640.40.80.015-5100.02</t>
  </si>
  <si>
    <t>640.40.80.015-5100.05</t>
  </si>
  <si>
    <t>640.40.80.015-5100.07</t>
  </si>
  <si>
    <t>640.40.80.015-5100.11</t>
  </si>
  <si>
    <t>640.40.80.015-5100.17</t>
  </si>
  <si>
    <t>640.40.80.015-5100.99</t>
  </si>
  <si>
    <t>640.40.80.015-5100.00</t>
  </si>
  <si>
    <t>640.40.80.015-5100.01</t>
  </si>
  <si>
    <t>640.40.80.015-5100.09</t>
  </si>
  <si>
    <t>640.40.80.015-5100.10</t>
  </si>
  <si>
    <t>640.40.80.015-5100.04</t>
  </si>
  <si>
    <t>640.40.80.015-5100.06</t>
  </si>
  <si>
    <t>640.40.80.015-7000.99</t>
  </si>
  <si>
    <t>640.40.80.015-7000.03</t>
  </si>
  <si>
    <t>640.40.80.015-6500.02</t>
  </si>
  <si>
    <t>640.40.80.015-6500.04</t>
  </si>
  <si>
    <t>640.40.80.015-6500.01</t>
  </si>
  <si>
    <t>640.40.80.015-6700.11</t>
  </si>
  <si>
    <t>640.40.80.015-6300.01</t>
  </si>
  <si>
    <t>640.40.80.015-6300.02</t>
  </si>
  <si>
    <t>640.40.80.015-6350.02</t>
  </si>
  <si>
    <t>640.40.80.015-6350.01</t>
  </si>
  <si>
    <t>640.40.80.015-6350.03</t>
  </si>
  <si>
    <t>640.40.80.015-6350.04</t>
  </si>
  <si>
    <t>640.40.80.015-6375.05</t>
  </si>
  <si>
    <t>640.40.80.015-6375.06</t>
  </si>
  <si>
    <t>640.40.80.015-6375.02</t>
  </si>
  <si>
    <t>640.40.80.015-6375.01</t>
  </si>
  <si>
    <t>640.40.80.015-6375.04</t>
  </si>
  <si>
    <t>640.40.80.015-6375.07</t>
  </si>
  <si>
    <t>640.40.80.015-6375.10</t>
  </si>
  <si>
    <t>640.40.80.015-6000.13</t>
  </si>
  <si>
    <t>640.40.80.015-6000.10</t>
  </si>
  <si>
    <t>640.40.80.015-6000.12</t>
  </si>
  <si>
    <t>640.40.80.015-6000.01</t>
  </si>
  <si>
    <t>640.40.80.015-6000.14</t>
  </si>
  <si>
    <t>640.40.80.015-6000.18</t>
  </si>
  <si>
    <t>640.40.80.015-6000.09</t>
  </si>
  <si>
    <t>640.40.80.015-6000.15</t>
  </si>
  <si>
    <t>640.40.80.015-6400.17</t>
  </si>
  <si>
    <t>640.40.80.015-6400.01</t>
  </si>
  <si>
    <t>640.40.80.015-6400.04</t>
  </si>
  <si>
    <t>640.40.80.015-6400.03</t>
  </si>
  <si>
    <t>640.40.80.015-6400.02</t>
  </si>
  <si>
    <t>640.40.80.015-6400.20</t>
  </si>
  <si>
    <t>640.40.80.015-6400.07</t>
  </si>
  <si>
    <t>640.40.80.015-6400.06</t>
  </si>
  <si>
    <t>640.40.80.015-6400.05</t>
  </si>
  <si>
    <t>640.40.80.015-5000.07</t>
  </si>
  <si>
    <t>640.40.80.015-5000.12</t>
  </si>
  <si>
    <t>640.40.80.015-5000.10</t>
  </si>
  <si>
    <t>640.40.80.015-5000.04</t>
  </si>
  <si>
    <t>640.40.80.015-5000.08</t>
  </si>
  <si>
    <t>640.40.80.015-5000.99</t>
  </si>
  <si>
    <t>640.40.80.015-5000.06</t>
  </si>
  <si>
    <t>640.40.80.015-5000.03</t>
  </si>
  <si>
    <t>640.40.80.015-5000.02</t>
  </si>
  <si>
    <t>640.40.80.015-5000.01</t>
  </si>
  <si>
    <t>640.40.80.015-5000.11</t>
  </si>
  <si>
    <t>640.40.80.015-6200.03</t>
  </si>
  <si>
    <t>640.40.80.015-6200.09</t>
  </si>
  <si>
    <t>640.40.80.015-6200.05</t>
  </si>
  <si>
    <t>640.40.80.015-6200.01</t>
  </si>
  <si>
    <t>640.40.80.015-6200.04</t>
  </si>
  <si>
    <t>640.40.80.015-6200.02</t>
  </si>
  <si>
    <t>640.40.80.015-6280.12</t>
  </si>
  <si>
    <t>640.40.80.015-6280.11</t>
  </si>
  <si>
    <t>640.40.80.015-6280.17</t>
  </si>
  <si>
    <t>640.40.80.015-6280.39</t>
  </si>
  <si>
    <t>640.40.80.015-6280.13</t>
  </si>
  <si>
    <t>640.40.80.015-6280.15</t>
  </si>
  <si>
    <t>640.40.80.015-6280.14</t>
  </si>
  <si>
    <t>640.40.80.015-6280.40</t>
  </si>
  <si>
    <t>640.40.80.015-6280.16</t>
  </si>
  <si>
    <t>640.40.80.015-6100.03</t>
  </si>
  <si>
    <t>640.40.80.015-6100.01</t>
  </si>
  <si>
    <t>640.40.80.015-6100.02</t>
  </si>
  <si>
    <t>640.40.80.560-6600.05</t>
  </si>
  <si>
    <t>640.40.80.560-6600.04</t>
  </si>
  <si>
    <t>640.40.80.560-5100.16</t>
  </si>
  <si>
    <t>640.40.80.560-5100.12</t>
  </si>
  <si>
    <t>640.40.80.560-5100.15</t>
  </si>
  <si>
    <t>640.40.80.560-5100.08</t>
  </si>
  <si>
    <t>640.40.80.560-5100.03</t>
  </si>
  <si>
    <t>640.40.80.560-5100.13</t>
  </si>
  <si>
    <t>640.40.80.560-5100.02</t>
  </si>
  <si>
    <t>640.40.80.560-5100.05</t>
  </si>
  <si>
    <t>640.40.80.560-5100.07</t>
  </si>
  <si>
    <t>640.40.80.560-5100.11</t>
  </si>
  <si>
    <t>640.40.80.560-5100.17</t>
  </si>
  <si>
    <t>640.40.80.560-5100.00</t>
  </si>
  <si>
    <t>640.40.80.560-5100.14</t>
  </si>
  <si>
    <t>640.40.80.560-5100.01</t>
  </si>
  <si>
    <t>640.40.80.560-5100.09</t>
  </si>
  <si>
    <t>640.40.80.560-5100.10</t>
  </si>
  <si>
    <t>640.40.80.560-5100.04</t>
  </si>
  <si>
    <t>640.40.80.560-5100.06</t>
  </si>
  <si>
    <t>640.40.80.560-6300.01</t>
  </si>
  <si>
    <t>640.40.80.560-6300.02</t>
  </si>
  <si>
    <t>640.40.80.560-6375.05</t>
  </si>
  <si>
    <t>640.40.80.560-6375.06</t>
  </si>
  <si>
    <t>640.40.80.560-6375.20</t>
  </si>
  <si>
    <t>640.40.80.560-6375.02</t>
  </si>
  <si>
    <t>640.40.80.560-6375.04</t>
  </si>
  <si>
    <t>640.40.80.560-6375.10</t>
  </si>
  <si>
    <t>640.40.80.560-6000.13</t>
  </si>
  <si>
    <t>640.40.80.560-6000.01</t>
  </si>
  <si>
    <t>640.40.80.560-6000.14</t>
  </si>
  <si>
    <t>640.40.80.560-6000.18</t>
  </si>
  <si>
    <t>640.40.80.560-5000.07</t>
  </si>
  <si>
    <t>640.40.80.560-5000.12</t>
  </si>
  <si>
    <t>640.40.80.560-5000.05</t>
  </si>
  <si>
    <t>640.40.80.560-5000.10</t>
  </si>
  <si>
    <t>640.40.80.560-5000.04</t>
  </si>
  <si>
    <t>640.40.80.560-5000.08</t>
  </si>
  <si>
    <t>640.40.80.560-5000.09</t>
  </si>
  <si>
    <t>640.40.80.560-5000.99</t>
  </si>
  <si>
    <t>640.40.80.560-5000.06</t>
  </si>
  <si>
    <t>640.40.80.560-5000.03</t>
  </si>
  <si>
    <t>640.40.80.560-5000.02</t>
  </si>
  <si>
    <t>640.40.80.560-5000.01</t>
  </si>
  <si>
    <t>640.40.80.560-5000.11</t>
  </si>
  <si>
    <t>640.40.80.560-6200.09</t>
  </si>
  <si>
    <t>640.40.80.560-6200.02</t>
  </si>
  <si>
    <t>640.40.80.560-6280.39</t>
  </si>
  <si>
    <t>640.40.80.640-6600.04</t>
  </si>
  <si>
    <t>640.40.80.640-5100.16</t>
  </si>
  <si>
    <t>640.40.80.640-5100.12</t>
  </si>
  <si>
    <t>640.40.80.640-5100.15</t>
  </si>
  <si>
    <t>640.40.80.640-5100.08</t>
  </si>
  <si>
    <t>640.40.80.640-5100.03</t>
  </si>
  <si>
    <t>640.40.80.640-5100.13</t>
  </si>
  <si>
    <t>640.40.80.640-5100.02</t>
  </si>
  <si>
    <t>640.40.80.640-5100.05</t>
  </si>
  <si>
    <t>640.40.80.640-5100.07</t>
  </si>
  <si>
    <t>640.40.80.640-5100.11</t>
  </si>
  <si>
    <t>640.40.80.640-5100.17</t>
  </si>
  <si>
    <t>640.40.80.640-5100.00</t>
  </si>
  <si>
    <t>640.40.80.640-5100.14</t>
  </si>
  <si>
    <t>640.40.80.640-5100.01</t>
  </si>
  <si>
    <t>640.40.80.640-5100.09</t>
  </si>
  <si>
    <t>640.40.80.640-5100.10</t>
  </si>
  <si>
    <t>640.40.80.640-5100.04</t>
  </si>
  <si>
    <t>640.40.80.640-5100.06</t>
  </si>
  <si>
    <t>640.40.80.640-7000.99</t>
  </si>
  <si>
    <t>640.40.80.640-6300.03</t>
  </si>
  <si>
    <t>640.40.80.640-6300.01</t>
  </si>
  <si>
    <t>640.40.80.640-6375.10</t>
  </si>
  <si>
    <t>640.40.80.640-6000.01</t>
  </si>
  <si>
    <t>640.40.80.640-6000.09</t>
  </si>
  <si>
    <t>640.40.80.640-6400.04</t>
  </si>
  <si>
    <t>640.40.80.640-5000.07</t>
  </si>
  <si>
    <t>640.40.80.640-5000.12</t>
  </si>
  <si>
    <t>640.40.80.640-5000.05</t>
  </si>
  <si>
    <t>640.40.80.640-5000.10</t>
  </si>
  <si>
    <t>640.40.80.640-5000.04</t>
  </si>
  <si>
    <t>640.40.80.640-5000.08</t>
  </si>
  <si>
    <t>640.40.80.640-5000.09</t>
  </si>
  <si>
    <t>640.40.80.640-5000.99</t>
  </si>
  <si>
    <t>640.40.80.640-5000.06</t>
  </si>
  <si>
    <t>640.40.80.640-5000.03</t>
  </si>
  <si>
    <t>640.40.80.640-5000.02</t>
  </si>
  <si>
    <t>640.40.80.640-5000.01</t>
  </si>
  <si>
    <t>640.40.80.640-5000.11</t>
  </si>
  <si>
    <t>640.40.80.640-6200.09</t>
  </si>
  <si>
    <t>640.40.80.640-6200.05</t>
  </si>
  <si>
    <t>640.40.80.640-6200.02</t>
  </si>
  <si>
    <t>640.40.80.640-6280.12</t>
  </si>
  <si>
    <t>640.40.80.640-6280.17</t>
  </si>
  <si>
    <t>640.40.80.640-6100.01</t>
  </si>
  <si>
    <t>640.40.80.650-6600.04</t>
  </si>
  <si>
    <t>640.40.80.650-5100.16</t>
  </si>
  <si>
    <t>640.40.80.650-5100.12</t>
  </si>
  <si>
    <t>640.40.80.650-5100.15</t>
  </si>
  <si>
    <t>640.40.80.650-5100.08</t>
  </si>
  <si>
    <t>640.40.80.650-5100.03</t>
  </si>
  <si>
    <t>640.40.80.650-5100.13</t>
  </si>
  <si>
    <t>640.40.80.650-5100.02</t>
  </si>
  <si>
    <t>640.40.80.650-5100.05</t>
  </si>
  <si>
    <t>640.40.80.650-5100.07</t>
  </si>
  <si>
    <t>640.40.80.650-5100.11</t>
  </si>
  <si>
    <t>640.40.80.650-5100.17</t>
  </si>
  <si>
    <t>640.40.80.650-5100.00</t>
  </si>
  <si>
    <t>640.40.80.650-5100.14</t>
  </si>
  <si>
    <t>640.40.80.650-5100.01</t>
  </si>
  <si>
    <t>640.40.80.650-5100.09</t>
  </si>
  <si>
    <t>640.40.80.650-5100.10</t>
  </si>
  <si>
    <t>640.40.80.650-5100.04</t>
  </si>
  <si>
    <t>640.40.80.650-5100.06</t>
  </si>
  <si>
    <t>640.40.80.650-7000.99</t>
  </si>
  <si>
    <t>640.40.80.650-7000.03</t>
  </si>
  <si>
    <t>640.40.80.650-6300.03</t>
  </si>
  <si>
    <t>640.40.80.650-6300.01</t>
  </si>
  <si>
    <t>640.40.80.650-6000.01</t>
  </si>
  <si>
    <t>640.40.80.650-6000.09</t>
  </si>
  <si>
    <t>640.40.80.650-6400.02</t>
  </si>
  <si>
    <t>640.40.80.650-6400.19</t>
  </si>
  <si>
    <t>640.40.80.650-5000.07</t>
  </si>
  <si>
    <t>640.40.80.650-5000.12</t>
  </si>
  <si>
    <t>640.40.80.650-5000.05</t>
  </si>
  <si>
    <t>640.40.80.650-5000.10</t>
  </si>
  <si>
    <t>640.40.80.650-5000.04</t>
  </si>
  <si>
    <t>640.40.80.650-5000.08</t>
  </si>
  <si>
    <t>640.40.80.650-5000.09</t>
  </si>
  <si>
    <t>640.40.80.650-5000.99</t>
  </si>
  <si>
    <t>640.40.80.650-5000.06</t>
  </si>
  <si>
    <t>640.40.80.650-5000.03</t>
  </si>
  <si>
    <t>640.40.80.650-5000.02</t>
  </si>
  <si>
    <t>640.40.80.650-5000.01</t>
  </si>
  <si>
    <t>640.40.80.650-5000.11</t>
  </si>
  <si>
    <t>640.40.80.650-6280.13</t>
  </si>
  <si>
    <t>640.40.80.660-6600.03</t>
  </si>
  <si>
    <t>640.40.80.660-6600.04</t>
  </si>
  <si>
    <t>640.40.80.660-5100.16</t>
  </si>
  <si>
    <t>640.40.80.660-5100.12</t>
  </si>
  <si>
    <t>640.40.80.660-5100.15</t>
  </si>
  <si>
    <t>640.40.80.660-5100.08</t>
  </si>
  <si>
    <t>640.40.80.660-5100.03</t>
  </si>
  <si>
    <t>640.40.80.660-5100.13</t>
  </si>
  <si>
    <t>640.40.80.660-5100.02</t>
  </si>
  <si>
    <t>640.40.80.660-5100.05</t>
  </si>
  <si>
    <t>640.40.80.660-5100.07</t>
  </si>
  <si>
    <t>640.40.80.660-5100.11</t>
  </si>
  <si>
    <t>640.40.80.660-5100.17</t>
  </si>
  <si>
    <t>640.40.80.660-5100.00</t>
  </si>
  <si>
    <t>640.40.80.660-5100.14</t>
  </si>
  <si>
    <t>640.40.80.660-5100.01</t>
  </si>
  <si>
    <t>640.40.80.660-5100.09</t>
  </si>
  <si>
    <t>640.40.80.660-5100.10</t>
  </si>
  <si>
    <t>640.40.80.660-5100.04</t>
  </si>
  <si>
    <t>640.40.80.660-5100.06</t>
  </si>
  <si>
    <t>640.40.80.660-7000.99</t>
  </si>
  <si>
    <t>640.40.80.660-7000.03</t>
  </si>
  <si>
    <t>640.40.80.660-6300.03</t>
  </si>
  <si>
    <t>640.40.80.660-6300.01</t>
  </si>
  <si>
    <t>640.40.80.660-6350.03</t>
  </si>
  <si>
    <t>640.40.80.660-6350.04</t>
  </si>
  <si>
    <t>640.40.80.660-6000.01</t>
  </si>
  <si>
    <t>640.40.80.660-6000.09</t>
  </si>
  <si>
    <t>640.40.80.660-6000.07</t>
  </si>
  <si>
    <t>640.40.80.660-6400.01</t>
  </si>
  <si>
    <t>640.40.80.660-6400.04</t>
  </si>
  <si>
    <t>640.40.80.660-6400.03</t>
  </si>
  <si>
    <t>640.40.80.660-6400.02</t>
  </si>
  <si>
    <t>640.40.80.660-6400.20</t>
  </si>
  <si>
    <t>640.40.80.660-6400.19</t>
  </si>
  <si>
    <t>640.40.80.660-5000.07</t>
  </si>
  <si>
    <t>640.40.80.660-5000.12</t>
  </si>
  <si>
    <t>640.40.80.660-5000.05</t>
  </si>
  <si>
    <t>640.40.80.660-5000.10</t>
  </si>
  <si>
    <t>640.40.80.660-5000.04</t>
  </si>
  <si>
    <t>640.40.80.660-5000.08</t>
  </si>
  <si>
    <t>640.40.80.660-5000.09</t>
  </si>
  <si>
    <t>640.40.80.660-5000.99</t>
  </si>
  <si>
    <t>640.40.80.660-5000.06</t>
  </si>
  <si>
    <t>640.40.80.660-5000.03</t>
  </si>
  <si>
    <t>640.40.80.660-5000.02</t>
  </si>
  <si>
    <t>640.40.80.660-5000.01</t>
  </si>
  <si>
    <t>640.40.80.660-5000.11</t>
  </si>
  <si>
    <t>640.40.80.660-6200.12</t>
  </si>
  <si>
    <t>640.40.80.660-6200.05</t>
  </si>
  <si>
    <t>640.40.80.660-6200.07</t>
  </si>
  <si>
    <t>640.40.80.660-6200.02</t>
  </si>
  <si>
    <t>640.40.80.660-6280.42</t>
  </si>
  <si>
    <t>640.40.80.660-6280.15</t>
  </si>
  <si>
    <t>640.40.80.660-6280.14</t>
  </si>
  <si>
    <t>640.40.80.660-6280.16</t>
  </si>
  <si>
    <t>640.40.80.670-6600.07</t>
  </si>
  <si>
    <t>640.40.80.670-6600.04</t>
  </si>
  <si>
    <t>640.40.80.670-5100.16</t>
  </si>
  <si>
    <t>640.40.80.670-5100.12</t>
  </si>
  <si>
    <t>640.40.80.670-5100.15</t>
  </si>
  <si>
    <t>640.40.80.670-5100.08</t>
  </si>
  <si>
    <t>640.40.80.670-5100.03</t>
  </si>
  <si>
    <t>640.40.80.670-5100.13</t>
  </si>
  <si>
    <t>640.40.80.670-5100.02</t>
  </si>
  <si>
    <t>640.40.80.670-5100.05</t>
  </si>
  <si>
    <t>640.40.80.670-5100.07</t>
  </si>
  <si>
    <t>640.40.80.670-5100.11</t>
  </si>
  <si>
    <t>640.40.80.670-5100.17</t>
  </si>
  <si>
    <t>640.40.80.670-5100.00</t>
  </si>
  <si>
    <t>640.40.80.670-5100.14</t>
  </si>
  <si>
    <t>640.40.80.670-5100.01</t>
  </si>
  <si>
    <t>640.40.80.670-5100.09</t>
  </si>
  <si>
    <t>640.40.80.670-5100.10</t>
  </si>
  <si>
    <t>640.40.80.670-5100.04</t>
  </si>
  <si>
    <t>640.40.80.670-5100.06</t>
  </si>
  <si>
    <t>640.40.80.670-7000.08</t>
  </si>
  <si>
    <t>640.40.80.670-7000.99</t>
  </si>
  <si>
    <t>640.40.80.670-7000.03</t>
  </si>
  <si>
    <t>640.40.80.670-6300.03</t>
  </si>
  <si>
    <t>640.40.80.670-6300.01</t>
  </si>
  <si>
    <t>640.40.80.670-6350.03</t>
  </si>
  <si>
    <t>640.40.80.670-6350.04</t>
  </si>
  <si>
    <t>640.40.80.670-6000.01</t>
  </si>
  <si>
    <t>640.40.80.670-6400.15</t>
  </si>
  <si>
    <t>640.40.80.670-6400.04</t>
  </si>
  <si>
    <t>640.40.80.670-6400.02</t>
  </si>
  <si>
    <t>640.40.80.670-5000.07</t>
  </si>
  <si>
    <t>640.40.80.670-5000.12</t>
  </si>
  <si>
    <t>640.40.80.670-5000.05</t>
  </si>
  <si>
    <t>640.40.80.670-5000.10</t>
  </si>
  <si>
    <t>640.40.80.670-5000.04</t>
  </si>
  <si>
    <t>640.40.80.670-5000.08</t>
  </si>
  <si>
    <t>640.40.80.670-5000.09</t>
  </si>
  <si>
    <t>640.40.80.670-5000.06</t>
  </si>
  <si>
    <t>640.40.80.670-5000.03</t>
  </si>
  <si>
    <t>640.40.80.670-5000.02</t>
  </si>
  <si>
    <t>640.40.80.670-5000.01</t>
  </si>
  <si>
    <t>640.40.80.670-5000.11</t>
  </si>
  <si>
    <t>640.40.80.670-6200.12</t>
  </si>
  <si>
    <t>640.40.80.670-6200.09</t>
  </si>
  <si>
    <t>640.40.80.670-6200.05</t>
  </si>
  <si>
    <t>640.40.80.670-6200.02</t>
  </si>
  <si>
    <t>640.40.80.670-6280.42</t>
  </si>
  <si>
    <t>640.40.80.670-6280.15</t>
  </si>
  <si>
    <t>640.40.80.675-6300.03</t>
  </si>
  <si>
    <t>640.40.80.675-6300.01</t>
  </si>
  <si>
    <t>640.40.80.675-6350.03</t>
  </si>
  <si>
    <t>640.40.80.675-6000.01</t>
  </si>
  <si>
    <t>640.40.80.675-6400.01</t>
  </si>
  <si>
    <t>640.40.80.675-6400.04</t>
  </si>
  <si>
    <t>640.40.80.675-6400.20</t>
  </si>
  <si>
    <t>640.40.80.675-6200.02</t>
  </si>
  <si>
    <t>640.40.80.675-6100.01</t>
  </si>
  <si>
    <t>Alternative Energy Biogas/CNG</t>
  </si>
  <si>
    <t>Alternative Energy Solar</t>
  </si>
  <si>
    <t>Capital Asset Expenditure Adjustments  Asset Transfer In</t>
  </si>
  <si>
    <t>Capital Asset Expenditure Adjustments  Asset Transfer Out</t>
  </si>
  <si>
    <t>Capital Asset Expenditure Adjustments  Current Year Additions</t>
  </si>
  <si>
    <t>Capital Asset Expenditure Adjustments  Disposals</t>
  </si>
  <si>
    <t>Capital Asset Expenditure Adjustments  Infrastructure Donations/Add</t>
  </si>
  <si>
    <t>Capital Improvements-Sewer Clarifier</t>
  </si>
  <si>
    <t>Capital Improvements-Sewer Collection Line Maint/Rehab</t>
  </si>
  <si>
    <t>Capital Improvements-Sewer Collection Line Repairs-Major</t>
  </si>
  <si>
    <t>Capital Improvements-Sewer Collection Line Replacement/Impr</t>
  </si>
  <si>
    <t>Capital Improvements-Sewer Collection Pump Stn Maint/Rehab</t>
  </si>
  <si>
    <t>Capital Improvements-Sewer Collection Pump Stn Repairs-Maj</t>
  </si>
  <si>
    <t>Capital Improvements-Sewer Collection Pump Stn Replace/Imp</t>
  </si>
  <si>
    <t>Capital Improvements-Sewer Collection Trunk Maint/Rehab</t>
  </si>
  <si>
    <t>Capital Improvements-Sewer Collection Trunk Repairs-Major</t>
  </si>
  <si>
    <t>Capital Improvements-Sewer Collection Trunk Replacement/Imp</t>
  </si>
  <si>
    <t>Capital Improvements-Sewer Digester Dome Repair</t>
  </si>
  <si>
    <t>Capital Improvements-Sewer General</t>
  </si>
  <si>
    <t>Capital Improvements-Sewer Industrial Pipeline Maint/Rehab</t>
  </si>
  <si>
    <t>Capital Improvements-Sewer Industrial Pipeline Repairs-Maj</t>
  </si>
  <si>
    <t>Capital Improvements-Sewer Industrial Pipeline Replace/Imp</t>
  </si>
  <si>
    <t>Capital Improvements-Sewer Land</t>
  </si>
  <si>
    <t>Capital Improvements-Sewer Other Misc Improvements</t>
  </si>
  <si>
    <t>Capital Improvements-Sewer Phase III Expansion</t>
  </si>
  <si>
    <t>Capital Improvements-Sewer Plant Expansion/Improvements</t>
  </si>
  <si>
    <t>Capital Improvements-Sewer Plant Liquid Maint/Rehab</t>
  </si>
  <si>
    <t>Capital Improvements-Sewer Plant Liquid Repairs-Major</t>
  </si>
  <si>
    <t>Capital Improvements-Sewer Plant Liquid Replacement/Imp</t>
  </si>
  <si>
    <t>Capital Improvements-Sewer Plant Solid Maintenance/Rehab</t>
  </si>
  <si>
    <t>Capital Improvements-Sewer Plant Solid Repairs-Major</t>
  </si>
  <si>
    <t>Capital Improvements-Sewer Plant Solid Replacement./Imp</t>
  </si>
  <si>
    <t>Capital Improvements-Sewer Security</t>
  </si>
  <si>
    <t>Capital Improvements-Sewer Survey Monument Restoration</t>
  </si>
  <si>
    <t>Capital Improvements-Sewer Viron</t>
  </si>
  <si>
    <t>Capital Improvements-Sewer Woodward Av Utility &amp; Street Imp</t>
  </si>
  <si>
    <t>Capital Outlay Aeration Basin</t>
  </si>
  <si>
    <t>Capital Outlay Centrifuge</t>
  </si>
  <si>
    <t>Capital Outlay Computer Hardware</t>
  </si>
  <si>
    <t>Capital Outlay Discharge Box</t>
  </si>
  <si>
    <t>Capital Outlay Laboratory</t>
  </si>
  <si>
    <t>Capital Outlay Leveling Devices</t>
  </si>
  <si>
    <t>Capital Outlay Operations Apparatus-Minor</t>
  </si>
  <si>
    <t>Capital Outlay Pumps</t>
  </si>
  <si>
    <t>Capital Outlay Storage Tank</t>
  </si>
  <si>
    <t>Capital Outlay Vehicles-Minor</t>
  </si>
  <si>
    <t>Depreciation Building Improvements</t>
  </si>
  <si>
    <t>Depreciation Buildings</t>
  </si>
  <si>
    <t>Depreciation Computer Hardware</t>
  </si>
  <si>
    <t>Depreciation Machinery &amp; Equipment</t>
  </si>
  <si>
    <t>Depreciation Sewer Lines</t>
  </si>
  <si>
    <t>Depreciation Sewer Plant</t>
  </si>
  <si>
    <t>Depreciation Software</t>
  </si>
  <si>
    <t>Depreciation Storm Drain</t>
  </si>
  <si>
    <t>Depreciation Streets</t>
  </si>
  <si>
    <t>Depreciation Vehicles</t>
  </si>
  <si>
    <t>Operating Transfers Out General</t>
  </si>
  <si>
    <t>Operating Transfers Out Sewer Fee</t>
  </si>
  <si>
    <t>Benefits Other Post Employment Benefits</t>
  </si>
  <si>
    <t>Debt Service-Interest 2003</t>
  </si>
  <si>
    <t>Debt Service-Interest 2009 Issue</t>
  </si>
  <si>
    <t>Debt Service-Interest 2012</t>
  </si>
  <si>
    <t>Debt Service-Interest LaSalle-Viron</t>
  </si>
  <si>
    <t>Debt Service-Interest State Energy Commission #1</t>
  </si>
  <si>
    <t>Debt Service-Interest State Energy Commission #2</t>
  </si>
  <si>
    <t>Debt Service-Other Costs Admin/Audit Fees</t>
  </si>
  <si>
    <t>Debt Service-Other Costs Amortization of Discount</t>
  </si>
  <si>
    <t>Debt Service-Other Costs Bond Issuance Costs</t>
  </si>
  <si>
    <t>Debt Service-Principal 2003 A</t>
  </si>
  <si>
    <t>Debt Service-Principal 2009 Issue</t>
  </si>
  <si>
    <t>Debt Service-Principal 2012 Issue</t>
  </si>
  <si>
    <t>Debt Service-Principal LaSalle-Viron</t>
  </si>
  <si>
    <t>Debt Service-Principal State Energy Commission #1</t>
  </si>
  <si>
    <t>Administrative Expenses Property Tax Assessments</t>
  </si>
  <si>
    <t>Administrative Expenses Public/Legal Advertisement</t>
  </si>
  <si>
    <t>Bad Debt Expense Penalties</t>
  </si>
  <si>
    <t>Bad Debt Expense Service Fees</t>
  </si>
  <si>
    <t>Benefits GASB 75 Expense</t>
  </si>
  <si>
    <t>Benefits Pension Expense</t>
  </si>
  <si>
    <t>Claims &amp; Insurance Claim Settlement</t>
  </si>
  <si>
    <t>Dues &amp; Subscriptions Publications</t>
  </si>
  <si>
    <t>Maintenance Agreements &amp; Licenses SCADA</t>
  </si>
  <si>
    <t>Operating Fees Annual Waste Discharger</t>
  </si>
  <si>
    <t>Operating Fees Bay Protection Annual</t>
  </si>
  <si>
    <t>Operating Fees NPDES Permit Compliance</t>
  </si>
  <si>
    <t>Operating Fees NPDES Permit Renewal</t>
  </si>
  <si>
    <t>Operating Fees Permit</t>
  </si>
  <si>
    <t>Operating Fees Sludge Disposal</t>
  </si>
  <si>
    <t>Professional Services Compliance Monitoring</t>
  </si>
  <si>
    <t>Professional Services Consultant</t>
  </si>
  <si>
    <t>Professional Services I.W. Pre Analysis</t>
  </si>
  <si>
    <t>Repairs &amp; Maintenance Breathing Apparatus</t>
  </si>
  <si>
    <t>Repairs &amp; Maintenance Major Repair &amp; Contingency</t>
  </si>
  <si>
    <t>Repairs &amp; Maintenance Smog Retrofit</t>
  </si>
  <si>
    <t>Supplies-Public Works Chemicals</t>
  </si>
  <si>
    <t>Supplies-Public Works Custodial</t>
  </si>
  <si>
    <t>Supplies-Public Works Industrial Pipeline Chemicals</t>
  </si>
  <si>
    <t>Supplies-Public Works Industrial Waste Pretreatment</t>
  </si>
  <si>
    <t>Supplies-Public Works Laboratory</t>
  </si>
  <si>
    <t>Supplies-Public Works Mechanics Tools</t>
  </si>
  <si>
    <t>Supplies-Public Works UV System Supplies</t>
  </si>
  <si>
    <t>Operating Fees Fines and Penalties</t>
  </si>
  <si>
    <t>Dues &amp; Subscriptions Certifications</t>
  </si>
  <si>
    <t>Repairs &amp; Maintenance Testing/Certifications</t>
  </si>
  <si>
    <t>Professional Services Weed Abatement</t>
  </si>
  <si>
    <t>Supplies Radio Communication &amp; Maint.</t>
  </si>
  <si>
    <t>Supplies-Public Works Industrial Wastewater</t>
  </si>
  <si>
    <t>Repairs &amp; Maintenance Emergency</t>
  </si>
  <si>
    <t>Provisional Budget</t>
  </si>
  <si>
    <t>Total Budget Request</t>
  </si>
  <si>
    <t>Grants</t>
  </si>
  <si>
    <t>Operating Fees</t>
  </si>
  <si>
    <t>Debt Service</t>
  </si>
  <si>
    <t>Total Debt Service</t>
  </si>
  <si>
    <t>Debt Service Principal</t>
  </si>
  <si>
    <t>Debt Service Interest</t>
  </si>
  <si>
    <t>Debt Service Other</t>
  </si>
  <si>
    <t>640.40.80.670-5000.99</t>
  </si>
  <si>
    <t>total of $125,000-need to purchase additional aerators</t>
  </si>
  <si>
    <t>640.45.40.000-5000.01</t>
  </si>
  <si>
    <t>640.45.40.000-5000.02</t>
  </si>
  <si>
    <t>640.45.40.000-5000.03</t>
  </si>
  <si>
    <t>640.45.40.000-5000.04</t>
  </si>
  <si>
    <t>640.45.40.000-5000.06</t>
  </si>
  <si>
    <t>640.45.40.000-5000.07</t>
  </si>
  <si>
    <t>640.45.40.000-5000.08</t>
  </si>
  <si>
    <t>640.45.40.000-5000.11</t>
  </si>
  <si>
    <t>640.45.40.000-5000.99</t>
  </si>
  <si>
    <t>640.45.40.000-5100.00</t>
  </si>
  <si>
    <t>640.45.40.000-5100.01</t>
  </si>
  <si>
    <t>640.45.40.000-5100.02</t>
  </si>
  <si>
    <t>640.45.40.000-5100.03</t>
  </si>
  <si>
    <t>640.45.40.000-5100.04</t>
  </si>
  <si>
    <t>640.45.40.000-5100.05</t>
  </si>
  <si>
    <t>640.45.40.000-5100.06</t>
  </si>
  <si>
    <t>640.45.40.000-5100.07</t>
  </si>
  <si>
    <t>640.45.40.000-5100.08</t>
  </si>
  <si>
    <t>640.45.40.000-5100.09</t>
  </si>
  <si>
    <t>640.45.40.000-5100.11</t>
  </si>
  <si>
    <t>640.45.40.000-5100.15</t>
  </si>
  <si>
    <t>640.45.40.000-5100.17</t>
  </si>
  <si>
    <t>640.45.40.000-6000.01</t>
  </si>
  <si>
    <t>640.45.40.000-6000.10</t>
  </si>
  <si>
    <t>640.45.40.000-6000.12</t>
  </si>
  <si>
    <t>640.45.40.000-6000.13</t>
  </si>
  <si>
    <t>640.45.40.000-6000.14</t>
  </si>
  <si>
    <t>640.45.40.000-6000.18</t>
  </si>
  <si>
    <t>640.45.40.000-6100.01</t>
  </si>
  <si>
    <t>640.45.40.000-6100.02</t>
  </si>
  <si>
    <t>640.45.40.000-6100.03</t>
  </si>
  <si>
    <t>640.45.40.000-6200.01</t>
  </si>
  <si>
    <t>640.45.40.000-6200.02</t>
  </si>
  <si>
    <t>640.45.40.000-6200.03</t>
  </si>
  <si>
    <t>640.45.40.000-6200.04</t>
  </si>
  <si>
    <t>640.45.40.000-6200.05</t>
  </si>
  <si>
    <t>640.45.40.000-6200.09</t>
  </si>
  <si>
    <t>640.45.40.000-6300.01</t>
  </si>
  <si>
    <t>640.45.40.000-6300.02</t>
  </si>
  <si>
    <t>640.45.40.000-6300.03</t>
  </si>
  <si>
    <t>640.45.40.000-6350.01</t>
  </si>
  <si>
    <t>640.45.40.000-6350.02</t>
  </si>
  <si>
    <t>640.45.40.000-6350.03</t>
  </si>
  <si>
    <t>640.45.40.000-6350.04</t>
  </si>
  <si>
    <t>640.45.40.000-6350.05</t>
  </si>
  <si>
    <t>640.45.40.000-6350.06</t>
  </si>
  <si>
    <t>640.45.40.000-6400.01</t>
  </si>
  <si>
    <t>640.45.40.000-6400.02</t>
  </si>
  <si>
    <t>640.45.40.000-6400.03</t>
  </si>
  <si>
    <t>640.45.40.000-6400.04</t>
  </si>
  <si>
    <t>640.45.40.000-6400.05</t>
  </si>
  <si>
    <t>640.45.40.000-6600.01</t>
  </si>
  <si>
    <t>640.45.40.000-6600.03</t>
  </si>
  <si>
    <t>640.45.40.000-6600.04</t>
  </si>
  <si>
    <t>640.45.40.000-6600.05</t>
  </si>
  <si>
    <t>640.45.40.000-6600.06</t>
  </si>
  <si>
    <t>640.45.40.000-6600.07</t>
  </si>
  <si>
    <t>640.45.40.000-6600.08</t>
  </si>
  <si>
    <t>640.45.40.000-6600.14</t>
  </si>
  <si>
    <t>640.45.40.000-6600.24</t>
  </si>
  <si>
    <t>640.45.40.000-6600.25</t>
  </si>
  <si>
    <t>640.45.40.000-6600.26</t>
  </si>
  <si>
    <t>640.45.40.000-6600.27</t>
  </si>
  <si>
    <t>640.45.40.000-6600.29</t>
  </si>
  <si>
    <t>640.45.40.000-6600.30</t>
  </si>
  <si>
    <t>640.45.40.000-7000.03</t>
  </si>
  <si>
    <t>640.45.40.000-7000.04</t>
  </si>
  <si>
    <t>640.45.40.000-7000.07</t>
  </si>
  <si>
    <t>640.45.40.000-7000.08</t>
  </si>
  <si>
    <t>640.45.40.000-7000.12</t>
  </si>
  <si>
    <t>640.45.40.000-7000.99</t>
  </si>
  <si>
    <t>640.45.41.000-5000.01</t>
  </si>
  <si>
    <t>640.45.41.000-5000.02</t>
  </si>
  <si>
    <t>640.45.41.000-5000.03</t>
  </si>
  <si>
    <t>640.45.41.000-5000.04</t>
  </si>
  <si>
    <t>640.45.41.000-5000.06</t>
  </si>
  <si>
    <t>640.45.41.000-5000.07</t>
  </si>
  <si>
    <t>640.45.41.000-5000.08</t>
  </si>
  <si>
    <t>640.45.41.000-5000.11</t>
  </si>
  <si>
    <t>640.45.41.000-5000.99</t>
  </si>
  <si>
    <t>640.45.41.000-5100.00</t>
  </si>
  <si>
    <t>640.45.41.000-5100.01</t>
  </si>
  <si>
    <t>640.45.41.000-5100.02</t>
  </si>
  <si>
    <t>640.45.41.000-5100.03</t>
  </si>
  <si>
    <t>640.45.41.000-5100.04</t>
  </si>
  <si>
    <t>640.45.41.000-5100.05</t>
  </si>
  <si>
    <t>640.45.41.000-5100.06</t>
  </si>
  <si>
    <t>640.45.41.000-5100.07</t>
  </si>
  <si>
    <t>640.45.41.000-5100.08</t>
  </si>
  <si>
    <t>640.45.41.000-5100.09</t>
  </si>
  <si>
    <t>640.45.41.000-5100.11</t>
  </si>
  <si>
    <t>640.45.41.000-5100.15</t>
  </si>
  <si>
    <t>640.45.41.000-5100.17</t>
  </si>
  <si>
    <t>640.45.41.000-6000.01</t>
  </si>
  <si>
    <t>640.45.41.000-6000.10</t>
  </si>
  <si>
    <t>640.45.41.000-6000.12</t>
  </si>
  <si>
    <t>640.45.41.000-6000.13</t>
  </si>
  <si>
    <t>640.45.41.000-6000.14</t>
  </si>
  <si>
    <t>640.45.41.000-6000.18</t>
  </si>
  <si>
    <t>640.45.41.000-6100.01</t>
  </si>
  <si>
    <t>640.45.41.000-6100.02</t>
  </si>
  <si>
    <t>640.45.41.000-6100.03</t>
  </si>
  <si>
    <t>640.45.41.000-6200.01</t>
  </si>
  <si>
    <t>640.45.41.000-6200.02</t>
  </si>
  <si>
    <t>640.45.41.000-6200.03</t>
  </si>
  <si>
    <t>640.45.41.000-6200.04</t>
  </si>
  <si>
    <t>640.45.41.000-6200.05</t>
  </si>
  <si>
    <t>640.45.41.000-6200.09</t>
  </si>
  <si>
    <t>640.45.41.000-6300.01</t>
  </si>
  <si>
    <t>640.45.41.000-6300.02</t>
  </si>
  <si>
    <t>640.45.41.000-6300.03</t>
  </si>
  <si>
    <t>640.45.41.000-6350.01</t>
  </si>
  <si>
    <t>640.45.41.000-6350.02</t>
  </si>
  <si>
    <t>640.45.41.000-6350.03</t>
  </si>
  <si>
    <t>640.45.41.000-6350.04</t>
  </si>
  <si>
    <t>640.45.41.000-6350.05</t>
  </si>
  <si>
    <t>640.45.41.000-6350.06</t>
  </si>
  <si>
    <t>640.45.41.000-6400.01</t>
  </si>
  <si>
    <t>640.45.41.000-6400.02</t>
  </si>
  <si>
    <t>640.45.41.000-6400.03</t>
  </si>
  <si>
    <t>640.45.41.000-6400.04</t>
  </si>
  <si>
    <t>640.45.41.000-6400.05</t>
  </si>
  <si>
    <t>640.45.41.000-6600.01</t>
  </si>
  <si>
    <t>640.45.41.000-6600.03</t>
  </si>
  <si>
    <t>640.45.41.000-6600.04</t>
  </si>
  <si>
    <t>640.45.41.000-6600.05</t>
  </si>
  <si>
    <t>640.45.41.000-6600.06</t>
  </si>
  <si>
    <t>640.45.41.000-6600.07</t>
  </si>
  <si>
    <t>640.45.41.000-6600.08</t>
  </si>
  <si>
    <t>640.45.41.000-6600.14</t>
  </si>
  <si>
    <t>640.45.41.000-6600.24</t>
  </si>
  <si>
    <t>640.45.41.000-6600.25</t>
  </si>
  <si>
    <t>640.45.41.000-6600.26</t>
  </si>
  <si>
    <t>640.45.41.000-6600.27</t>
  </si>
  <si>
    <t>640.45.41.000-6600.29</t>
  </si>
  <si>
    <t>640.45.41.000-6600.30</t>
  </si>
  <si>
    <t>640.45.41.000-7000.03</t>
  </si>
  <si>
    <t>640.45.41.000-7000.04</t>
  </si>
  <si>
    <t>640.45.41.000-7000.07</t>
  </si>
  <si>
    <t>640.45.41.000-7000.08</t>
  </si>
  <si>
    <t>640.45.41.000-7000.12</t>
  </si>
  <si>
    <t>640.45.41.000-7000.99</t>
  </si>
  <si>
    <t xml:space="preserve">Benefits Other Post Employment Benefits </t>
  </si>
  <si>
    <t>Professional Services IW Pre Analysis</t>
  </si>
  <si>
    <t>Maintenance Agreements &amp; Licenses Traffic Control</t>
  </si>
  <si>
    <t>Maintenance Agreements &amp; Licenses Streetlights</t>
  </si>
  <si>
    <t>Administrative Expenses Employee Recognition</t>
  </si>
  <si>
    <t>Administrative Expenses Filing/Recording Fee</t>
  </si>
  <si>
    <t>Administrative Expenses Marketing</t>
  </si>
  <si>
    <t>Administrative Expenses Support Services-Direct Labor</t>
  </si>
  <si>
    <t>Administrative Expenses Administration &amp; Planning</t>
  </si>
  <si>
    <t>Administrative Expenses Other Expenses</t>
  </si>
  <si>
    <t>Capital Outlay Furniture</t>
  </si>
  <si>
    <t>640.00.00.900-6000.18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</si>
</sst>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10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1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/>
    <xf numFmtId="37" fontId="10" fillId="0" borderId="0" xfId="0" applyNumberFormat="1" applyFont="1" applyFill="1" applyBorder="1" applyAlignment="1" applyProtection="1">
      <alignment vertical="center" wrapText="1"/>
    </xf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1" fontId="9" fillId="6" borderId="0" xfId="0" applyNumberFormat="1" applyFont="1" applyFill="1"/>
    <xf numFmtId="37" fontId="9" fillId="6" borderId="0" xfId="0" applyNumberFormat="1" applyFont="1" applyFill="1" applyBorder="1" applyAlignment="1">
      <alignment vertical="top" readingOrder="1"/>
    </xf>
    <xf numFmtId="37" fontId="9" fillId="6" borderId="5" xfId="0" applyNumberFormat="1" applyFont="1" applyFill="1" applyBorder="1"/>
    <xf numFmtId="9" fontId="2" fillId="0" borderId="3" xfId="3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79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Expense%20Report%2010.07.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80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B1" t="str">
            <v>textbox3</v>
          </cell>
          <cell r="C1" t="str">
            <v>AccountCode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  <cell r="L1" t="str">
            <v>textbox24</v>
          </cell>
          <cell r="M1" t="str">
            <v>textbox129</v>
          </cell>
        </row>
        <row r="2">
          <cell r="A2" t="str">
            <v>640.00.00.900-4500.08</v>
          </cell>
          <cell r="B2" t="str">
            <v>4500.08</v>
          </cell>
          <cell r="C2" t="str">
            <v>640.00.00.900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+++</v>
          </cell>
          <cell r="L2">
            <v>0</v>
          </cell>
          <cell r="M2" t="str">
            <v>4500.08 - Charges for Services-Public Works Sewer Farm Rental</v>
          </cell>
        </row>
        <row r="3">
          <cell r="A3" t="str">
            <v>640.00.00.900-4900.65</v>
          </cell>
          <cell r="B3" t="str">
            <v>4900.65</v>
          </cell>
          <cell r="C3" t="str">
            <v>640.00.00.900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 t="str">
            <v>+++</v>
          </cell>
          <cell r="L3">
            <v>0</v>
          </cell>
          <cell r="M3" t="str">
            <v>4900.65 - Other Financing Sources Op Transfer In-Sewer Fee Improve</v>
          </cell>
        </row>
        <row r="4">
          <cell r="A4" t="str">
            <v>640.00.00.900-6700.01</v>
          </cell>
          <cell r="B4" t="str">
            <v>6700.01</v>
          </cell>
          <cell r="C4" t="str">
            <v>640.00.00.900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>+++</v>
          </cell>
          <cell r="L4">
            <v>0</v>
          </cell>
          <cell r="M4" t="str">
            <v>6700.01 - Depreciation Buildings</v>
          </cell>
        </row>
        <row r="5">
          <cell r="A5" t="str">
            <v>640.00.00.900-6700.02</v>
          </cell>
          <cell r="B5" t="str">
            <v>6700.02</v>
          </cell>
          <cell r="C5" t="str">
            <v>640.00.00.900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  <cell r="L5">
            <v>0</v>
          </cell>
          <cell r="M5" t="str">
            <v>6700.02 - Depreciation Building Improvements</v>
          </cell>
        </row>
        <row r="6">
          <cell r="A6" t="str">
            <v>640.00.00.900-6700.03</v>
          </cell>
          <cell r="B6" t="str">
            <v>6700.03</v>
          </cell>
          <cell r="C6" t="str">
            <v>640.00.00.900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  <cell r="M6" t="str">
            <v>6700.03 - Depreciation Computer Hardware</v>
          </cell>
        </row>
        <row r="7">
          <cell r="A7" t="str">
            <v>640.00.00.900-6700.04</v>
          </cell>
          <cell r="B7" t="str">
            <v>6700.04</v>
          </cell>
          <cell r="C7" t="str">
            <v>640.00.00.900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+++</v>
          </cell>
          <cell r="L7">
            <v>0</v>
          </cell>
          <cell r="M7" t="str">
            <v>6700.04 - Depreciation Software</v>
          </cell>
        </row>
        <row r="8">
          <cell r="A8" t="str">
            <v>640.00.00.900-6700.05</v>
          </cell>
          <cell r="B8" t="str">
            <v>6700.05</v>
          </cell>
          <cell r="C8" t="str">
            <v>640.00.00.900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+++</v>
          </cell>
          <cell r="L8">
            <v>0</v>
          </cell>
          <cell r="M8" t="str">
            <v>6700.05 - Depreciation Machinery &amp; Equipment</v>
          </cell>
        </row>
        <row r="9">
          <cell r="A9" t="str">
            <v>640.00.00.900-6700.06</v>
          </cell>
          <cell r="B9" t="str">
            <v>6700.06</v>
          </cell>
          <cell r="C9" t="str">
            <v>640.00.00.900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+++</v>
          </cell>
          <cell r="L9">
            <v>0</v>
          </cell>
          <cell r="M9" t="str">
            <v>6700.06 - Depreciation Vehicles</v>
          </cell>
        </row>
        <row r="10">
          <cell r="A10" t="str">
            <v>640.00.00.900-6700.08</v>
          </cell>
          <cell r="B10" t="str">
            <v>6700.08</v>
          </cell>
          <cell r="C10" t="str">
            <v>640.00.00.900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+++</v>
          </cell>
          <cell r="L10">
            <v>0</v>
          </cell>
          <cell r="M10" t="str">
            <v>6700.08 - Depreciation Streets</v>
          </cell>
        </row>
        <row r="11">
          <cell r="A11" t="str">
            <v>640.00.00.900-6700.09</v>
          </cell>
          <cell r="B11" t="str">
            <v>6700.09</v>
          </cell>
          <cell r="C11" t="str">
            <v>640.00.00.900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0</v>
          </cell>
          <cell r="M11" t="str">
            <v>6700.09 - Depreciation Sewer Lines</v>
          </cell>
        </row>
        <row r="12">
          <cell r="A12" t="str">
            <v>640.00.00.900-6700.10</v>
          </cell>
          <cell r="B12" t="str">
            <v>6700.10</v>
          </cell>
          <cell r="C12" t="str">
            <v>640.00.00.900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+++</v>
          </cell>
          <cell r="L12">
            <v>0</v>
          </cell>
          <cell r="M12" t="str">
            <v>6700.10 - Depreciation Sewer Plant</v>
          </cell>
        </row>
        <row r="13">
          <cell r="A13" t="str">
            <v>640.00.00.900-6700.11</v>
          </cell>
          <cell r="B13" t="str">
            <v>6700.11</v>
          </cell>
          <cell r="C13" t="str">
            <v>640.00.00.900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+++</v>
          </cell>
          <cell r="L13">
            <v>0</v>
          </cell>
          <cell r="M13" t="str">
            <v>6700.11 - Depreciation Storm Drain</v>
          </cell>
        </row>
        <row r="14">
          <cell r="A14" t="str">
            <v>640.00.00.900-6700.99</v>
          </cell>
          <cell r="B14" t="str">
            <v>6700.99</v>
          </cell>
          <cell r="C14" t="str">
            <v>640.00.00.900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+++</v>
          </cell>
          <cell r="L14">
            <v>0</v>
          </cell>
          <cell r="M14" t="str">
            <v>6700.99 - Depreciation Conversion</v>
          </cell>
        </row>
        <row r="15">
          <cell r="A15" t="str">
            <v>640.00.00.900-7000.01</v>
          </cell>
          <cell r="B15" t="str">
            <v>7000.01</v>
          </cell>
          <cell r="C15" t="str">
            <v>640.00.00.900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>+++</v>
          </cell>
          <cell r="L15">
            <v>0</v>
          </cell>
          <cell r="M15" t="str">
            <v>7000.01 - Capital Outlay Vehicles-Minor</v>
          </cell>
        </row>
        <row r="16">
          <cell r="A16" t="str">
            <v>640.00.00.900-7000.02</v>
          </cell>
          <cell r="B16" t="str">
            <v>7000.02</v>
          </cell>
          <cell r="C16" t="str">
            <v>640.00.00.900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+++</v>
          </cell>
          <cell r="L16">
            <v>2150.85</v>
          </cell>
          <cell r="M16" t="str">
            <v>7000.02 - Capital Outlay Vehicles-Major</v>
          </cell>
        </row>
        <row r="17">
          <cell r="A17" t="str">
            <v>640.00.00.900-7000.03</v>
          </cell>
          <cell r="B17" t="str">
            <v>7000.03</v>
          </cell>
          <cell r="C17" t="str">
            <v>640.00.00.900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0</v>
          </cell>
          <cell r="M17" t="str">
            <v>7000.03 - Capital Outlay Operations Equip-Minor</v>
          </cell>
        </row>
        <row r="18">
          <cell r="A18" t="str">
            <v>640.00.00.900-7000.04</v>
          </cell>
          <cell r="B18" t="str">
            <v>7000.04</v>
          </cell>
          <cell r="C18" t="str">
            <v>640.00.00.900</v>
          </cell>
          <cell r="D18">
            <v>920200</v>
          </cell>
          <cell r="E18">
            <v>0</v>
          </cell>
          <cell r="F18">
            <v>920200</v>
          </cell>
          <cell r="G18">
            <v>0</v>
          </cell>
          <cell r="H18">
            <v>0</v>
          </cell>
          <cell r="I18">
            <v>0</v>
          </cell>
          <cell r="J18">
            <v>920200</v>
          </cell>
          <cell r="K18">
            <v>0</v>
          </cell>
          <cell r="L18">
            <v>127580.61</v>
          </cell>
          <cell r="M18" t="str">
            <v>7000.04 - Capital Outlay Operations Equipment-Major</v>
          </cell>
        </row>
        <row r="19">
          <cell r="A19" t="str">
            <v>640.00.00.900-7000.05</v>
          </cell>
          <cell r="B19" t="str">
            <v>7000.05</v>
          </cell>
          <cell r="C19" t="str">
            <v>640.00.00.900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+++</v>
          </cell>
          <cell r="L19">
            <v>0</v>
          </cell>
          <cell r="M19" t="str">
            <v>7000.05 - Capital Outlay Operations Apparatus-Minor</v>
          </cell>
        </row>
        <row r="20">
          <cell r="A20" t="str">
            <v>640.00.00.900-7000.06</v>
          </cell>
          <cell r="B20" t="str">
            <v>7000.06</v>
          </cell>
          <cell r="C20" t="str">
            <v>640.00.00.900</v>
          </cell>
          <cell r="D20">
            <v>25000</v>
          </cell>
          <cell r="E20">
            <v>0</v>
          </cell>
          <cell r="F20">
            <v>25000</v>
          </cell>
          <cell r="G20">
            <v>0</v>
          </cell>
          <cell r="H20">
            <v>263848.25</v>
          </cell>
          <cell r="I20">
            <v>0</v>
          </cell>
          <cell r="J20">
            <v>-238848.25</v>
          </cell>
          <cell r="K20">
            <v>10.55</v>
          </cell>
          <cell r="L20">
            <v>0</v>
          </cell>
          <cell r="M20" t="str">
            <v>7000.06 - Capital Outlay Operations Appartus-Major</v>
          </cell>
        </row>
        <row r="21">
          <cell r="A21" t="str">
            <v>640.00.00.900-7000.07</v>
          </cell>
          <cell r="B21" t="str">
            <v>7000.07</v>
          </cell>
          <cell r="C21" t="str">
            <v>640.00.00.900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  <cell r="M21" t="str">
            <v>7000.07 - Capital Outlay Computer Hardware</v>
          </cell>
        </row>
        <row r="22">
          <cell r="A22" t="str">
            <v>640.00.00.900-7000.08</v>
          </cell>
          <cell r="B22" t="str">
            <v>7000.08</v>
          </cell>
          <cell r="C22" t="str">
            <v>640.00.00.900</v>
          </cell>
          <cell r="D22">
            <v>110000</v>
          </cell>
          <cell r="E22">
            <v>0</v>
          </cell>
          <cell r="F22">
            <v>110000</v>
          </cell>
          <cell r="G22">
            <v>0</v>
          </cell>
          <cell r="H22">
            <v>0</v>
          </cell>
          <cell r="I22">
            <v>0</v>
          </cell>
          <cell r="J22">
            <v>110000</v>
          </cell>
          <cell r="K22">
            <v>0</v>
          </cell>
          <cell r="L22">
            <v>0</v>
          </cell>
          <cell r="M22" t="str">
            <v>7000.08 - Capital Outlay Computer Software</v>
          </cell>
        </row>
        <row r="23">
          <cell r="A23" t="str">
            <v>640.00.00.900-7000.09</v>
          </cell>
          <cell r="B23" t="str">
            <v>7000.09</v>
          </cell>
          <cell r="C23" t="str">
            <v>640.00.00.900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  <cell r="L23">
            <v>0</v>
          </cell>
          <cell r="M23" t="str">
            <v>7000.09 - Capital Outlay Computer Conversion</v>
          </cell>
        </row>
        <row r="24">
          <cell r="A24" t="str">
            <v>640.00.00.900-7000.17</v>
          </cell>
          <cell r="B24" t="str">
            <v>7000.17</v>
          </cell>
          <cell r="C24" t="str">
            <v>640.00.00.900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+++</v>
          </cell>
          <cell r="L24">
            <v>0</v>
          </cell>
          <cell r="M24" t="str">
            <v>7000.17 - Capital Outlay Storage Tank</v>
          </cell>
        </row>
        <row r="25">
          <cell r="A25" t="str">
            <v>640.00.00.900-7000.18</v>
          </cell>
          <cell r="B25" t="str">
            <v>7000.18</v>
          </cell>
          <cell r="C25" t="str">
            <v>640.00.00.900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  <cell r="L25">
            <v>0</v>
          </cell>
          <cell r="M25" t="str">
            <v>7000.18 - Capital Outlay Pumps</v>
          </cell>
        </row>
        <row r="26">
          <cell r="A26" t="str">
            <v>640.00.00.900-7000.19</v>
          </cell>
          <cell r="B26" t="str">
            <v>7000.19</v>
          </cell>
          <cell r="C26" t="str">
            <v>640.00.00.900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  <cell r="L26">
            <v>0</v>
          </cell>
          <cell r="M26" t="str">
            <v>7000.19 - Capital Outlay Pumps</v>
          </cell>
        </row>
        <row r="27">
          <cell r="A27" t="str">
            <v>640.00.00.900-7000.20</v>
          </cell>
          <cell r="B27" t="str">
            <v>7000.20</v>
          </cell>
          <cell r="C27" t="str">
            <v>640.00.00.900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  <cell r="M27" t="str">
            <v>7000.20 - Capital Outlay Laboratory</v>
          </cell>
        </row>
        <row r="28">
          <cell r="A28" t="str">
            <v>640.00.00.900-7000.23</v>
          </cell>
          <cell r="B28" t="str">
            <v>7000.23</v>
          </cell>
          <cell r="C28" t="str">
            <v>640.00.00.900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+++</v>
          </cell>
          <cell r="L28">
            <v>0</v>
          </cell>
          <cell r="M28" t="str">
            <v>7000.23 - Capital Outlay Leveling Devices</v>
          </cell>
        </row>
        <row r="29">
          <cell r="A29" t="str">
            <v>640.00.00.900-7000.24</v>
          </cell>
          <cell r="B29" t="str">
            <v>7000.24</v>
          </cell>
          <cell r="C29" t="str">
            <v>640.00.00.900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+++</v>
          </cell>
          <cell r="L29">
            <v>0</v>
          </cell>
          <cell r="M29" t="str">
            <v>7000.24 - Capital Outlay Centrifuge</v>
          </cell>
        </row>
        <row r="30">
          <cell r="A30" t="str">
            <v>640.00.00.900-7000.25</v>
          </cell>
          <cell r="B30" t="str">
            <v>7000.25</v>
          </cell>
          <cell r="C30" t="str">
            <v>640.00.00.900</v>
          </cell>
          <cell r="D30">
            <v>0</v>
          </cell>
          <cell r="E30">
            <v>103379</v>
          </cell>
          <cell r="F30">
            <v>103379</v>
          </cell>
          <cell r="G30">
            <v>0</v>
          </cell>
          <cell r="H30">
            <v>103378.75</v>
          </cell>
          <cell r="I30">
            <v>0</v>
          </cell>
          <cell r="J30">
            <v>0.25</v>
          </cell>
          <cell r="K30">
            <v>1</v>
          </cell>
          <cell r="L30">
            <v>0</v>
          </cell>
          <cell r="M30" t="str">
            <v>7000.25 - Capital Outlay Aeration Basin</v>
          </cell>
        </row>
        <row r="31">
          <cell r="A31" t="str">
            <v>640.00.00.900-7000.26</v>
          </cell>
          <cell r="B31" t="str">
            <v>7000.26</v>
          </cell>
          <cell r="C31" t="str">
            <v>640.00.00.900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+++</v>
          </cell>
          <cell r="L31">
            <v>0</v>
          </cell>
          <cell r="M31" t="str">
            <v>7000.26 - Capital Outlay Discharge Box</v>
          </cell>
        </row>
        <row r="32">
          <cell r="A32" t="str">
            <v>640.00.00.900-7000.99</v>
          </cell>
          <cell r="B32" t="str">
            <v>7000.99</v>
          </cell>
          <cell r="C32" t="str">
            <v>640.00.00.900</v>
          </cell>
          <cell r="D32">
            <v>3557625</v>
          </cell>
          <cell r="E32">
            <v>0</v>
          </cell>
          <cell r="F32">
            <v>3557625</v>
          </cell>
          <cell r="G32">
            <v>0</v>
          </cell>
          <cell r="H32">
            <v>0</v>
          </cell>
          <cell r="I32">
            <v>0</v>
          </cell>
          <cell r="J32">
            <v>3557625</v>
          </cell>
          <cell r="K32">
            <v>0</v>
          </cell>
          <cell r="L32">
            <v>0</v>
          </cell>
          <cell r="M32" t="str">
            <v>7000.99 - Capital Outlay General</v>
          </cell>
        </row>
        <row r="33">
          <cell r="A33" t="str">
            <v>640.00.00.900-8050.01</v>
          </cell>
          <cell r="B33" t="str">
            <v>8050.01</v>
          </cell>
          <cell r="C33" t="str">
            <v>640.00.00.900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+++</v>
          </cell>
          <cell r="L33">
            <v>0</v>
          </cell>
          <cell r="M33" t="str">
            <v>8050.01 - Capital Improvements-Sewer Land</v>
          </cell>
        </row>
        <row r="34">
          <cell r="A34" t="str">
            <v>640.00.00.900-8050.02</v>
          </cell>
          <cell r="B34" t="str">
            <v>8050.02</v>
          </cell>
          <cell r="C34" t="str">
            <v>640.00.00.900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+++</v>
          </cell>
          <cell r="L34">
            <v>0</v>
          </cell>
          <cell r="M34" t="str">
            <v>8050.02 - Capital Improvements-Sewer Collection Line Maint/Rehab</v>
          </cell>
        </row>
        <row r="35">
          <cell r="A35" t="str">
            <v>640.00.00.900-8050.03</v>
          </cell>
          <cell r="B35" t="str">
            <v>8050.03</v>
          </cell>
          <cell r="C35" t="str">
            <v>640.00.00.900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  <cell r="M35" t="str">
            <v>8050.03 - Capital Improvements-Sewer Collection Line Repairs-Major</v>
          </cell>
        </row>
        <row r="36">
          <cell r="A36" t="str">
            <v>640.00.00.900-8050.04</v>
          </cell>
          <cell r="B36" t="str">
            <v>8050.04</v>
          </cell>
          <cell r="C36" t="str">
            <v>640.00.00.900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+++</v>
          </cell>
          <cell r="L36">
            <v>110000</v>
          </cell>
          <cell r="M36" t="str">
            <v>8050.04 - Capital Improvements-Sewer Collection Line Replacement/Impr</v>
          </cell>
        </row>
        <row r="37">
          <cell r="A37" t="str">
            <v>640.00.00.900-8050.05</v>
          </cell>
          <cell r="B37" t="str">
            <v>8050.05</v>
          </cell>
          <cell r="C37" t="str">
            <v>640.00.00.900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+++</v>
          </cell>
          <cell r="L37">
            <v>0</v>
          </cell>
          <cell r="M37" t="str">
            <v>8050.05 - Capital Improvements-Sewer Collection Trunk Maint/Rehab</v>
          </cell>
        </row>
        <row r="38">
          <cell r="A38" t="str">
            <v>640.00.00.900-8050.06</v>
          </cell>
          <cell r="B38" t="str">
            <v>8050.06</v>
          </cell>
          <cell r="C38" t="str">
            <v>640.00.00.900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0</v>
          </cell>
          <cell r="M38" t="str">
            <v>8050.06 - Capital Improvements-Sewer Collection Trunk Repairs-Major</v>
          </cell>
        </row>
        <row r="39">
          <cell r="A39" t="str">
            <v>640.00.00.900-8050.07</v>
          </cell>
          <cell r="B39" t="str">
            <v>8050.07</v>
          </cell>
          <cell r="C39" t="str">
            <v>640.00.00.900</v>
          </cell>
          <cell r="D39">
            <v>736000</v>
          </cell>
          <cell r="E39">
            <v>0</v>
          </cell>
          <cell r="F39">
            <v>736000</v>
          </cell>
          <cell r="G39">
            <v>0</v>
          </cell>
          <cell r="H39">
            <v>0</v>
          </cell>
          <cell r="I39">
            <v>59703.61</v>
          </cell>
          <cell r="J39">
            <v>676296.39</v>
          </cell>
          <cell r="K39">
            <v>0.08</v>
          </cell>
          <cell r="L39">
            <v>98765.65</v>
          </cell>
          <cell r="M39" t="str">
            <v>8050.07 - Capital Improvements-Sewer Collection Trunk Replacement/Imp</v>
          </cell>
        </row>
        <row r="40">
          <cell r="A40" t="str">
            <v>640.00.00.900-8050.08</v>
          </cell>
          <cell r="B40" t="str">
            <v>8050.08</v>
          </cell>
          <cell r="C40" t="str">
            <v>640.00.00.900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+++</v>
          </cell>
          <cell r="L40">
            <v>0</v>
          </cell>
          <cell r="M40" t="str">
            <v>8050.08 - Capital Improvements-Sewer Collection Pump Stn Maint/Rehab</v>
          </cell>
        </row>
        <row r="41">
          <cell r="A41" t="str">
            <v>640.00.00.900-8050.09</v>
          </cell>
          <cell r="B41" t="str">
            <v>8050.09</v>
          </cell>
          <cell r="C41" t="str">
            <v>640.00.00.900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+++</v>
          </cell>
          <cell r="L41">
            <v>0</v>
          </cell>
          <cell r="M41" t="str">
            <v>8050.09 - Capital Improvements-Sewer Collection Pump Stn Repairs-Maj</v>
          </cell>
        </row>
        <row r="42">
          <cell r="A42" t="str">
            <v>640.00.00.900-8050.10</v>
          </cell>
          <cell r="B42" t="str">
            <v>8050.10</v>
          </cell>
          <cell r="C42" t="str">
            <v>640.00.00.900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+++</v>
          </cell>
          <cell r="L42">
            <v>0</v>
          </cell>
          <cell r="M42" t="str">
            <v>8050.10 - Capital Improvements-Sewer Collection Pump Stn Replace/Imp</v>
          </cell>
        </row>
        <row r="43">
          <cell r="A43" t="str">
            <v>640.00.00.900-8050.11</v>
          </cell>
          <cell r="B43" t="str">
            <v>8050.11</v>
          </cell>
          <cell r="C43" t="str">
            <v>640.00.00.900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+++</v>
          </cell>
          <cell r="L43">
            <v>0</v>
          </cell>
          <cell r="M43" t="str">
            <v>8050.11 - Capital Improvements-Sewer Plant Liquid Maint/Rehab</v>
          </cell>
        </row>
        <row r="44">
          <cell r="A44" t="str">
            <v>640.00.00.900-8050.12</v>
          </cell>
          <cell r="B44" t="str">
            <v>8050.12</v>
          </cell>
          <cell r="C44" t="str">
            <v>640.00.00.900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+++</v>
          </cell>
          <cell r="L44">
            <v>0</v>
          </cell>
          <cell r="M44" t="str">
            <v>8050.12 - Capital Improvements-Sewer Plant Liquid Repairs-Major</v>
          </cell>
        </row>
        <row r="45">
          <cell r="A45" t="str">
            <v>640.00.00.900-8050.13</v>
          </cell>
          <cell r="B45" t="str">
            <v>8050.13</v>
          </cell>
          <cell r="C45" t="str">
            <v>640.00.00.900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+++</v>
          </cell>
          <cell r="L45">
            <v>0</v>
          </cell>
          <cell r="M45" t="str">
            <v>8050.13 - Capital Improvements-Sewer Plant Liquid Replacement/Imp</v>
          </cell>
        </row>
        <row r="46">
          <cell r="A46" t="str">
            <v>640.00.00.900-8050.14</v>
          </cell>
          <cell r="B46" t="str">
            <v>8050.14</v>
          </cell>
          <cell r="C46" t="str">
            <v>640.00.00.900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+++</v>
          </cell>
          <cell r="L46">
            <v>0</v>
          </cell>
          <cell r="M46" t="str">
            <v>8050.14 - Capital Improvements-Sewer Plant Solid Maintenance/Rehab</v>
          </cell>
        </row>
        <row r="47">
          <cell r="A47" t="str">
            <v>640.00.00.900-8050.15</v>
          </cell>
          <cell r="B47" t="str">
            <v>8050.15</v>
          </cell>
          <cell r="C47" t="str">
            <v>640.00.00.900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+++</v>
          </cell>
          <cell r="L47">
            <v>0</v>
          </cell>
          <cell r="M47" t="str">
            <v>8050.15 - Capital Improvements-Sewer Plant Solid Repairs-Major</v>
          </cell>
        </row>
        <row r="48">
          <cell r="A48" t="str">
            <v>640.00.00.900-8050.16</v>
          </cell>
          <cell r="B48" t="str">
            <v>8050.16</v>
          </cell>
          <cell r="C48" t="str">
            <v>640.00.00.900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+++</v>
          </cell>
          <cell r="L48">
            <v>104996.93</v>
          </cell>
          <cell r="M48" t="str">
            <v>8050.16 - Capital Improvements-Sewer Plant Solid Replacement./Imp</v>
          </cell>
        </row>
        <row r="49">
          <cell r="A49" t="str">
            <v>640.00.00.900-8050.17</v>
          </cell>
          <cell r="B49" t="str">
            <v>8050.17</v>
          </cell>
          <cell r="C49" t="str">
            <v>640.00.00.900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+++</v>
          </cell>
          <cell r="L49">
            <v>195684.36</v>
          </cell>
          <cell r="M49" t="str">
            <v>8050.17 - Capital Improvements-Sewer Other Misc Improvements</v>
          </cell>
        </row>
        <row r="50">
          <cell r="A50" t="str">
            <v>640.00.00.900-8050.18</v>
          </cell>
          <cell r="B50" t="str">
            <v>8050.18</v>
          </cell>
          <cell r="C50" t="str">
            <v>640.00.00.900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+++</v>
          </cell>
          <cell r="L50">
            <v>0</v>
          </cell>
          <cell r="M50" t="str">
            <v>8050.18 - Capital Improvements-Sewer Security</v>
          </cell>
        </row>
        <row r="51">
          <cell r="A51" t="str">
            <v>640.00.00.900-8050.19</v>
          </cell>
          <cell r="B51" t="str">
            <v>8050.19</v>
          </cell>
          <cell r="C51" t="str">
            <v>640.00.00.900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+++</v>
          </cell>
          <cell r="L51">
            <v>0</v>
          </cell>
          <cell r="M51" t="str">
            <v>8050.19 - Capital Improvements-Sewer Clarifier</v>
          </cell>
        </row>
        <row r="52">
          <cell r="A52" t="str">
            <v>640.00.00.900-8050.20</v>
          </cell>
          <cell r="B52" t="str">
            <v>8050.20</v>
          </cell>
          <cell r="C52" t="str">
            <v>640.00.00.900</v>
          </cell>
          <cell r="D52">
            <v>650000</v>
          </cell>
          <cell r="E52">
            <v>0</v>
          </cell>
          <cell r="F52">
            <v>650000</v>
          </cell>
          <cell r="G52">
            <v>0</v>
          </cell>
          <cell r="H52">
            <v>0</v>
          </cell>
          <cell r="I52">
            <v>0</v>
          </cell>
          <cell r="J52">
            <v>650000</v>
          </cell>
          <cell r="K52">
            <v>0</v>
          </cell>
          <cell r="L52">
            <v>15121.68</v>
          </cell>
          <cell r="M52" t="str">
            <v>8050.20 - Capital Improvements-Sewer Plant Expansion/Improvements</v>
          </cell>
        </row>
        <row r="53">
          <cell r="A53" t="str">
            <v>640.00.00.900-8050.26</v>
          </cell>
          <cell r="B53" t="str">
            <v>8050.26</v>
          </cell>
          <cell r="C53" t="str">
            <v>640.00.00.900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>+++</v>
          </cell>
          <cell r="L53">
            <v>0</v>
          </cell>
          <cell r="M53" t="str">
            <v>8050.26 - Capital Improvements-Sewer Industrial Pipeline Maint/Rehab</v>
          </cell>
        </row>
        <row r="54">
          <cell r="A54" t="str">
            <v>640.00.00.900-8050.27</v>
          </cell>
          <cell r="B54" t="str">
            <v>8050.27</v>
          </cell>
          <cell r="C54" t="str">
            <v>640.00.00.900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str">
            <v>+++</v>
          </cell>
          <cell r="L54">
            <v>0</v>
          </cell>
          <cell r="M54" t="str">
            <v>8050.27 - Capital Improvements-Sewer Industrial Pipeline Repairs-Maj</v>
          </cell>
        </row>
        <row r="55">
          <cell r="A55" t="str">
            <v>640.00.00.900-8050.28</v>
          </cell>
          <cell r="B55" t="str">
            <v>8050.28</v>
          </cell>
          <cell r="C55" t="str">
            <v>640.00.00.900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+++</v>
          </cell>
          <cell r="L55">
            <v>0</v>
          </cell>
          <cell r="M55" t="str">
            <v>8050.28 - Capital Improvements-Sewer Industrial Pipeline Replace/Imp</v>
          </cell>
        </row>
        <row r="56">
          <cell r="A56" t="str">
            <v>640.00.00.900-8050.29</v>
          </cell>
          <cell r="B56" t="str">
            <v>8050.29</v>
          </cell>
          <cell r="C56" t="str">
            <v>640.00.00.900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+++</v>
          </cell>
          <cell r="L56">
            <v>0</v>
          </cell>
          <cell r="M56" t="str">
            <v>8050.29 - Capital Improvements-Sewer Viron</v>
          </cell>
        </row>
        <row r="57">
          <cell r="A57" t="str">
            <v>640.00.00.900-8050.30</v>
          </cell>
          <cell r="B57" t="str">
            <v>8050.30</v>
          </cell>
          <cell r="C57" t="str">
            <v>640.00.00.900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str">
            <v>+++</v>
          </cell>
          <cell r="L57">
            <v>0</v>
          </cell>
          <cell r="M57" t="str">
            <v>8050.30 - Capital Improvements-Sewer Woodward Av Utility &amp; Street Imp</v>
          </cell>
        </row>
        <row r="58">
          <cell r="A58" t="str">
            <v>640.00.00.900-8050.31</v>
          </cell>
          <cell r="B58" t="str">
            <v>8050.31</v>
          </cell>
          <cell r="C58" t="str">
            <v>640.00.00.900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+++</v>
          </cell>
          <cell r="L58">
            <v>0</v>
          </cell>
          <cell r="M58" t="str">
            <v>8050.31 - Capital Improvements-Sewer Digester Dome Repair</v>
          </cell>
        </row>
        <row r="59">
          <cell r="A59" t="str">
            <v>640.00.00.900-8050.32</v>
          </cell>
          <cell r="B59" t="str">
            <v>8050.32</v>
          </cell>
          <cell r="C59" t="str">
            <v>640.00.00.900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+++</v>
          </cell>
          <cell r="L59">
            <v>0</v>
          </cell>
          <cell r="M59" t="str">
            <v>8050.32 - Capital Improvements-Sewer Phase III Expansion</v>
          </cell>
        </row>
        <row r="60">
          <cell r="A60" t="str">
            <v>640.00.00.900-8050.33</v>
          </cell>
          <cell r="B60" t="str">
            <v>8050.33</v>
          </cell>
          <cell r="C60" t="str">
            <v>640.00.00.900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+++</v>
          </cell>
          <cell r="L60">
            <v>0</v>
          </cell>
          <cell r="M60" t="str">
            <v>8050.33 - Capital Improvements-Sewer Survey Monument Restoration</v>
          </cell>
        </row>
        <row r="61">
          <cell r="A61" t="str">
            <v>640.00.00.900-8050.99</v>
          </cell>
          <cell r="B61" t="str">
            <v>8050.99</v>
          </cell>
          <cell r="C61" t="str">
            <v>640.00.00.900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+++</v>
          </cell>
          <cell r="L61">
            <v>0</v>
          </cell>
          <cell r="M61" t="str">
            <v>8050.99 - Capital Improvements-Sewer General</v>
          </cell>
        </row>
        <row r="62">
          <cell r="A62" t="str">
            <v>640.00.00.900-8450.01</v>
          </cell>
          <cell r="B62" t="str">
            <v>8450.01</v>
          </cell>
          <cell r="C62" t="str">
            <v>640.00.00.900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+++</v>
          </cell>
          <cell r="L62">
            <v>11626.51</v>
          </cell>
          <cell r="M62" t="str">
            <v>8450.01 - Alternative Energy Food To Fuel</v>
          </cell>
        </row>
        <row r="63">
          <cell r="A63" t="str">
            <v>640.00.00.900-8450.02</v>
          </cell>
          <cell r="B63" t="str">
            <v>8450.02</v>
          </cell>
          <cell r="C63" t="str">
            <v>640.00.00.900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+++</v>
          </cell>
          <cell r="L63">
            <v>775079.56</v>
          </cell>
          <cell r="M63" t="str">
            <v>8450.02 - Alternative Energy Biogas/CNG</v>
          </cell>
        </row>
        <row r="64">
          <cell r="A64" t="str">
            <v>640.00.00.900-8450.03</v>
          </cell>
          <cell r="B64" t="str">
            <v>8450.03</v>
          </cell>
          <cell r="C64" t="str">
            <v>640.00.00.900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2027.5</v>
          </cell>
          <cell r="J64">
            <v>-2027.5</v>
          </cell>
          <cell r="K64" t="str">
            <v>+++</v>
          </cell>
          <cell r="L64">
            <v>185668.3</v>
          </cell>
          <cell r="M64" t="str">
            <v>8450.03 - Alternative Energy Solar</v>
          </cell>
        </row>
        <row r="65">
          <cell r="A65" t="str">
            <v>640.00.00.900-9000.65</v>
          </cell>
          <cell r="B65" t="str">
            <v>9000.65</v>
          </cell>
          <cell r="C65" t="str">
            <v>640.00.00.900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+++</v>
          </cell>
          <cell r="L65">
            <v>0</v>
          </cell>
          <cell r="M65" t="str">
            <v>9000.65 - Operating Transfers Out Sewer Fee</v>
          </cell>
        </row>
        <row r="66">
          <cell r="A66" t="str">
            <v>640.00.00.900-9000.99</v>
          </cell>
          <cell r="B66" t="str">
            <v>9000.99</v>
          </cell>
          <cell r="C66" t="str">
            <v>640.00.00.900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+++</v>
          </cell>
          <cell r="L66">
            <v>0</v>
          </cell>
          <cell r="M66" t="str">
            <v>9000.99 - Operating Transfers Out General</v>
          </cell>
        </row>
        <row r="67">
          <cell r="A67" t="str">
            <v xml:space="preserve">640.00.00.900-9888 - </v>
          </cell>
          <cell r="B67" t="str">
            <v xml:space="preserve">9888 - </v>
          </cell>
          <cell r="C67" t="str">
            <v>640.00.00.900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+++</v>
          </cell>
          <cell r="L67">
            <v>0</v>
          </cell>
          <cell r="M67" t="str">
            <v xml:space="preserve">9888 - Capital Asset Expenditure Adjustments </v>
          </cell>
        </row>
        <row r="68">
          <cell r="A68" t="str">
            <v>640.00.00.900-9888.01</v>
          </cell>
          <cell r="B68" t="str">
            <v>9888.01</v>
          </cell>
          <cell r="C68" t="str">
            <v>640.00.00.900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+++</v>
          </cell>
          <cell r="L68">
            <v>0</v>
          </cell>
          <cell r="M68" t="str">
            <v>9888.01 - Capital Asset Expenditure Adjustments  Current Year Additions</v>
          </cell>
        </row>
        <row r="69">
          <cell r="A69" t="str">
            <v>640.00.00.900-9888.02</v>
          </cell>
          <cell r="B69" t="str">
            <v>9888.02</v>
          </cell>
          <cell r="C69" t="str">
            <v>640.00.00.900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+++</v>
          </cell>
          <cell r="L69">
            <v>0</v>
          </cell>
          <cell r="M69" t="str">
            <v>9888.02 - Capital Asset Expenditure Adjustments  Infrastructure Donations/Add</v>
          </cell>
        </row>
        <row r="70">
          <cell r="A70" t="str">
            <v>640.00.00.900-9888.03</v>
          </cell>
          <cell r="B70" t="str">
            <v>9888.03</v>
          </cell>
          <cell r="C70" t="str">
            <v>640.00.00.900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+++</v>
          </cell>
          <cell r="L70">
            <v>0</v>
          </cell>
          <cell r="M70" t="str">
            <v>9888.03 - Capital Asset Expenditure Adjustments  Disposals</v>
          </cell>
        </row>
        <row r="71">
          <cell r="A71" t="str">
            <v>640.00.00.900-9888.04</v>
          </cell>
          <cell r="B71" t="str">
            <v>9888.04</v>
          </cell>
          <cell r="C71" t="str">
            <v>640.00.00.900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+++</v>
          </cell>
          <cell r="L71">
            <v>0</v>
          </cell>
          <cell r="M71" t="str">
            <v>9888.04 - Capital Asset Expenditure Adjustments  Asset Transfer In</v>
          </cell>
        </row>
        <row r="72">
          <cell r="A72" t="str">
            <v>640.00.00.900-9888.05</v>
          </cell>
          <cell r="B72" t="str">
            <v>9888.05</v>
          </cell>
          <cell r="C72" t="str">
            <v>640.00.00.900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  <cell r="L72">
            <v>0</v>
          </cell>
          <cell r="M72" t="str">
            <v>9888.05 - Capital Asset Expenditure Adjustments  Asset Transfer Out</v>
          </cell>
        </row>
        <row r="73">
          <cell r="A73" t="str">
            <v>640.05.00.150-5000.01</v>
          </cell>
          <cell r="B73" t="str">
            <v>5000.01</v>
          </cell>
          <cell r="C73" t="str">
            <v>640.05.00.150</v>
          </cell>
          <cell r="D73">
            <v>68207</v>
          </cell>
          <cell r="E73">
            <v>0</v>
          </cell>
          <cell r="F73">
            <v>68207</v>
          </cell>
          <cell r="G73">
            <v>0</v>
          </cell>
          <cell r="H73">
            <v>0</v>
          </cell>
          <cell r="I73">
            <v>7223.66</v>
          </cell>
          <cell r="J73">
            <v>60983.34</v>
          </cell>
          <cell r="K73">
            <v>0.11</v>
          </cell>
          <cell r="L73">
            <v>42941.48</v>
          </cell>
          <cell r="M73" t="str">
            <v>5000.01 - Salaries Regular</v>
          </cell>
        </row>
        <row r="74">
          <cell r="A74" t="str">
            <v>640.05.00.150-5000.02</v>
          </cell>
          <cell r="B74" t="str">
            <v>5000.02</v>
          </cell>
          <cell r="C74" t="str">
            <v>640.05.00.150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+++</v>
          </cell>
          <cell r="L74">
            <v>0</v>
          </cell>
          <cell r="M74" t="str">
            <v>5000.02 - Salaries Part Time</v>
          </cell>
        </row>
        <row r="75">
          <cell r="A75" t="str">
            <v>640.05.00.150-5000.03</v>
          </cell>
          <cell r="B75" t="str">
            <v>5000.03</v>
          </cell>
          <cell r="C75" t="str">
            <v>640.05.00.150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+++</v>
          </cell>
          <cell r="L75">
            <v>0</v>
          </cell>
          <cell r="M75" t="str">
            <v>5000.03 - Salaries Overtime</v>
          </cell>
        </row>
        <row r="76">
          <cell r="A76" t="str">
            <v>640.05.00.150-5000.04</v>
          </cell>
          <cell r="B76" t="str">
            <v>5000.04</v>
          </cell>
          <cell r="C76" t="str">
            <v>640.05.00.150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+++</v>
          </cell>
          <cell r="L76">
            <v>0</v>
          </cell>
          <cell r="M76" t="str">
            <v>5000.04 - Salaries Holiday Pay</v>
          </cell>
        </row>
        <row r="77">
          <cell r="A77" t="str">
            <v>640.05.00.150-5000.05</v>
          </cell>
          <cell r="B77" t="str">
            <v>5000.05</v>
          </cell>
          <cell r="C77" t="str">
            <v>640.05.00.150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str">
            <v>+++</v>
          </cell>
          <cell r="L77">
            <v>0</v>
          </cell>
          <cell r="M77" t="str">
            <v>5000.05 - Salaries Duty Pay</v>
          </cell>
        </row>
        <row r="78">
          <cell r="A78" t="str">
            <v>640.05.00.150-5000.06</v>
          </cell>
          <cell r="B78" t="str">
            <v>5000.06</v>
          </cell>
          <cell r="C78" t="str">
            <v>640.05.00.150</v>
          </cell>
          <cell r="D78">
            <v>420</v>
          </cell>
          <cell r="E78">
            <v>0</v>
          </cell>
          <cell r="F78">
            <v>420</v>
          </cell>
          <cell r="G78">
            <v>0</v>
          </cell>
          <cell r="H78">
            <v>0</v>
          </cell>
          <cell r="I78">
            <v>0</v>
          </cell>
          <cell r="J78">
            <v>420</v>
          </cell>
          <cell r="K78">
            <v>0</v>
          </cell>
          <cell r="L78">
            <v>1224.02</v>
          </cell>
          <cell r="M78" t="str">
            <v>5000.06 - Salaries Out of Class</v>
          </cell>
        </row>
        <row r="79">
          <cell r="A79" t="str">
            <v>640.05.00.150-5000.07</v>
          </cell>
          <cell r="B79" t="str">
            <v>5000.07</v>
          </cell>
          <cell r="C79" t="str">
            <v>640.05.00.150</v>
          </cell>
          <cell r="D79">
            <v>1153</v>
          </cell>
          <cell r="E79">
            <v>0</v>
          </cell>
          <cell r="F79">
            <v>1153</v>
          </cell>
          <cell r="G79">
            <v>0</v>
          </cell>
          <cell r="H79">
            <v>0</v>
          </cell>
          <cell r="I79">
            <v>0</v>
          </cell>
          <cell r="J79">
            <v>1153</v>
          </cell>
          <cell r="K79">
            <v>0</v>
          </cell>
          <cell r="L79">
            <v>5591.13</v>
          </cell>
          <cell r="M79" t="str">
            <v>5000.07 - Salaries Admin Leave Pay</v>
          </cell>
        </row>
        <row r="80">
          <cell r="A80" t="str">
            <v>640.05.00.150-5000.08</v>
          </cell>
          <cell r="B80" t="str">
            <v>5000.08</v>
          </cell>
          <cell r="C80" t="str">
            <v>640.05.00.150</v>
          </cell>
          <cell r="D80">
            <v>752</v>
          </cell>
          <cell r="E80">
            <v>0</v>
          </cell>
          <cell r="F80">
            <v>752</v>
          </cell>
          <cell r="G80">
            <v>0</v>
          </cell>
          <cell r="H80">
            <v>0</v>
          </cell>
          <cell r="I80">
            <v>0</v>
          </cell>
          <cell r="J80">
            <v>752</v>
          </cell>
          <cell r="K80">
            <v>0</v>
          </cell>
          <cell r="L80">
            <v>0</v>
          </cell>
          <cell r="M80" t="str">
            <v>5000.08 - Salaries Longevity Pay</v>
          </cell>
        </row>
        <row r="81">
          <cell r="A81" t="str">
            <v>640.05.00.150-5000.09</v>
          </cell>
          <cell r="B81" t="str">
            <v>5000.09</v>
          </cell>
          <cell r="C81" t="str">
            <v>640.05.00.150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+++</v>
          </cell>
          <cell r="L81">
            <v>0</v>
          </cell>
          <cell r="M81" t="str">
            <v>5000.09 - Salaries Mutual Aid Overtime</v>
          </cell>
        </row>
        <row r="82">
          <cell r="A82" t="str">
            <v>640.05.00.150-5000.10</v>
          </cell>
          <cell r="B82" t="str">
            <v>5000.10</v>
          </cell>
          <cell r="C82" t="str">
            <v>640.05.00.150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>+++</v>
          </cell>
          <cell r="L82">
            <v>0</v>
          </cell>
          <cell r="M82" t="str">
            <v>5000.10 - Salaries Furloughs</v>
          </cell>
        </row>
        <row r="83">
          <cell r="A83" t="str">
            <v>640.05.00.150-5000.11</v>
          </cell>
          <cell r="B83" t="str">
            <v>5000.11</v>
          </cell>
          <cell r="C83" t="str">
            <v>640.05.00.150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+++</v>
          </cell>
          <cell r="L83">
            <v>0</v>
          </cell>
          <cell r="M83" t="str">
            <v>5000.11 - Salaries Worker's Comp</v>
          </cell>
        </row>
        <row r="84">
          <cell r="A84" t="str">
            <v>640.05.00.150-5000.12</v>
          </cell>
          <cell r="B84" t="str">
            <v>5000.12</v>
          </cell>
          <cell r="C84" t="str">
            <v>640.05.00.150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+++</v>
          </cell>
          <cell r="L84">
            <v>0</v>
          </cell>
          <cell r="M84" t="str">
            <v>5000.12 - Salaries Compensated Absences</v>
          </cell>
        </row>
        <row r="85">
          <cell r="A85" t="str">
            <v>640.05.00.150-5000.99</v>
          </cell>
          <cell r="B85" t="str">
            <v>5000.99</v>
          </cell>
          <cell r="C85" t="str">
            <v>640.05.00.150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>+++</v>
          </cell>
          <cell r="L85">
            <v>0</v>
          </cell>
          <cell r="M85" t="str">
            <v>5000.99 - Salaries New Personnel Requests</v>
          </cell>
        </row>
        <row r="86">
          <cell r="A86" t="str">
            <v>640.05.00.150-5100.00</v>
          </cell>
          <cell r="B86" t="str">
            <v>5100.00</v>
          </cell>
          <cell r="C86" t="str">
            <v>640.05.00.150</v>
          </cell>
          <cell r="D86">
            <v>13195</v>
          </cell>
          <cell r="E86">
            <v>0</v>
          </cell>
          <cell r="F86">
            <v>13195</v>
          </cell>
          <cell r="G86">
            <v>0</v>
          </cell>
          <cell r="H86">
            <v>0</v>
          </cell>
          <cell r="I86">
            <v>1110.32</v>
          </cell>
          <cell r="J86">
            <v>12084.68</v>
          </cell>
          <cell r="K86">
            <v>0.08</v>
          </cell>
          <cell r="L86">
            <v>6741.96</v>
          </cell>
          <cell r="M86" t="str">
            <v>5100.00 - Benefits PERS Pool Liability</v>
          </cell>
        </row>
        <row r="87">
          <cell r="A87" t="str">
            <v>640.05.00.150-5100.01</v>
          </cell>
          <cell r="B87" t="str">
            <v>5100.01</v>
          </cell>
          <cell r="C87" t="str">
            <v>640.05.00.150</v>
          </cell>
          <cell r="D87">
            <v>3075</v>
          </cell>
          <cell r="E87">
            <v>0</v>
          </cell>
          <cell r="F87">
            <v>3075</v>
          </cell>
          <cell r="G87">
            <v>0</v>
          </cell>
          <cell r="H87">
            <v>0</v>
          </cell>
          <cell r="I87">
            <v>318.76</v>
          </cell>
          <cell r="J87">
            <v>2756.24</v>
          </cell>
          <cell r="K87">
            <v>0.1</v>
          </cell>
          <cell r="L87">
            <v>1639.46</v>
          </cell>
          <cell r="M87" t="str">
            <v>5100.01 - Benefits Retirement</v>
          </cell>
        </row>
        <row r="88">
          <cell r="A88" t="str">
            <v>640.05.00.150-5100.02</v>
          </cell>
          <cell r="B88" t="str">
            <v>5100.02</v>
          </cell>
          <cell r="C88" t="str">
            <v>640.05.00.150</v>
          </cell>
          <cell r="D88">
            <v>10940</v>
          </cell>
          <cell r="E88">
            <v>0</v>
          </cell>
          <cell r="F88">
            <v>10940</v>
          </cell>
          <cell r="G88">
            <v>0</v>
          </cell>
          <cell r="H88">
            <v>0</v>
          </cell>
          <cell r="I88">
            <v>693.04</v>
          </cell>
          <cell r="J88">
            <v>10246.959999999999</v>
          </cell>
          <cell r="K88">
            <v>0.06</v>
          </cell>
          <cell r="L88">
            <v>7456.3</v>
          </cell>
          <cell r="M88" t="str">
            <v>5100.02 - Benefits Health Insurance</v>
          </cell>
        </row>
        <row r="89">
          <cell r="A89" t="str">
            <v>640.05.00.150-5100.03</v>
          </cell>
          <cell r="B89" t="str">
            <v>5100.03</v>
          </cell>
          <cell r="C89" t="str">
            <v>640.05.00.150</v>
          </cell>
          <cell r="D89">
            <v>810</v>
          </cell>
          <cell r="E89">
            <v>0</v>
          </cell>
          <cell r="F89">
            <v>810</v>
          </cell>
          <cell r="G89">
            <v>0</v>
          </cell>
          <cell r="H89">
            <v>0</v>
          </cell>
          <cell r="I89">
            <v>60.88</v>
          </cell>
          <cell r="J89">
            <v>749.12</v>
          </cell>
          <cell r="K89">
            <v>0.08</v>
          </cell>
          <cell r="L89">
            <v>280.99</v>
          </cell>
          <cell r="M89" t="str">
            <v>5100.03 - Benefits Dental Insurance</v>
          </cell>
        </row>
        <row r="90">
          <cell r="A90" t="str">
            <v>640.05.00.150-5100.04</v>
          </cell>
          <cell r="B90" t="str">
            <v>5100.04</v>
          </cell>
          <cell r="C90" t="str">
            <v>640.05.00.150</v>
          </cell>
          <cell r="D90">
            <v>120</v>
          </cell>
          <cell r="E90">
            <v>0</v>
          </cell>
          <cell r="F90">
            <v>120</v>
          </cell>
          <cell r="G90">
            <v>0</v>
          </cell>
          <cell r="H90">
            <v>0</v>
          </cell>
          <cell r="I90">
            <v>9.9600000000000009</v>
          </cell>
          <cell r="J90">
            <v>110.04</v>
          </cell>
          <cell r="K90">
            <v>0.08</v>
          </cell>
          <cell r="L90">
            <v>43.83</v>
          </cell>
          <cell r="M90" t="str">
            <v>5100.04 - Benefits Vision Insurance</v>
          </cell>
        </row>
        <row r="91">
          <cell r="A91" t="str">
            <v>640.05.00.150-5100.05</v>
          </cell>
          <cell r="B91" t="str">
            <v>5100.05</v>
          </cell>
          <cell r="C91" t="str">
            <v>640.05.00.150</v>
          </cell>
          <cell r="D91">
            <v>160</v>
          </cell>
          <cell r="E91">
            <v>0</v>
          </cell>
          <cell r="F91">
            <v>160</v>
          </cell>
          <cell r="G91">
            <v>0</v>
          </cell>
          <cell r="H91">
            <v>0</v>
          </cell>
          <cell r="I91">
            <v>5.85</v>
          </cell>
          <cell r="J91">
            <v>154.15</v>
          </cell>
          <cell r="K91">
            <v>0.04</v>
          </cell>
          <cell r="L91">
            <v>59.4</v>
          </cell>
          <cell r="M91" t="str">
            <v>5100.05 - Benefits Life Insurance</v>
          </cell>
        </row>
        <row r="92">
          <cell r="A92" t="str">
            <v>640.05.00.150-5100.06</v>
          </cell>
          <cell r="B92" t="str">
            <v>5100.06</v>
          </cell>
          <cell r="C92" t="str">
            <v>640.05.00.150</v>
          </cell>
          <cell r="D92">
            <v>1940</v>
          </cell>
          <cell r="E92">
            <v>0</v>
          </cell>
          <cell r="F92">
            <v>1940</v>
          </cell>
          <cell r="G92">
            <v>0</v>
          </cell>
          <cell r="H92">
            <v>0</v>
          </cell>
          <cell r="I92">
            <v>0</v>
          </cell>
          <cell r="J92">
            <v>1940</v>
          </cell>
          <cell r="K92">
            <v>0</v>
          </cell>
          <cell r="L92">
            <v>646.67999999999995</v>
          </cell>
          <cell r="M92" t="str">
            <v>5100.06 - Benefits Worker's Comp</v>
          </cell>
        </row>
        <row r="93">
          <cell r="A93" t="str">
            <v>640.05.00.150-5100.07</v>
          </cell>
          <cell r="B93" t="str">
            <v>5100.07</v>
          </cell>
          <cell r="C93" t="str">
            <v>640.05.00.150</v>
          </cell>
          <cell r="D93">
            <v>400</v>
          </cell>
          <cell r="E93">
            <v>0</v>
          </cell>
          <cell r="F93">
            <v>400</v>
          </cell>
          <cell r="G93">
            <v>0</v>
          </cell>
          <cell r="H93">
            <v>0</v>
          </cell>
          <cell r="I93">
            <v>24.11</v>
          </cell>
          <cell r="J93">
            <v>375.89</v>
          </cell>
          <cell r="K93">
            <v>0.06</v>
          </cell>
          <cell r="L93">
            <v>152.47999999999999</v>
          </cell>
          <cell r="M93" t="str">
            <v>5100.07 - Benefits Long Term Disability</v>
          </cell>
        </row>
        <row r="94">
          <cell r="A94" t="str">
            <v>640.05.00.150-5100.08</v>
          </cell>
          <cell r="B94" t="str">
            <v>5100.08</v>
          </cell>
          <cell r="C94" t="str">
            <v>640.05.00.150</v>
          </cell>
          <cell r="D94">
            <v>417</v>
          </cell>
          <cell r="E94">
            <v>0</v>
          </cell>
          <cell r="F94">
            <v>417</v>
          </cell>
          <cell r="G94">
            <v>0</v>
          </cell>
          <cell r="H94">
            <v>0</v>
          </cell>
          <cell r="I94">
            <v>0</v>
          </cell>
          <cell r="J94">
            <v>417</v>
          </cell>
          <cell r="K94">
            <v>0</v>
          </cell>
          <cell r="L94">
            <v>163.84</v>
          </cell>
          <cell r="M94" t="str">
            <v>5100.08 - Benefits Deferred Compensation</v>
          </cell>
        </row>
        <row r="95">
          <cell r="A95" t="str">
            <v>640.05.00.150-5100.09</v>
          </cell>
          <cell r="B95" t="str">
            <v>5100.09</v>
          </cell>
          <cell r="C95" t="str">
            <v>640.05.00.150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+++</v>
          </cell>
          <cell r="L95">
            <v>0</v>
          </cell>
          <cell r="M95" t="str">
            <v>5100.09 - Benefits Unemployment Insurance</v>
          </cell>
        </row>
        <row r="96">
          <cell r="A96" t="str">
            <v>640.05.00.150-5100.10</v>
          </cell>
          <cell r="B96" t="str">
            <v>5100.10</v>
          </cell>
          <cell r="C96" t="str">
            <v>640.05.00.150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+++</v>
          </cell>
          <cell r="L96">
            <v>0</v>
          </cell>
          <cell r="M96" t="str">
            <v>5100.10 - Benefits Uniform Allowance</v>
          </cell>
        </row>
        <row r="97">
          <cell r="A97" t="str">
            <v>640.05.00.150-5100.11</v>
          </cell>
          <cell r="B97" t="str">
            <v>5100.11</v>
          </cell>
          <cell r="C97" t="str">
            <v>640.05.00.150</v>
          </cell>
          <cell r="D97">
            <v>1015</v>
          </cell>
          <cell r="E97">
            <v>0</v>
          </cell>
          <cell r="F97">
            <v>1015</v>
          </cell>
          <cell r="G97">
            <v>0</v>
          </cell>
          <cell r="H97">
            <v>0</v>
          </cell>
          <cell r="I97">
            <v>106.05</v>
          </cell>
          <cell r="J97">
            <v>908.95</v>
          </cell>
          <cell r="K97">
            <v>0.1</v>
          </cell>
          <cell r="L97">
            <v>723.29</v>
          </cell>
          <cell r="M97" t="str">
            <v>5100.11 - Benefits Medicare</v>
          </cell>
        </row>
        <row r="98">
          <cell r="A98" t="str">
            <v>640.05.00.150-5100.12</v>
          </cell>
          <cell r="B98" t="str">
            <v>5100.12</v>
          </cell>
          <cell r="C98" t="str">
            <v>640.05.00.150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+++</v>
          </cell>
          <cell r="L98">
            <v>0</v>
          </cell>
          <cell r="M98" t="str">
            <v>5100.12 - Benefits Annual Physical Exam</v>
          </cell>
        </row>
        <row r="99">
          <cell r="A99" t="str">
            <v>640.05.00.150-5100.13</v>
          </cell>
          <cell r="B99" t="str">
            <v>5100.13</v>
          </cell>
          <cell r="C99" t="str">
            <v>640.05.00.150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str">
            <v>+++</v>
          </cell>
          <cell r="L99">
            <v>0</v>
          </cell>
          <cell r="M99" t="str">
            <v>5100.13 - Benefits Employee Assistance Program</v>
          </cell>
        </row>
        <row r="100">
          <cell r="A100" t="str">
            <v>640.05.00.150-5100.14</v>
          </cell>
          <cell r="B100" t="str">
            <v>5100.14</v>
          </cell>
          <cell r="C100" t="str">
            <v>640.05.00.150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+++</v>
          </cell>
          <cell r="L100">
            <v>0</v>
          </cell>
          <cell r="M100" t="str">
            <v>5100.14 - Benefits PPE</v>
          </cell>
        </row>
        <row r="101">
          <cell r="A101" t="str">
            <v>640.05.00.150-5100.15</v>
          </cell>
          <cell r="B101" t="str">
            <v>5100.15</v>
          </cell>
          <cell r="C101" t="str">
            <v>640.05.00.150</v>
          </cell>
          <cell r="D101">
            <v>210</v>
          </cell>
          <cell r="E101">
            <v>0</v>
          </cell>
          <cell r="F101">
            <v>210</v>
          </cell>
          <cell r="G101">
            <v>0</v>
          </cell>
          <cell r="H101">
            <v>0</v>
          </cell>
          <cell r="I101">
            <v>90</v>
          </cell>
          <cell r="J101">
            <v>120</v>
          </cell>
          <cell r="K101">
            <v>0.43</v>
          </cell>
          <cell r="L101">
            <v>110.04</v>
          </cell>
          <cell r="M101" t="str">
            <v>5100.15 - Benefits Cell Phone Allowance</v>
          </cell>
        </row>
        <row r="102">
          <cell r="A102" t="str">
            <v>640.05.00.150-5100.16</v>
          </cell>
          <cell r="B102" t="str">
            <v>5100.16</v>
          </cell>
          <cell r="C102" t="str">
            <v>640.05.00.150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str">
            <v>+++</v>
          </cell>
          <cell r="L102">
            <v>0</v>
          </cell>
          <cell r="M102" t="str">
            <v>5100.16 - Benefits 1959 Survivor Retirement</v>
          </cell>
        </row>
        <row r="103">
          <cell r="A103" t="str">
            <v>640.05.00.150-5100.17</v>
          </cell>
          <cell r="B103" t="str">
            <v>5100.17</v>
          </cell>
          <cell r="C103" t="str">
            <v>640.05.00.150</v>
          </cell>
          <cell r="D103">
            <v>765</v>
          </cell>
          <cell r="E103">
            <v>0</v>
          </cell>
          <cell r="F103">
            <v>765</v>
          </cell>
          <cell r="G103">
            <v>0</v>
          </cell>
          <cell r="H103">
            <v>0</v>
          </cell>
          <cell r="I103">
            <v>454.92</v>
          </cell>
          <cell r="J103">
            <v>310.08</v>
          </cell>
          <cell r="K103">
            <v>0.59</v>
          </cell>
          <cell r="L103">
            <v>2817.57</v>
          </cell>
          <cell r="M103" t="str">
            <v xml:space="preserve">5100.17 - Benefits Other Post Employment Benefits </v>
          </cell>
        </row>
        <row r="104">
          <cell r="A104" t="str">
            <v>640.05.00.150-6000.01</v>
          </cell>
          <cell r="B104" t="str">
            <v>6000.01</v>
          </cell>
          <cell r="C104" t="str">
            <v>640.05.00.150</v>
          </cell>
          <cell r="D104">
            <v>76500</v>
          </cell>
          <cell r="E104">
            <v>0</v>
          </cell>
          <cell r="F104">
            <v>76500</v>
          </cell>
          <cell r="G104">
            <v>0</v>
          </cell>
          <cell r="H104">
            <v>0</v>
          </cell>
          <cell r="I104">
            <v>0</v>
          </cell>
          <cell r="J104">
            <v>76500</v>
          </cell>
          <cell r="K104">
            <v>0</v>
          </cell>
          <cell r="L104">
            <v>88316.7</v>
          </cell>
          <cell r="M104" t="str">
            <v>6000.01 - Professional Services General</v>
          </cell>
        </row>
        <row r="105">
          <cell r="A105" t="str">
            <v>640.05.00.150-6200.02</v>
          </cell>
          <cell r="B105" t="str">
            <v>6200.02</v>
          </cell>
          <cell r="C105" t="str">
            <v>640.05.00.150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str">
            <v>+++</v>
          </cell>
          <cell r="L105">
            <v>0</v>
          </cell>
          <cell r="M105" t="str">
            <v>6200.02 - Supplies Special Department</v>
          </cell>
        </row>
        <row r="106">
          <cell r="A106" t="str">
            <v>640.05.00.160-5000.01</v>
          </cell>
          <cell r="B106" t="str">
            <v>5000.01</v>
          </cell>
          <cell r="C106" t="str">
            <v>640.05.00.160</v>
          </cell>
          <cell r="D106">
            <v>195319</v>
          </cell>
          <cell r="E106">
            <v>0</v>
          </cell>
          <cell r="F106">
            <v>195319</v>
          </cell>
          <cell r="G106">
            <v>0</v>
          </cell>
          <cell r="H106">
            <v>0</v>
          </cell>
          <cell r="I106">
            <v>46063.28</v>
          </cell>
          <cell r="J106">
            <v>149255.72</v>
          </cell>
          <cell r="K106">
            <v>0.24</v>
          </cell>
          <cell r="L106">
            <v>191750.73</v>
          </cell>
          <cell r="M106" t="str">
            <v>5000.01 - Salaries Regular</v>
          </cell>
        </row>
        <row r="107">
          <cell r="A107" t="str">
            <v>640.05.00.160-5000.02</v>
          </cell>
          <cell r="B107" t="str">
            <v>5000.02</v>
          </cell>
          <cell r="C107" t="str">
            <v>640.05.00.160</v>
          </cell>
          <cell r="D107">
            <v>4300</v>
          </cell>
          <cell r="E107">
            <v>0</v>
          </cell>
          <cell r="F107">
            <v>4300</v>
          </cell>
          <cell r="G107">
            <v>0</v>
          </cell>
          <cell r="H107">
            <v>0</v>
          </cell>
          <cell r="I107">
            <v>0</v>
          </cell>
          <cell r="J107">
            <v>4300</v>
          </cell>
          <cell r="K107">
            <v>0</v>
          </cell>
          <cell r="L107">
            <v>6153.48</v>
          </cell>
          <cell r="M107" t="str">
            <v>5000.02 - Salaries Part Time</v>
          </cell>
        </row>
        <row r="108">
          <cell r="A108" t="str">
            <v>640.05.00.160-5000.03</v>
          </cell>
          <cell r="B108" t="str">
            <v>5000.03</v>
          </cell>
          <cell r="C108" t="str">
            <v>640.05.00.160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+++</v>
          </cell>
          <cell r="L108">
            <v>362.41</v>
          </cell>
          <cell r="M108" t="str">
            <v>5000.03 - Salaries Overtime</v>
          </cell>
        </row>
        <row r="109">
          <cell r="A109" t="str">
            <v>640.05.00.160-5000.04</v>
          </cell>
          <cell r="B109" t="str">
            <v>5000.04</v>
          </cell>
          <cell r="C109" t="str">
            <v>640.05.00.160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+++</v>
          </cell>
          <cell r="L109">
            <v>0</v>
          </cell>
          <cell r="M109" t="str">
            <v>5000.04 - Salaries Holiday Pay</v>
          </cell>
        </row>
        <row r="110">
          <cell r="A110" t="str">
            <v>640.05.00.160-5000.05</v>
          </cell>
          <cell r="B110" t="str">
            <v>5000.05</v>
          </cell>
          <cell r="C110" t="str">
            <v>640.05.00.160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+++</v>
          </cell>
          <cell r="L110">
            <v>0</v>
          </cell>
          <cell r="M110" t="str">
            <v>5000.05 - Salaries Duty Pay</v>
          </cell>
        </row>
        <row r="111">
          <cell r="A111" t="str">
            <v>640.05.00.160-5000.06</v>
          </cell>
          <cell r="B111" t="str">
            <v>5000.06</v>
          </cell>
          <cell r="C111" t="str">
            <v>640.05.00.160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+++</v>
          </cell>
          <cell r="L111">
            <v>516.37</v>
          </cell>
          <cell r="M111" t="str">
            <v>5000.06 - Salaries Out of Class</v>
          </cell>
        </row>
        <row r="112">
          <cell r="A112" t="str">
            <v>640.05.00.160-5000.07</v>
          </cell>
          <cell r="B112" t="str">
            <v>5000.07</v>
          </cell>
          <cell r="C112" t="str">
            <v>640.05.00.160</v>
          </cell>
          <cell r="D112">
            <v>465</v>
          </cell>
          <cell r="E112">
            <v>0</v>
          </cell>
          <cell r="F112">
            <v>465</v>
          </cell>
          <cell r="G112">
            <v>0</v>
          </cell>
          <cell r="H112">
            <v>0</v>
          </cell>
          <cell r="I112">
            <v>886.67</v>
          </cell>
          <cell r="J112">
            <v>-421.67</v>
          </cell>
          <cell r="K112">
            <v>1.91</v>
          </cell>
          <cell r="L112">
            <v>633.62</v>
          </cell>
          <cell r="M112" t="str">
            <v>5000.07 - Salaries Admin Leave Pay</v>
          </cell>
        </row>
        <row r="113">
          <cell r="A113" t="str">
            <v>640.05.00.160-5000.08</v>
          </cell>
          <cell r="B113" t="str">
            <v>5000.08</v>
          </cell>
          <cell r="C113" t="str">
            <v>640.05.00.160</v>
          </cell>
          <cell r="D113">
            <v>788</v>
          </cell>
          <cell r="E113">
            <v>0</v>
          </cell>
          <cell r="F113">
            <v>788</v>
          </cell>
          <cell r="G113">
            <v>0</v>
          </cell>
          <cell r="H113">
            <v>0</v>
          </cell>
          <cell r="I113">
            <v>365.7</v>
          </cell>
          <cell r="J113">
            <v>422.3</v>
          </cell>
          <cell r="K113">
            <v>0.46</v>
          </cell>
          <cell r="L113">
            <v>801.73</v>
          </cell>
          <cell r="M113" t="str">
            <v>5000.08 - Salaries Longevity Pay</v>
          </cell>
        </row>
        <row r="114">
          <cell r="A114" t="str">
            <v>640.05.00.160-5000.09</v>
          </cell>
          <cell r="B114" t="str">
            <v>5000.09</v>
          </cell>
          <cell r="C114" t="str">
            <v>640.05.00.160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>+++</v>
          </cell>
          <cell r="L114">
            <v>0</v>
          </cell>
          <cell r="M114" t="str">
            <v>5000.09 - Salaries Mutual Aid Overtime</v>
          </cell>
        </row>
        <row r="115">
          <cell r="A115" t="str">
            <v>640.05.00.160-5000.10</v>
          </cell>
          <cell r="B115" t="str">
            <v>5000.10</v>
          </cell>
          <cell r="C115" t="str">
            <v>640.05.00.160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str">
            <v>+++</v>
          </cell>
          <cell r="L115">
            <v>0</v>
          </cell>
          <cell r="M115" t="str">
            <v>5000.10 - Salaries Furloughs</v>
          </cell>
        </row>
        <row r="116">
          <cell r="A116" t="str">
            <v>640.05.00.160-5000.11</v>
          </cell>
          <cell r="B116" t="str">
            <v>5000.11</v>
          </cell>
          <cell r="C116" t="str">
            <v>640.05.00.160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+++</v>
          </cell>
          <cell r="L116">
            <v>0</v>
          </cell>
          <cell r="M116" t="str">
            <v>5000.11 - Salaries Worker's Comp</v>
          </cell>
        </row>
        <row r="117">
          <cell r="A117" t="str">
            <v>640.05.00.160-5000.12</v>
          </cell>
          <cell r="B117" t="str">
            <v>5000.12</v>
          </cell>
          <cell r="C117" t="str">
            <v>640.05.00.160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str">
            <v>+++</v>
          </cell>
          <cell r="L117">
            <v>0</v>
          </cell>
          <cell r="M117" t="str">
            <v>5000.12 - Salaries Compensated Absences</v>
          </cell>
        </row>
        <row r="118">
          <cell r="A118" t="str">
            <v>640.05.00.160-5000.99</v>
          </cell>
          <cell r="B118" t="str">
            <v>5000.99</v>
          </cell>
          <cell r="C118" t="str">
            <v>640.05.00.160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+++</v>
          </cell>
          <cell r="L118">
            <v>0</v>
          </cell>
          <cell r="M118" t="str">
            <v>5000.99 - Salaries New Personnel Requests</v>
          </cell>
        </row>
        <row r="119">
          <cell r="A119" t="str">
            <v>640.05.00.160-5100.00</v>
          </cell>
          <cell r="B119" t="str">
            <v>5100.00</v>
          </cell>
          <cell r="C119" t="str">
            <v>640.05.00.160</v>
          </cell>
          <cell r="D119">
            <v>35990</v>
          </cell>
          <cell r="E119">
            <v>0</v>
          </cell>
          <cell r="F119">
            <v>35990</v>
          </cell>
          <cell r="G119">
            <v>0</v>
          </cell>
          <cell r="H119">
            <v>0</v>
          </cell>
          <cell r="I119">
            <v>7541.68</v>
          </cell>
          <cell r="J119">
            <v>28448.32</v>
          </cell>
          <cell r="K119">
            <v>0.21</v>
          </cell>
          <cell r="L119">
            <v>35166.019999999997</v>
          </cell>
          <cell r="M119" t="str">
            <v>5100.00 - Benefits PERS Pool Liability</v>
          </cell>
        </row>
        <row r="120">
          <cell r="A120" t="str">
            <v>640.05.00.160-5100.01</v>
          </cell>
          <cell r="B120" t="str">
            <v>5100.01</v>
          </cell>
          <cell r="C120" t="str">
            <v>640.05.00.160</v>
          </cell>
          <cell r="D120">
            <v>17940</v>
          </cell>
          <cell r="E120">
            <v>0</v>
          </cell>
          <cell r="F120">
            <v>17940</v>
          </cell>
          <cell r="G120">
            <v>0</v>
          </cell>
          <cell r="H120">
            <v>0</v>
          </cell>
          <cell r="I120">
            <v>3679.5</v>
          </cell>
          <cell r="J120">
            <v>14260.5</v>
          </cell>
          <cell r="K120">
            <v>0.21</v>
          </cell>
          <cell r="L120">
            <v>17378.63</v>
          </cell>
          <cell r="M120" t="str">
            <v>5100.01 - Benefits Retirement</v>
          </cell>
        </row>
        <row r="121">
          <cell r="A121" t="str">
            <v>640.05.00.160-5100.02</v>
          </cell>
          <cell r="B121" t="str">
            <v>5100.02</v>
          </cell>
          <cell r="C121" t="str">
            <v>640.05.00.160</v>
          </cell>
          <cell r="D121">
            <v>32080</v>
          </cell>
          <cell r="E121">
            <v>0</v>
          </cell>
          <cell r="F121">
            <v>32080</v>
          </cell>
          <cell r="G121">
            <v>0</v>
          </cell>
          <cell r="H121">
            <v>0</v>
          </cell>
          <cell r="I121">
            <v>7307.69</v>
          </cell>
          <cell r="J121">
            <v>24772.31</v>
          </cell>
          <cell r="K121">
            <v>0.23</v>
          </cell>
          <cell r="L121">
            <v>35842.42</v>
          </cell>
          <cell r="M121" t="str">
            <v>5100.02 - Benefits Health Insurance</v>
          </cell>
        </row>
        <row r="122">
          <cell r="A122" t="str">
            <v>640.05.00.160-5100.03</v>
          </cell>
          <cell r="B122" t="str">
            <v>5100.03</v>
          </cell>
          <cell r="C122" t="str">
            <v>640.05.00.160</v>
          </cell>
          <cell r="D122">
            <v>3780</v>
          </cell>
          <cell r="E122">
            <v>0</v>
          </cell>
          <cell r="F122">
            <v>3780</v>
          </cell>
          <cell r="G122">
            <v>0</v>
          </cell>
          <cell r="H122">
            <v>0</v>
          </cell>
          <cell r="I122">
            <v>741.54</v>
          </cell>
          <cell r="J122">
            <v>3038.46</v>
          </cell>
          <cell r="K122">
            <v>0.2</v>
          </cell>
          <cell r="L122">
            <v>3873.16</v>
          </cell>
          <cell r="M122" t="str">
            <v>5100.03 - Benefits Dental Insurance</v>
          </cell>
        </row>
        <row r="123">
          <cell r="A123" t="str">
            <v>640.05.00.160-5100.04</v>
          </cell>
          <cell r="B123" t="str">
            <v>5100.04</v>
          </cell>
          <cell r="C123" t="str">
            <v>640.05.00.160</v>
          </cell>
          <cell r="D123">
            <v>590</v>
          </cell>
          <cell r="E123">
            <v>0</v>
          </cell>
          <cell r="F123">
            <v>590</v>
          </cell>
          <cell r="G123">
            <v>0</v>
          </cell>
          <cell r="H123">
            <v>0</v>
          </cell>
          <cell r="I123">
            <v>124.3</v>
          </cell>
          <cell r="J123">
            <v>465.7</v>
          </cell>
          <cell r="K123">
            <v>0.21</v>
          </cell>
          <cell r="L123">
            <v>620.38</v>
          </cell>
          <cell r="M123" t="str">
            <v>5100.04 - Benefits Vision Insurance</v>
          </cell>
        </row>
        <row r="124">
          <cell r="A124" t="str">
            <v>640.05.00.160-5100.05</v>
          </cell>
          <cell r="B124" t="str">
            <v>5100.05</v>
          </cell>
          <cell r="C124" t="str">
            <v>640.05.00.160</v>
          </cell>
          <cell r="D124">
            <v>170</v>
          </cell>
          <cell r="E124">
            <v>0</v>
          </cell>
          <cell r="F124">
            <v>170</v>
          </cell>
          <cell r="G124">
            <v>0</v>
          </cell>
          <cell r="H124">
            <v>0</v>
          </cell>
          <cell r="I124">
            <v>26.76</v>
          </cell>
          <cell r="J124">
            <v>143.24</v>
          </cell>
          <cell r="K124">
            <v>0.16</v>
          </cell>
          <cell r="L124">
            <v>157.66</v>
          </cell>
          <cell r="M124" t="str">
            <v>5100.05 - Benefits Life Insurance</v>
          </cell>
        </row>
        <row r="125">
          <cell r="A125" t="str">
            <v>640.05.00.160-5100.06</v>
          </cell>
          <cell r="B125" t="str">
            <v>5100.06</v>
          </cell>
          <cell r="C125" t="str">
            <v>640.05.00.160</v>
          </cell>
          <cell r="D125">
            <v>5930</v>
          </cell>
          <cell r="E125">
            <v>0</v>
          </cell>
          <cell r="F125">
            <v>5930</v>
          </cell>
          <cell r="G125">
            <v>0</v>
          </cell>
          <cell r="H125">
            <v>0</v>
          </cell>
          <cell r="I125">
            <v>0</v>
          </cell>
          <cell r="J125">
            <v>5930</v>
          </cell>
          <cell r="K125">
            <v>0</v>
          </cell>
          <cell r="L125">
            <v>1976.68</v>
          </cell>
          <cell r="M125" t="str">
            <v>5100.06 - Benefits Worker's Comp</v>
          </cell>
        </row>
        <row r="126">
          <cell r="A126" t="str">
            <v>640.05.00.160-5100.07</v>
          </cell>
          <cell r="B126" t="str">
            <v>5100.07</v>
          </cell>
          <cell r="C126" t="str">
            <v>640.05.00.160</v>
          </cell>
          <cell r="D126">
            <v>980</v>
          </cell>
          <cell r="E126">
            <v>0</v>
          </cell>
          <cell r="F126">
            <v>980</v>
          </cell>
          <cell r="G126">
            <v>0</v>
          </cell>
          <cell r="H126">
            <v>0</v>
          </cell>
          <cell r="I126">
            <v>118.47</v>
          </cell>
          <cell r="J126">
            <v>861.53</v>
          </cell>
          <cell r="K126">
            <v>0.12</v>
          </cell>
          <cell r="L126">
            <v>757.11</v>
          </cell>
          <cell r="M126" t="str">
            <v>5100.07 - Benefits Long Term Disability</v>
          </cell>
        </row>
        <row r="127">
          <cell r="A127" t="str">
            <v>640.05.00.160-5100.08</v>
          </cell>
          <cell r="B127" t="str">
            <v>5100.08</v>
          </cell>
          <cell r="C127" t="str">
            <v>640.05.00.160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652.87</v>
          </cell>
          <cell r="J127">
            <v>-652.87</v>
          </cell>
          <cell r="K127" t="str">
            <v>+++</v>
          </cell>
          <cell r="L127">
            <v>0</v>
          </cell>
          <cell r="M127" t="str">
            <v>5100.08 - Benefits Deferred Compensation</v>
          </cell>
        </row>
        <row r="128">
          <cell r="A128" t="str">
            <v>640.05.00.160-5100.09</v>
          </cell>
          <cell r="B128" t="str">
            <v>5100.09</v>
          </cell>
          <cell r="C128" t="str">
            <v>640.05.00.160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+++</v>
          </cell>
          <cell r="L128">
            <v>0</v>
          </cell>
          <cell r="M128" t="str">
            <v>5100.09 - Benefits Unemployment Insurance</v>
          </cell>
        </row>
        <row r="129">
          <cell r="A129" t="str">
            <v>640.05.00.160-5100.10</v>
          </cell>
          <cell r="B129" t="str">
            <v>5100.10</v>
          </cell>
          <cell r="C129" t="str">
            <v>640.05.00.160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str">
            <v>+++</v>
          </cell>
          <cell r="L129">
            <v>0</v>
          </cell>
          <cell r="M129" t="str">
            <v>5100.10 - Benefits Uniform Allowance</v>
          </cell>
        </row>
        <row r="130">
          <cell r="A130" t="str">
            <v>640.05.00.160-5100.11</v>
          </cell>
          <cell r="B130" t="str">
            <v>5100.11</v>
          </cell>
          <cell r="C130" t="str">
            <v>640.05.00.160</v>
          </cell>
          <cell r="D130">
            <v>2855</v>
          </cell>
          <cell r="E130">
            <v>0</v>
          </cell>
          <cell r="F130">
            <v>2855</v>
          </cell>
          <cell r="G130">
            <v>0</v>
          </cell>
          <cell r="H130">
            <v>0</v>
          </cell>
          <cell r="I130">
            <v>724.94</v>
          </cell>
          <cell r="J130">
            <v>2130.06</v>
          </cell>
          <cell r="K130">
            <v>0.25</v>
          </cell>
          <cell r="L130">
            <v>2822.89</v>
          </cell>
          <cell r="M130" t="str">
            <v>5100.11 - Benefits Medicare</v>
          </cell>
        </row>
        <row r="131">
          <cell r="A131" t="str">
            <v>640.05.00.160-5100.12</v>
          </cell>
          <cell r="B131" t="str">
            <v>5100.12</v>
          </cell>
          <cell r="C131" t="str">
            <v>640.05.00.160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+++</v>
          </cell>
          <cell r="L131">
            <v>0</v>
          </cell>
          <cell r="M131" t="str">
            <v>5100.12 - Benefits Annual Physical Exam</v>
          </cell>
        </row>
        <row r="132">
          <cell r="A132" t="str">
            <v>640.05.00.160-5100.13</v>
          </cell>
          <cell r="B132" t="str">
            <v>5100.13</v>
          </cell>
          <cell r="C132" t="str">
            <v>640.05.00.160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+++</v>
          </cell>
          <cell r="L132">
            <v>0</v>
          </cell>
          <cell r="M132" t="str">
            <v>5100.13 - Benefits Employee Assistance Program</v>
          </cell>
        </row>
        <row r="133">
          <cell r="A133" t="str">
            <v>640.05.00.160-5100.14</v>
          </cell>
          <cell r="B133" t="str">
            <v>5100.14</v>
          </cell>
          <cell r="C133" t="str">
            <v>640.05.00.160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str">
            <v>+++</v>
          </cell>
          <cell r="L133">
            <v>0</v>
          </cell>
          <cell r="M133" t="str">
            <v>5100.14 - Benefits PPE</v>
          </cell>
        </row>
        <row r="134">
          <cell r="A134" t="str">
            <v>640.05.00.160-5100.15</v>
          </cell>
          <cell r="B134" t="str">
            <v>5100.15</v>
          </cell>
          <cell r="C134" t="str">
            <v>640.05.00.160</v>
          </cell>
          <cell r="D134">
            <v>140</v>
          </cell>
          <cell r="E134">
            <v>0</v>
          </cell>
          <cell r="F134">
            <v>140</v>
          </cell>
          <cell r="G134">
            <v>0</v>
          </cell>
          <cell r="H134">
            <v>0</v>
          </cell>
          <cell r="I134">
            <v>62.4</v>
          </cell>
          <cell r="J134">
            <v>77.599999999999994</v>
          </cell>
          <cell r="K134">
            <v>0.45</v>
          </cell>
          <cell r="L134">
            <v>140.4</v>
          </cell>
          <cell r="M134" t="str">
            <v>5100.15 - Benefits Cell Phone Allowance</v>
          </cell>
        </row>
        <row r="135">
          <cell r="A135" t="str">
            <v>640.05.00.160-5100.16</v>
          </cell>
          <cell r="B135" t="str">
            <v>5100.16</v>
          </cell>
          <cell r="C135" t="str">
            <v>640.05.00.160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str">
            <v>+++</v>
          </cell>
          <cell r="L135">
            <v>0</v>
          </cell>
          <cell r="M135" t="str">
            <v>5100.16 - Benefits 1959 Survivor Retirement</v>
          </cell>
        </row>
        <row r="136">
          <cell r="A136" t="str">
            <v>640.05.00.160-5100.17</v>
          </cell>
          <cell r="B136" t="str">
            <v>5100.17</v>
          </cell>
          <cell r="C136" t="str">
            <v>640.05.00.160</v>
          </cell>
          <cell r="D136">
            <v>7765</v>
          </cell>
          <cell r="E136">
            <v>0</v>
          </cell>
          <cell r="F136">
            <v>7765</v>
          </cell>
          <cell r="G136">
            <v>0</v>
          </cell>
          <cell r="H136">
            <v>0</v>
          </cell>
          <cell r="I136">
            <v>1272.28</v>
          </cell>
          <cell r="J136">
            <v>6492.72</v>
          </cell>
          <cell r="K136">
            <v>0.16</v>
          </cell>
          <cell r="L136">
            <v>7890.74</v>
          </cell>
          <cell r="M136" t="str">
            <v xml:space="preserve">5100.17 - Benefits Other Post Employment Benefits </v>
          </cell>
        </row>
        <row r="137">
          <cell r="A137" t="str">
            <v>640.05.00.160-6000.15</v>
          </cell>
          <cell r="B137" t="str">
            <v>6000.15</v>
          </cell>
          <cell r="C137" t="str">
            <v>640.05.00.160</v>
          </cell>
          <cell r="D137">
            <v>80000</v>
          </cell>
          <cell r="E137">
            <v>0</v>
          </cell>
          <cell r="F137">
            <v>80000</v>
          </cell>
          <cell r="G137">
            <v>0</v>
          </cell>
          <cell r="H137">
            <v>0</v>
          </cell>
          <cell r="I137">
            <v>11277.57</v>
          </cell>
          <cell r="J137">
            <v>68722.429999999993</v>
          </cell>
          <cell r="K137">
            <v>0.14000000000000001</v>
          </cell>
          <cell r="L137">
            <v>81145.34</v>
          </cell>
          <cell r="M137" t="str">
            <v>6000.15 - Professional Services Utility Statement Processing</v>
          </cell>
        </row>
        <row r="138">
          <cell r="A138" t="str">
            <v>640.05.00.160-6200.02</v>
          </cell>
          <cell r="B138" t="str">
            <v>6200.02</v>
          </cell>
          <cell r="C138" t="str">
            <v>640.05.00.160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 t="str">
            <v>+++</v>
          </cell>
          <cell r="L138">
            <v>0</v>
          </cell>
          <cell r="M138" t="str">
            <v>6200.02 - Supplies Special Department</v>
          </cell>
        </row>
        <row r="139">
          <cell r="A139" t="str">
            <v>640.05.00.160-6200.09</v>
          </cell>
          <cell r="B139" t="str">
            <v>6200.09</v>
          </cell>
          <cell r="C139" t="str">
            <v>640.05.00.160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str">
            <v>+++</v>
          </cell>
          <cell r="L139">
            <v>0</v>
          </cell>
          <cell r="M139" t="str">
            <v>6200.09 - Supplies Data Processing</v>
          </cell>
        </row>
        <row r="140">
          <cell r="A140" t="str">
            <v>640.05.00.160-6280.40</v>
          </cell>
          <cell r="B140" t="str">
            <v>6280.40</v>
          </cell>
          <cell r="C140" t="str">
            <v>640.05.00.160</v>
          </cell>
          <cell r="D140">
            <v>2500</v>
          </cell>
          <cell r="E140">
            <v>343</v>
          </cell>
          <cell r="F140">
            <v>2843</v>
          </cell>
          <cell r="G140">
            <v>0</v>
          </cell>
          <cell r="H140">
            <v>342.48</v>
          </cell>
          <cell r="I140">
            <v>455.22</v>
          </cell>
          <cell r="J140">
            <v>2045.3</v>
          </cell>
          <cell r="K140">
            <v>0.28000000000000003</v>
          </cell>
          <cell r="L140">
            <v>1450.99</v>
          </cell>
          <cell r="M140" t="str">
            <v>6280.40 - Supplies-Public Works Support Department</v>
          </cell>
        </row>
        <row r="141">
          <cell r="A141" t="str">
            <v>640.05.00.160-6600.04</v>
          </cell>
          <cell r="B141" t="str">
            <v>6600.04</v>
          </cell>
          <cell r="C141" t="str">
            <v>640.05.00.160</v>
          </cell>
          <cell r="D141">
            <v>1500</v>
          </cell>
          <cell r="E141">
            <v>0</v>
          </cell>
          <cell r="F141">
            <v>1500</v>
          </cell>
          <cell r="G141">
            <v>0</v>
          </cell>
          <cell r="H141">
            <v>0</v>
          </cell>
          <cell r="I141">
            <v>0</v>
          </cell>
          <cell r="J141">
            <v>1500</v>
          </cell>
          <cell r="K141">
            <v>0</v>
          </cell>
          <cell r="L141">
            <v>0</v>
          </cell>
          <cell r="M141" t="str">
            <v>6600.04 - Administrative Expenses Training/Conferences</v>
          </cell>
        </row>
        <row r="142">
          <cell r="A142" t="str">
            <v>640.05.00.160-6600.07</v>
          </cell>
          <cell r="B142" t="str">
            <v>6600.07</v>
          </cell>
          <cell r="C142" t="str">
            <v>640.05.00.160</v>
          </cell>
          <cell r="D142">
            <v>50</v>
          </cell>
          <cell r="E142">
            <v>0</v>
          </cell>
          <cell r="F142">
            <v>50</v>
          </cell>
          <cell r="G142">
            <v>0</v>
          </cell>
          <cell r="H142">
            <v>0</v>
          </cell>
          <cell r="I142">
            <v>0</v>
          </cell>
          <cell r="J142">
            <v>50</v>
          </cell>
          <cell r="K142">
            <v>0</v>
          </cell>
          <cell r="L142">
            <v>50</v>
          </cell>
          <cell r="M142" t="str">
            <v>6600.07 - Administrative Expenses Employee Recruitment</v>
          </cell>
        </row>
        <row r="143">
          <cell r="A143" t="str">
            <v>640.07.00.170-5000.01</v>
          </cell>
          <cell r="B143" t="str">
            <v>5000.01</v>
          </cell>
          <cell r="C143" t="str">
            <v>640.07.00.170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+++</v>
          </cell>
          <cell r="L143">
            <v>0</v>
          </cell>
          <cell r="M143" t="str">
            <v>5000.01 - Salaries Regular</v>
          </cell>
        </row>
        <row r="144">
          <cell r="A144" t="str">
            <v>640.07.00.170-5000.02</v>
          </cell>
          <cell r="B144" t="str">
            <v>5000.02</v>
          </cell>
          <cell r="C144" t="str">
            <v>640.07.00.170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 t="str">
            <v>+++</v>
          </cell>
          <cell r="L144">
            <v>0</v>
          </cell>
          <cell r="M144" t="str">
            <v>5000.02 - Salaries Part Time</v>
          </cell>
        </row>
        <row r="145">
          <cell r="A145" t="str">
            <v>640.07.00.170-5000.03</v>
          </cell>
          <cell r="B145" t="str">
            <v>5000.03</v>
          </cell>
          <cell r="C145" t="str">
            <v>640.07.00.170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str">
            <v>+++</v>
          </cell>
          <cell r="L145">
            <v>0</v>
          </cell>
          <cell r="M145" t="str">
            <v>5000.03 - Salaries Overtime</v>
          </cell>
        </row>
        <row r="146">
          <cell r="A146" t="str">
            <v>640.07.00.170-5000.04</v>
          </cell>
          <cell r="B146" t="str">
            <v>5000.04</v>
          </cell>
          <cell r="C146" t="str">
            <v>640.07.00.170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 t="str">
            <v>+++</v>
          </cell>
          <cell r="L146">
            <v>0</v>
          </cell>
          <cell r="M146" t="str">
            <v>5000.04 - Salaries Holiday Pay</v>
          </cell>
        </row>
        <row r="147">
          <cell r="A147" t="str">
            <v>640.07.00.170-5000.05</v>
          </cell>
          <cell r="B147" t="str">
            <v>5000.05</v>
          </cell>
          <cell r="C147" t="str">
            <v>640.07.00.170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 t="str">
            <v>+++</v>
          </cell>
          <cell r="L147">
            <v>0</v>
          </cell>
          <cell r="M147" t="str">
            <v>5000.05 - Salaries Duty Pay</v>
          </cell>
        </row>
        <row r="148">
          <cell r="A148" t="str">
            <v>640.07.00.170-5000.06</v>
          </cell>
          <cell r="B148" t="str">
            <v>5000.06</v>
          </cell>
          <cell r="C148" t="str">
            <v>640.07.00.170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 t="str">
            <v>+++</v>
          </cell>
          <cell r="L148">
            <v>0</v>
          </cell>
          <cell r="M148" t="str">
            <v>5000.06 - Salaries Out of Class</v>
          </cell>
        </row>
        <row r="149">
          <cell r="A149" t="str">
            <v>640.07.00.170-5000.07</v>
          </cell>
          <cell r="B149" t="str">
            <v>5000.07</v>
          </cell>
          <cell r="C149" t="str">
            <v>640.07.00.170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+++</v>
          </cell>
          <cell r="L149">
            <v>0</v>
          </cell>
          <cell r="M149" t="str">
            <v>5000.07 - Salaries Admin Leave Pay</v>
          </cell>
        </row>
        <row r="150">
          <cell r="A150" t="str">
            <v>640.07.00.170-5000.08</v>
          </cell>
          <cell r="B150" t="str">
            <v>5000.08</v>
          </cell>
          <cell r="C150" t="str">
            <v>640.07.00.170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 t="str">
            <v>+++</v>
          </cell>
          <cell r="L150">
            <v>0</v>
          </cell>
          <cell r="M150" t="str">
            <v>5000.08 - Salaries Longevity Pay</v>
          </cell>
        </row>
        <row r="151">
          <cell r="A151" t="str">
            <v>640.07.00.170-5000.09</v>
          </cell>
          <cell r="B151" t="str">
            <v>5000.09</v>
          </cell>
          <cell r="C151" t="str">
            <v>640.07.00.170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+++</v>
          </cell>
          <cell r="L151">
            <v>0</v>
          </cell>
          <cell r="M151" t="str">
            <v>5000.09 - Salaries Mutual Aid Overtime</v>
          </cell>
        </row>
        <row r="152">
          <cell r="A152" t="str">
            <v>640.07.00.170-5000.10</v>
          </cell>
          <cell r="B152" t="str">
            <v>5000.10</v>
          </cell>
          <cell r="C152" t="str">
            <v>640.07.00.170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 t="str">
            <v>+++</v>
          </cell>
          <cell r="L152">
            <v>0</v>
          </cell>
          <cell r="M152" t="str">
            <v>5000.10 - Salaries Furloughs</v>
          </cell>
        </row>
        <row r="153">
          <cell r="A153" t="str">
            <v>640.07.00.170-5000.11</v>
          </cell>
          <cell r="B153" t="str">
            <v>5000.11</v>
          </cell>
          <cell r="C153" t="str">
            <v>640.07.00.170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str">
            <v>+++</v>
          </cell>
          <cell r="L153">
            <v>0</v>
          </cell>
          <cell r="M153" t="str">
            <v>5000.11 - Salaries Worker's Comp</v>
          </cell>
        </row>
        <row r="154">
          <cell r="A154" t="str">
            <v>640.07.00.170-5000.12</v>
          </cell>
          <cell r="B154" t="str">
            <v>5000.12</v>
          </cell>
          <cell r="C154" t="str">
            <v>640.07.00.170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 t="str">
            <v>+++</v>
          </cell>
          <cell r="L154">
            <v>0</v>
          </cell>
          <cell r="M154" t="str">
            <v>5000.12 - Salaries Compensated Absences</v>
          </cell>
        </row>
        <row r="155">
          <cell r="A155" t="str">
            <v>640.07.00.170-5100.00</v>
          </cell>
          <cell r="B155" t="str">
            <v>5100.00</v>
          </cell>
          <cell r="C155" t="str">
            <v>640.07.00.170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 t="str">
            <v>+++</v>
          </cell>
          <cell r="L155">
            <v>0</v>
          </cell>
          <cell r="M155" t="str">
            <v>5100.00 - Benefits PERS Pool Liability</v>
          </cell>
        </row>
        <row r="156">
          <cell r="A156" t="str">
            <v>640.07.00.170-5100.01</v>
          </cell>
          <cell r="B156" t="str">
            <v>5100.01</v>
          </cell>
          <cell r="C156" t="str">
            <v>640.07.00.170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str">
            <v>+++</v>
          </cell>
          <cell r="L156">
            <v>0</v>
          </cell>
          <cell r="M156" t="str">
            <v>5100.01 - Benefits Retirement</v>
          </cell>
        </row>
        <row r="157">
          <cell r="A157" t="str">
            <v>640.07.00.170-5100.02</v>
          </cell>
          <cell r="B157" t="str">
            <v>5100.02</v>
          </cell>
          <cell r="C157" t="str">
            <v>640.07.00.170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+++</v>
          </cell>
          <cell r="L157">
            <v>0</v>
          </cell>
          <cell r="M157" t="str">
            <v>5100.02 - Benefits Health Insurance</v>
          </cell>
        </row>
        <row r="158">
          <cell r="A158" t="str">
            <v>640.07.00.170-5100.03</v>
          </cell>
          <cell r="B158" t="str">
            <v>5100.03</v>
          </cell>
          <cell r="C158" t="str">
            <v>640.07.00.170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str">
            <v>+++</v>
          </cell>
          <cell r="L158">
            <v>0</v>
          </cell>
          <cell r="M158" t="str">
            <v>5100.03 - Benefits Dental Insurance</v>
          </cell>
        </row>
        <row r="159">
          <cell r="A159" t="str">
            <v>640.07.00.170-5100.04</v>
          </cell>
          <cell r="B159" t="str">
            <v>5100.04</v>
          </cell>
          <cell r="C159" t="str">
            <v>640.07.00.170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+++</v>
          </cell>
          <cell r="L159">
            <v>0</v>
          </cell>
          <cell r="M159" t="str">
            <v>5100.04 - Benefits Vision Insurance</v>
          </cell>
        </row>
        <row r="160">
          <cell r="A160" t="str">
            <v>640.07.00.170-5100.05</v>
          </cell>
          <cell r="B160" t="str">
            <v>5100.05</v>
          </cell>
          <cell r="C160" t="str">
            <v>640.07.00.170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+++</v>
          </cell>
          <cell r="L160">
            <v>0</v>
          </cell>
          <cell r="M160" t="str">
            <v>5100.05 - Benefits Life Insurance</v>
          </cell>
        </row>
        <row r="161">
          <cell r="A161" t="str">
            <v>640.07.00.170-5100.06</v>
          </cell>
          <cell r="B161" t="str">
            <v>5100.06</v>
          </cell>
          <cell r="C161" t="str">
            <v>640.07.00.170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>+++</v>
          </cell>
          <cell r="L161">
            <v>0</v>
          </cell>
          <cell r="M161" t="str">
            <v>5100.06 - Benefits Worker's Comp</v>
          </cell>
        </row>
        <row r="162">
          <cell r="A162" t="str">
            <v>640.07.00.170-5100.07</v>
          </cell>
          <cell r="B162" t="str">
            <v>5100.07</v>
          </cell>
          <cell r="C162" t="str">
            <v>640.07.00.170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+++</v>
          </cell>
          <cell r="L162">
            <v>0</v>
          </cell>
          <cell r="M162" t="str">
            <v>5100.07 - Benefits Long Term Disability</v>
          </cell>
        </row>
        <row r="163">
          <cell r="A163" t="str">
            <v>640.07.00.170-5100.08</v>
          </cell>
          <cell r="B163" t="str">
            <v>5100.08</v>
          </cell>
          <cell r="C163" t="str">
            <v>640.07.00.170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str">
            <v>+++</v>
          </cell>
          <cell r="L163">
            <v>0</v>
          </cell>
          <cell r="M163" t="str">
            <v>5100.08 - Benefits Deferred Compensation</v>
          </cell>
        </row>
        <row r="164">
          <cell r="A164" t="str">
            <v>640.07.00.170-5100.09</v>
          </cell>
          <cell r="B164" t="str">
            <v>5100.09</v>
          </cell>
          <cell r="C164" t="str">
            <v>640.07.00.170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+++</v>
          </cell>
          <cell r="L164">
            <v>0</v>
          </cell>
          <cell r="M164" t="str">
            <v>5100.09 - Benefits Unemployment Insurance</v>
          </cell>
        </row>
        <row r="165">
          <cell r="A165" t="str">
            <v>640.07.00.170-5100.10</v>
          </cell>
          <cell r="B165" t="str">
            <v>5100.10</v>
          </cell>
          <cell r="C165" t="str">
            <v>640.07.00.170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str">
            <v>+++</v>
          </cell>
          <cell r="L165">
            <v>0</v>
          </cell>
          <cell r="M165" t="str">
            <v>5100.10 - Benefits Uniform Allowance</v>
          </cell>
        </row>
        <row r="166">
          <cell r="A166" t="str">
            <v>640.07.00.170-5100.11</v>
          </cell>
          <cell r="B166" t="str">
            <v>5100.11</v>
          </cell>
          <cell r="C166" t="str">
            <v>640.07.00.170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>+++</v>
          </cell>
          <cell r="L166">
            <v>0</v>
          </cell>
          <cell r="M166" t="str">
            <v>5100.11 - Benefits Medicare</v>
          </cell>
        </row>
        <row r="167">
          <cell r="A167" t="str">
            <v>640.07.00.170-5100.12</v>
          </cell>
          <cell r="B167" t="str">
            <v>5100.12</v>
          </cell>
          <cell r="C167" t="str">
            <v>640.07.00.170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>+++</v>
          </cell>
          <cell r="L167">
            <v>0</v>
          </cell>
          <cell r="M167" t="str">
            <v>5100.12 - Benefits Annual Physical Exam</v>
          </cell>
        </row>
        <row r="168">
          <cell r="A168" t="str">
            <v>640.07.00.170-5100.13</v>
          </cell>
          <cell r="B168" t="str">
            <v>5100.13</v>
          </cell>
          <cell r="C168" t="str">
            <v>640.07.00.170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str">
            <v>+++</v>
          </cell>
          <cell r="L168">
            <v>0</v>
          </cell>
          <cell r="M168" t="str">
            <v>5100.13 - Benefits Employee Assistance Program</v>
          </cell>
        </row>
        <row r="169">
          <cell r="A169" t="str">
            <v>640.07.00.170-5100.14</v>
          </cell>
          <cell r="B169" t="str">
            <v>5100.14</v>
          </cell>
          <cell r="C169" t="str">
            <v>640.07.00.170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str">
            <v>+++</v>
          </cell>
          <cell r="L169">
            <v>0</v>
          </cell>
          <cell r="M169" t="str">
            <v>5100.14 - Benefits PPE</v>
          </cell>
        </row>
        <row r="170">
          <cell r="A170" t="str">
            <v>640.07.00.170-5100.15</v>
          </cell>
          <cell r="B170" t="str">
            <v>5100.15</v>
          </cell>
          <cell r="C170" t="str">
            <v>640.07.00.170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>+++</v>
          </cell>
          <cell r="L170">
            <v>0</v>
          </cell>
          <cell r="M170" t="str">
            <v>5100.15 - Benefits Cell Phone Allowance</v>
          </cell>
        </row>
        <row r="171">
          <cell r="A171" t="str">
            <v>640.07.00.170-5100.16</v>
          </cell>
          <cell r="B171" t="str">
            <v>5100.16</v>
          </cell>
          <cell r="C171" t="str">
            <v>640.07.00.170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str">
            <v>+++</v>
          </cell>
          <cell r="L171">
            <v>0</v>
          </cell>
          <cell r="M171" t="str">
            <v>5100.16 - Benefits 1959 Survivor Retirement</v>
          </cell>
        </row>
        <row r="172">
          <cell r="A172" t="str">
            <v>640.11.00.250-5000.01</v>
          </cell>
          <cell r="B172" t="str">
            <v>5000.01</v>
          </cell>
          <cell r="C172" t="str">
            <v>640.11.00.250</v>
          </cell>
          <cell r="D172">
            <v>8714</v>
          </cell>
          <cell r="E172">
            <v>0</v>
          </cell>
          <cell r="F172">
            <v>8714</v>
          </cell>
          <cell r="G172">
            <v>0</v>
          </cell>
          <cell r="H172">
            <v>0</v>
          </cell>
          <cell r="I172">
            <v>1846.11</v>
          </cell>
          <cell r="J172">
            <v>6867.89</v>
          </cell>
          <cell r="K172">
            <v>0.21</v>
          </cell>
          <cell r="L172">
            <v>8728.2199999999993</v>
          </cell>
          <cell r="M172" t="str">
            <v>5000.01 - Salaries Regular</v>
          </cell>
        </row>
        <row r="173">
          <cell r="A173" t="str">
            <v>640.11.00.250-5000.02</v>
          </cell>
          <cell r="B173" t="str">
            <v>5000.02</v>
          </cell>
          <cell r="C173" t="str">
            <v>640.11.00.250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>+++</v>
          </cell>
          <cell r="L173">
            <v>0</v>
          </cell>
          <cell r="M173" t="str">
            <v>5000.02 - Salaries Part Time</v>
          </cell>
        </row>
        <row r="174">
          <cell r="A174" t="str">
            <v>640.11.00.250-5000.03</v>
          </cell>
          <cell r="B174" t="str">
            <v>5000.03</v>
          </cell>
          <cell r="C174" t="str">
            <v>640.11.00.250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+++</v>
          </cell>
          <cell r="L174">
            <v>0</v>
          </cell>
          <cell r="M174" t="str">
            <v>5000.03 - Salaries Overtime</v>
          </cell>
        </row>
        <row r="175">
          <cell r="A175" t="str">
            <v>640.11.00.250-5000.04</v>
          </cell>
          <cell r="B175" t="str">
            <v>5000.04</v>
          </cell>
          <cell r="C175" t="str">
            <v>640.11.00.250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+++</v>
          </cell>
          <cell r="L175">
            <v>0</v>
          </cell>
          <cell r="M175" t="str">
            <v>5000.04 - Salaries Holiday Pay</v>
          </cell>
        </row>
        <row r="176">
          <cell r="A176" t="str">
            <v>640.11.00.250-5000.05</v>
          </cell>
          <cell r="B176" t="str">
            <v>5000.05</v>
          </cell>
          <cell r="C176" t="str">
            <v>640.11.00.250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>+++</v>
          </cell>
          <cell r="L176">
            <v>0</v>
          </cell>
          <cell r="M176" t="str">
            <v>5000.05 - Salaries Duty Pay</v>
          </cell>
        </row>
        <row r="177">
          <cell r="A177" t="str">
            <v>640.11.00.250-5000.06</v>
          </cell>
          <cell r="B177" t="str">
            <v>5000.06</v>
          </cell>
          <cell r="C177" t="str">
            <v>640.11.00.250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>+++</v>
          </cell>
          <cell r="L177">
            <v>0</v>
          </cell>
          <cell r="M177" t="str">
            <v>5000.06 - Salaries Out of Class</v>
          </cell>
        </row>
        <row r="178">
          <cell r="A178" t="str">
            <v>640.11.00.250-5000.07</v>
          </cell>
          <cell r="B178" t="str">
            <v>5000.07</v>
          </cell>
          <cell r="C178" t="str">
            <v>640.11.00.250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str">
            <v>+++</v>
          </cell>
          <cell r="L178">
            <v>0</v>
          </cell>
          <cell r="M178" t="str">
            <v>5000.07 - Salaries Admin Leave Pay</v>
          </cell>
        </row>
        <row r="179">
          <cell r="A179" t="str">
            <v>640.11.00.250-5000.08</v>
          </cell>
          <cell r="B179" t="str">
            <v>5000.08</v>
          </cell>
          <cell r="C179" t="str">
            <v>640.11.00.250</v>
          </cell>
          <cell r="D179">
            <v>125</v>
          </cell>
          <cell r="E179">
            <v>0</v>
          </cell>
          <cell r="F179">
            <v>125</v>
          </cell>
          <cell r="G179">
            <v>0</v>
          </cell>
          <cell r="H179">
            <v>0</v>
          </cell>
          <cell r="I179">
            <v>0</v>
          </cell>
          <cell r="J179">
            <v>125</v>
          </cell>
          <cell r="K179">
            <v>0</v>
          </cell>
          <cell r="L179">
            <v>118.67</v>
          </cell>
          <cell r="M179" t="str">
            <v>5000.08 - Salaries Longevity Pay</v>
          </cell>
        </row>
        <row r="180">
          <cell r="A180" t="str">
            <v>640.11.00.250-5000.09</v>
          </cell>
          <cell r="B180" t="str">
            <v>5000.09</v>
          </cell>
          <cell r="C180" t="str">
            <v>640.11.00.250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 t="str">
            <v>+++</v>
          </cell>
          <cell r="L180">
            <v>0</v>
          </cell>
          <cell r="M180" t="str">
            <v>5000.09 - Salaries Mutual Aid Overtime</v>
          </cell>
        </row>
        <row r="181">
          <cell r="A181" t="str">
            <v>640.11.00.250-5000.10</v>
          </cell>
          <cell r="B181" t="str">
            <v>5000.10</v>
          </cell>
          <cell r="C181" t="str">
            <v>640.11.00.250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+++</v>
          </cell>
          <cell r="L181">
            <v>0</v>
          </cell>
          <cell r="M181" t="str">
            <v>5000.10 - Salaries Furloughs</v>
          </cell>
        </row>
        <row r="182">
          <cell r="A182" t="str">
            <v>640.11.00.250-5000.11</v>
          </cell>
          <cell r="B182" t="str">
            <v>5000.11</v>
          </cell>
          <cell r="C182" t="str">
            <v>640.11.00.250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+++</v>
          </cell>
          <cell r="L182">
            <v>0</v>
          </cell>
          <cell r="M182" t="str">
            <v>5000.11 - Salaries Worker's Comp</v>
          </cell>
        </row>
        <row r="183">
          <cell r="A183" t="str">
            <v>640.11.00.250-5000.12</v>
          </cell>
          <cell r="B183" t="str">
            <v>5000.12</v>
          </cell>
          <cell r="C183" t="str">
            <v>640.11.00.250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+++</v>
          </cell>
          <cell r="L183">
            <v>0</v>
          </cell>
          <cell r="M183" t="str">
            <v>5000.12 - Salaries Compensated Absences</v>
          </cell>
        </row>
        <row r="184">
          <cell r="A184" t="str">
            <v>640.11.00.250-5100.00</v>
          </cell>
          <cell r="B184" t="str">
            <v>5100.00</v>
          </cell>
          <cell r="C184" t="str">
            <v>640.11.00.250</v>
          </cell>
          <cell r="D184">
            <v>1695</v>
          </cell>
          <cell r="E184">
            <v>0</v>
          </cell>
          <cell r="F184">
            <v>1695</v>
          </cell>
          <cell r="G184">
            <v>0</v>
          </cell>
          <cell r="H184">
            <v>0</v>
          </cell>
          <cell r="I184">
            <v>293.88</v>
          </cell>
          <cell r="J184">
            <v>1401.12</v>
          </cell>
          <cell r="K184">
            <v>0.17</v>
          </cell>
          <cell r="L184">
            <v>1762.93</v>
          </cell>
          <cell r="M184" t="str">
            <v>5100.00 - Benefits PERS Pool Liability</v>
          </cell>
        </row>
        <row r="185">
          <cell r="A185" t="str">
            <v>640.11.00.250-5100.01</v>
          </cell>
          <cell r="B185" t="str">
            <v>5100.01</v>
          </cell>
          <cell r="C185" t="str">
            <v>640.11.00.250</v>
          </cell>
          <cell r="D185">
            <v>460</v>
          </cell>
          <cell r="E185">
            <v>0</v>
          </cell>
          <cell r="F185">
            <v>460</v>
          </cell>
          <cell r="G185">
            <v>0</v>
          </cell>
          <cell r="H185">
            <v>0</v>
          </cell>
          <cell r="I185">
            <v>84.4</v>
          </cell>
          <cell r="J185">
            <v>375.6</v>
          </cell>
          <cell r="K185">
            <v>0.18</v>
          </cell>
          <cell r="L185">
            <v>474.91</v>
          </cell>
          <cell r="M185" t="str">
            <v>5100.01 - Benefits Retirement</v>
          </cell>
        </row>
        <row r="186">
          <cell r="A186" t="str">
            <v>640.11.00.250-5100.02</v>
          </cell>
          <cell r="B186" t="str">
            <v>5100.02</v>
          </cell>
          <cell r="C186" t="str">
            <v>640.11.00.250</v>
          </cell>
          <cell r="D186">
            <v>595</v>
          </cell>
          <cell r="E186">
            <v>0</v>
          </cell>
          <cell r="F186">
            <v>595</v>
          </cell>
          <cell r="G186">
            <v>0</v>
          </cell>
          <cell r="H186">
            <v>0</v>
          </cell>
          <cell r="I186">
            <v>0</v>
          </cell>
          <cell r="J186">
            <v>595</v>
          </cell>
          <cell r="K186">
            <v>0</v>
          </cell>
          <cell r="L186">
            <v>271.26</v>
          </cell>
          <cell r="M186" t="str">
            <v>5100.02 - Benefits Health Insurance</v>
          </cell>
        </row>
        <row r="187">
          <cell r="A187" t="str">
            <v>640.11.00.250-5100.03</v>
          </cell>
          <cell r="B187" t="str">
            <v>5100.03</v>
          </cell>
          <cell r="C187" t="str">
            <v>640.11.00.250</v>
          </cell>
          <cell r="D187">
            <v>40</v>
          </cell>
          <cell r="E187">
            <v>0</v>
          </cell>
          <cell r="F187">
            <v>40</v>
          </cell>
          <cell r="G187">
            <v>0</v>
          </cell>
          <cell r="H187">
            <v>0</v>
          </cell>
          <cell r="I187">
            <v>17.079999999999998</v>
          </cell>
          <cell r="J187">
            <v>22.92</v>
          </cell>
          <cell r="K187">
            <v>0.43</v>
          </cell>
          <cell r="L187">
            <v>80.8</v>
          </cell>
          <cell r="M187" t="str">
            <v>5100.03 - Benefits Dental Insurance</v>
          </cell>
        </row>
        <row r="188">
          <cell r="A188" t="str">
            <v>640.11.00.250-5100.04</v>
          </cell>
          <cell r="B188" t="str">
            <v>5100.04</v>
          </cell>
          <cell r="C188" t="str">
            <v>640.11.00.250</v>
          </cell>
          <cell r="D188">
            <v>10</v>
          </cell>
          <cell r="E188">
            <v>0</v>
          </cell>
          <cell r="F188">
            <v>10</v>
          </cell>
          <cell r="G188">
            <v>0</v>
          </cell>
          <cell r="H188">
            <v>0</v>
          </cell>
          <cell r="I188">
            <v>2.76</v>
          </cell>
          <cell r="J188">
            <v>7.24</v>
          </cell>
          <cell r="K188">
            <v>0.28000000000000003</v>
          </cell>
          <cell r="L188">
            <v>13.34</v>
          </cell>
          <cell r="M188" t="str">
            <v>5100.04 - Benefits Vision Insurance</v>
          </cell>
        </row>
        <row r="189">
          <cell r="A189" t="str">
            <v>640.11.00.250-5100.05</v>
          </cell>
          <cell r="B189" t="str">
            <v>5100.05</v>
          </cell>
          <cell r="C189" t="str">
            <v>640.11.00.250</v>
          </cell>
          <cell r="D189">
            <v>20</v>
          </cell>
          <cell r="E189">
            <v>0</v>
          </cell>
          <cell r="F189">
            <v>20</v>
          </cell>
          <cell r="G189">
            <v>0</v>
          </cell>
          <cell r="H189">
            <v>0</v>
          </cell>
          <cell r="I189">
            <v>2.86</v>
          </cell>
          <cell r="J189">
            <v>17.14</v>
          </cell>
          <cell r="K189">
            <v>0.14000000000000001</v>
          </cell>
          <cell r="L189">
            <v>17.16</v>
          </cell>
          <cell r="M189" t="str">
            <v>5100.05 - Benefits Life Insurance</v>
          </cell>
        </row>
        <row r="190">
          <cell r="A190" t="str">
            <v>640.11.00.250-5100.06</v>
          </cell>
          <cell r="B190" t="str">
            <v>5100.06</v>
          </cell>
          <cell r="C190" t="str">
            <v>640.11.00.250</v>
          </cell>
          <cell r="D190">
            <v>240</v>
          </cell>
          <cell r="E190">
            <v>0</v>
          </cell>
          <cell r="F190">
            <v>240</v>
          </cell>
          <cell r="G190">
            <v>0</v>
          </cell>
          <cell r="H190">
            <v>0</v>
          </cell>
          <cell r="I190">
            <v>0</v>
          </cell>
          <cell r="J190">
            <v>240</v>
          </cell>
          <cell r="K190">
            <v>0</v>
          </cell>
          <cell r="L190">
            <v>80</v>
          </cell>
          <cell r="M190" t="str">
            <v>5100.06 - Benefits Worker's Comp</v>
          </cell>
        </row>
        <row r="191">
          <cell r="A191" t="str">
            <v>640.11.00.250-5100.07</v>
          </cell>
          <cell r="B191" t="str">
            <v>5100.07</v>
          </cell>
          <cell r="C191" t="str">
            <v>640.11.00.250</v>
          </cell>
          <cell r="D191">
            <v>60</v>
          </cell>
          <cell r="E191">
            <v>0</v>
          </cell>
          <cell r="F191">
            <v>60</v>
          </cell>
          <cell r="G191">
            <v>0</v>
          </cell>
          <cell r="H191">
            <v>0</v>
          </cell>
          <cell r="I191">
            <v>7</v>
          </cell>
          <cell r="J191">
            <v>53</v>
          </cell>
          <cell r="K191">
            <v>0.12</v>
          </cell>
          <cell r="L191">
            <v>49.38</v>
          </cell>
          <cell r="M191" t="str">
            <v>5100.07 - Benefits Long Term Disability</v>
          </cell>
        </row>
        <row r="192">
          <cell r="A192" t="str">
            <v>640.11.00.250-5100.08</v>
          </cell>
          <cell r="B192" t="str">
            <v>5100.08</v>
          </cell>
          <cell r="C192" t="str">
            <v>640.11.00.250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74.33</v>
          </cell>
          <cell r="J192">
            <v>-74.33</v>
          </cell>
          <cell r="K192" t="str">
            <v>+++</v>
          </cell>
          <cell r="L192">
            <v>208.07</v>
          </cell>
          <cell r="M192" t="str">
            <v>5100.08 - Benefits Deferred Compensation</v>
          </cell>
        </row>
        <row r="193">
          <cell r="A193" t="str">
            <v>640.11.00.250-5100.09</v>
          </cell>
          <cell r="B193" t="str">
            <v>5100.09</v>
          </cell>
          <cell r="C193" t="str">
            <v>640.11.00.250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str">
            <v>+++</v>
          </cell>
          <cell r="L193">
            <v>0</v>
          </cell>
          <cell r="M193" t="str">
            <v>5100.09 - Benefits Unemployment Insurance</v>
          </cell>
        </row>
        <row r="194">
          <cell r="A194" t="str">
            <v>640.11.00.250-5100.10</v>
          </cell>
          <cell r="B194" t="str">
            <v>5100.10</v>
          </cell>
          <cell r="C194" t="str">
            <v>640.11.00.250</v>
          </cell>
          <cell r="D194">
            <v>70</v>
          </cell>
          <cell r="E194">
            <v>0</v>
          </cell>
          <cell r="F194">
            <v>70</v>
          </cell>
          <cell r="G194">
            <v>0</v>
          </cell>
          <cell r="H194">
            <v>0</v>
          </cell>
          <cell r="I194">
            <v>0</v>
          </cell>
          <cell r="J194">
            <v>70</v>
          </cell>
          <cell r="K194">
            <v>0</v>
          </cell>
          <cell r="L194">
            <v>168</v>
          </cell>
          <cell r="M194" t="str">
            <v>5100.10 - Benefits Uniform Allowance</v>
          </cell>
        </row>
        <row r="195">
          <cell r="A195" t="str">
            <v>640.11.00.250-5100.11</v>
          </cell>
          <cell r="B195" t="str">
            <v>5100.11</v>
          </cell>
          <cell r="C195" t="str">
            <v>640.11.00.250</v>
          </cell>
          <cell r="D195">
            <v>130</v>
          </cell>
          <cell r="E195">
            <v>0</v>
          </cell>
          <cell r="F195">
            <v>130</v>
          </cell>
          <cell r="G195">
            <v>0</v>
          </cell>
          <cell r="H195">
            <v>0</v>
          </cell>
          <cell r="I195">
            <v>27.91</v>
          </cell>
          <cell r="J195">
            <v>102.09</v>
          </cell>
          <cell r="K195">
            <v>0.21</v>
          </cell>
          <cell r="L195">
            <v>135.15</v>
          </cell>
          <cell r="M195" t="str">
            <v>5100.11 - Benefits Medicare</v>
          </cell>
        </row>
        <row r="196">
          <cell r="A196" t="str">
            <v>640.11.00.250-5100.12</v>
          </cell>
          <cell r="B196" t="str">
            <v>5100.12</v>
          </cell>
          <cell r="C196" t="str">
            <v>640.11.00.250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str">
            <v>+++</v>
          </cell>
          <cell r="L196">
            <v>0</v>
          </cell>
          <cell r="M196" t="str">
            <v>5100.12 - Benefits Annual Physical Exam</v>
          </cell>
        </row>
        <row r="197">
          <cell r="A197" t="str">
            <v>640.11.00.250-5100.13</v>
          </cell>
          <cell r="B197" t="str">
            <v>5100.13</v>
          </cell>
          <cell r="C197" t="str">
            <v>640.11.00.250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+++</v>
          </cell>
          <cell r="L197">
            <v>0</v>
          </cell>
          <cell r="M197" t="str">
            <v>5100.13 - Benefits Employee Assistance Program</v>
          </cell>
        </row>
        <row r="198">
          <cell r="A198" t="str">
            <v>640.11.00.250-5100.14</v>
          </cell>
          <cell r="B198" t="str">
            <v>5100.14</v>
          </cell>
          <cell r="C198" t="str">
            <v>640.11.00.250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+++</v>
          </cell>
          <cell r="L198">
            <v>0</v>
          </cell>
          <cell r="M198" t="str">
            <v>5100.14 - Benefits PPE</v>
          </cell>
        </row>
        <row r="199">
          <cell r="A199" t="str">
            <v>640.11.00.250-5100.15</v>
          </cell>
          <cell r="B199" t="str">
            <v>5100.15</v>
          </cell>
          <cell r="C199" t="str">
            <v>640.11.00.250</v>
          </cell>
          <cell r="D199">
            <v>100</v>
          </cell>
          <cell r="E199">
            <v>0</v>
          </cell>
          <cell r="F199">
            <v>100</v>
          </cell>
          <cell r="G199">
            <v>0</v>
          </cell>
          <cell r="H199">
            <v>0</v>
          </cell>
          <cell r="I199">
            <v>16.8</v>
          </cell>
          <cell r="J199">
            <v>83.2</v>
          </cell>
          <cell r="K199">
            <v>0.17</v>
          </cell>
          <cell r="L199">
            <v>100.8</v>
          </cell>
          <cell r="M199" t="str">
            <v>5100.15 - Benefits Cell Phone Allowance</v>
          </cell>
        </row>
        <row r="200">
          <cell r="A200" t="str">
            <v>640.11.00.250-5100.16</v>
          </cell>
          <cell r="B200" t="str">
            <v>5100.16</v>
          </cell>
          <cell r="C200" t="str">
            <v>640.11.00.250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str">
            <v>+++</v>
          </cell>
          <cell r="L200">
            <v>0</v>
          </cell>
          <cell r="M200" t="str">
            <v>5100.16 - Benefits 1959 Survivor Retirement</v>
          </cell>
        </row>
        <row r="201">
          <cell r="A201" t="str">
            <v>640.11.00.250-5100.17</v>
          </cell>
          <cell r="B201" t="str">
            <v>5100.17</v>
          </cell>
          <cell r="C201" t="str">
            <v>640.11.00.250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+++</v>
          </cell>
          <cell r="L201">
            <v>0</v>
          </cell>
          <cell r="M201" t="str">
            <v xml:space="preserve">5100.17 - Benefits Other Post Employment Benefits </v>
          </cell>
        </row>
        <row r="202">
          <cell r="A202" t="str">
            <v>640.40.50.001-5000.01</v>
          </cell>
          <cell r="B202" t="str">
            <v>5000.01</v>
          </cell>
          <cell r="C202" t="str">
            <v>640.40.50.001</v>
          </cell>
          <cell r="D202">
            <v>119032</v>
          </cell>
          <cell r="E202">
            <v>0</v>
          </cell>
          <cell r="F202">
            <v>119032</v>
          </cell>
          <cell r="G202">
            <v>0</v>
          </cell>
          <cell r="H202">
            <v>0</v>
          </cell>
          <cell r="I202">
            <v>19304.349999999999</v>
          </cell>
          <cell r="J202">
            <v>99727.65</v>
          </cell>
          <cell r="K202">
            <v>0.16</v>
          </cell>
          <cell r="L202">
            <v>132428.26999999999</v>
          </cell>
          <cell r="M202" t="str">
            <v>5000.01 - Salaries Regular</v>
          </cell>
        </row>
        <row r="203">
          <cell r="A203" t="str">
            <v>640.40.50.001-5000.02</v>
          </cell>
          <cell r="B203" t="str">
            <v>5000.02</v>
          </cell>
          <cell r="C203" t="str">
            <v>640.40.50.001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str">
            <v>+++</v>
          </cell>
          <cell r="L203">
            <v>0</v>
          </cell>
          <cell r="M203" t="str">
            <v>5000.02 - Salaries Part Time</v>
          </cell>
        </row>
        <row r="204">
          <cell r="A204" t="str">
            <v>640.40.50.001-5000.03</v>
          </cell>
          <cell r="B204" t="str">
            <v>5000.03</v>
          </cell>
          <cell r="C204" t="str">
            <v>640.40.50.001</v>
          </cell>
          <cell r="D204">
            <v>105</v>
          </cell>
          <cell r="E204">
            <v>0</v>
          </cell>
          <cell r="F204">
            <v>105</v>
          </cell>
          <cell r="G204">
            <v>0</v>
          </cell>
          <cell r="H204">
            <v>0</v>
          </cell>
          <cell r="I204">
            <v>0</v>
          </cell>
          <cell r="J204">
            <v>105</v>
          </cell>
          <cell r="K204">
            <v>0</v>
          </cell>
          <cell r="L204">
            <v>90.3</v>
          </cell>
          <cell r="M204" t="str">
            <v>5000.03 - Salaries Overtime</v>
          </cell>
        </row>
        <row r="205">
          <cell r="A205" t="str">
            <v>640.40.50.001-5000.04</v>
          </cell>
          <cell r="B205" t="str">
            <v>5000.04</v>
          </cell>
          <cell r="C205" t="str">
            <v>640.40.50.001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str">
            <v>+++</v>
          </cell>
          <cell r="L205">
            <v>0</v>
          </cell>
          <cell r="M205" t="str">
            <v>5000.04 - Salaries Holiday Pay</v>
          </cell>
        </row>
        <row r="206">
          <cell r="A206" t="str">
            <v>640.40.50.001-5000.05</v>
          </cell>
          <cell r="B206" t="str">
            <v>5000.05</v>
          </cell>
          <cell r="C206" t="str">
            <v>640.40.50.001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str">
            <v>+++</v>
          </cell>
          <cell r="L206">
            <v>0</v>
          </cell>
          <cell r="M206" t="str">
            <v>5000.05 - Salaries Duty Pay</v>
          </cell>
        </row>
        <row r="207">
          <cell r="A207" t="str">
            <v>640.40.50.001-5000.06</v>
          </cell>
          <cell r="B207" t="str">
            <v>5000.06</v>
          </cell>
          <cell r="C207" t="str">
            <v>640.40.50.001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92.15</v>
          </cell>
          <cell r="J207">
            <v>-92.15</v>
          </cell>
          <cell r="K207" t="str">
            <v>+++</v>
          </cell>
          <cell r="L207">
            <v>1343.93</v>
          </cell>
          <cell r="M207" t="str">
            <v>5000.06 - Salaries Out of Class</v>
          </cell>
        </row>
        <row r="208">
          <cell r="A208" t="str">
            <v>640.40.50.001-5000.07</v>
          </cell>
          <cell r="B208" t="str">
            <v>5000.07</v>
          </cell>
          <cell r="C208" t="str">
            <v>640.40.50.001</v>
          </cell>
          <cell r="D208">
            <v>2220</v>
          </cell>
          <cell r="E208">
            <v>0</v>
          </cell>
          <cell r="F208">
            <v>2220</v>
          </cell>
          <cell r="G208">
            <v>0</v>
          </cell>
          <cell r="H208">
            <v>0</v>
          </cell>
          <cell r="I208">
            <v>0</v>
          </cell>
          <cell r="J208">
            <v>2220</v>
          </cell>
          <cell r="K208">
            <v>0</v>
          </cell>
          <cell r="L208">
            <v>7165.25</v>
          </cell>
          <cell r="M208" t="str">
            <v>5000.07 - Salaries Admin Leave Pay</v>
          </cell>
        </row>
        <row r="209">
          <cell r="A209" t="str">
            <v>640.40.50.001-5000.08</v>
          </cell>
          <cell r="B209" t="str">
            <v>5000.08</v>
          </cell>
          <cell r="C209" t="str">
            <v>640.40.50.001</v>
          </cell>
          <cell r="D209">
            <v>1149</v>
          </cell>
          <cell r="E209">
            <v>0</v>
          </cell>
          <cell r="F209">
            <v>1149</v>
          </cell>
          <cell r="G209">
            <v>0</v>
          </cell>
          <cell r="H209">
            <v>0</v>
          </cell>
          <cell r="I209">
            <v>0</v>
          </cell>
          <cell r="J209">
            <v>1149</v>
          </cell>
          <cell r="K209">
            <v>0</v>
          </cell>
          <cell r="L209">
            <v>1120.1600000000001</v>
          </cell>
          <cell r="M209" t="str">
            <v>5000.08 - Salaries Longevity Pay</v>
          </cell>
        </row>
        <row r="210">
          <cell r="A210" t="str">
            <v>640.40.50.001-5000.09</v>
          </cell>
          <cell r="B210" t="str">
            <v>5000.09</v>
          </cell>
          <cell r="C210" t="str">
            <v>640.40.50.001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 t="str">
            <v>+++</v>
          </cell>
          <cell r="L210">
            <v>0</v>
          </cell>
          <cell r="M210" t="str">
            <v>5000.09 - Salaries Mutual Aid Overtime</v>
          </cell>
        </row>
        <row r="211">
          <cell r="A211" t="str">
            <v>640.40.50.001-5000.10</v>
          </cell>
          <cell r="B211" t="str">
            <v>5000.10</v>
          </cell>
          <cell r="C211" t="str">
            <v>640.40.50.001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 t="str">
            <v>+++</v>
          </cell>
          <cell r="L211">
            <v>0</v>
          </cell>
          <cell r="M211" t="str">
            <v>5000.10 - Salaries Furloughs</v>
          </cell>
        </row>
        <row r="212">
          <cell r="A212" t="str">
            <v>640.40.50.001-5000.11</v>
          </cell>
          <cell r="B212" t="str">
            <v>5000.11</v>
          </cell>
          <cell r="C212" t="str">
            <v>640.40.50.001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 t="str">
            <v>+++</v>
          </cell>
          <cell r="L212">
            <v>0</v>
          </cell>
          <cell r="M212" t="str">
            <v>5000.11 - Salaries Worker's Comp</v>
          </cell>
        </row>
        <row r="213">
          <cell r="A213" t="str">
            <v>640.40.50.001-5000.12</v>
          </cell>
          <cell r="B213" t="str">
            <v>5000.12</v>
          </cell>
          <cell r="C213" t="str">
            <v>640.40.50.001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str">
            <v>+++</v>
          </cell>
          <cell r="L213">
            <v>0</v>
          </cell>
          <cell r="M213" t="str">
            <v>5000.12 - Salaries Compensated Absences</v>
          </cell>
        </row>
        <row r="214">
          <cell r="A214" t="str">
            <v>640.40.50.001-5000.99</v>
          </cell>
          <cell r="B214" t="str">
            <v>5000.99</v>
          </cell>
          <cell r="C214" t="str">
            <v>640.40.50.001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 t="str">
            <v>+++</v>
          </cell>
          <cell r="L214">
            <v>0</v>
          </cell>
          <cell r="M214" t="str">
            <v>5000.99 - Salaries New Personnel Requests</v>
          </cell>
        </row>
        <row r="215">
          <cell r="A215" t="str">
            <v>640.40.50.001-5100.00</v>
          </cell>
          <cell r="B215" t="str">
            <v>5100.00</v>
          </cell>
          <cell r="C215" t="str">
            <v>640.40.50.001</v>
          </cell>
          <cell r="D215">
            <v>22685</v>
          </cell>
          <cell r="E215">
            <v>0</v>
          </cell>
          <cell r="F215">
            <v>22685</v>
          </cell>
          <cell r="G215">
            <v>0</v>
          </cell>
          <cell r="H215">
            <v>0</v>
          </cell>
          <cell r="I215">
            <v>3605.58</v>
          </cell>
          <cell r="J215">
            <v>19079.419999999998</v>
          </cell>
          <cell r="K215">
            <v>0.16</v>
          </cell>
          <cell r="L215">
            <v>18867.259999999998</v>
          </cell>
          <cell r="M215" t="str">
            <v>5100.00 - Benefits PERS Pool Liability</v>
          </cell>
        </row>
        <row r="216">
          <cell r="A216" t="str">
            <v>640.40.50.001-5100.01</v>
          </cell>
          <cell r="B216" t="str">
            <v>5100.01</v>
          </cell>
          <cell r="C216" t="str">
            <v>640.40.50.001</v>
          </cell>
          <cell r="D216">
            <v>5950</v>
          </cell>
          <cell r="E216">
            <v>0</v>
          </cell>
          <cell r="F216">
            <v>5950</v>
          </cell>
          <cell r="G216">
            <v>0</v>
          </cell>
          <cell r="H216">
            <v>0</v>
          </cell>
          <cell r="I216">
            <v>1510.53</v>
          </cell>
          <cell r="J216">
            <v>4439.47</v>
          </cell>
          <cell r="K216">
            <v>0.25</v>
          </cell>
          <cell r="L216">
            <v>6284.89</v>
          </cell>
          <cell r="M216" t="str">
            <v>5100.01 - Benefits Retirement</v>
          </cell>
        </row>
        <row r="217">
          <cell r="A217" t="str">
            <v>640.40.50.001-5100.02</v>
          </cell>
          <cell r="B217" t="str">
            <v>5100.02</v>
          </cell>
          <cell r="C217" t="str">
            <v>640.40.50.001</v>
          </cell>
          <cell r="D217">
            <v>14310</v>
          </cell>
          <cell r="E217">
            <v>0</v>
          </cell>
          <cell r="F217">
            <v>14310</v>
          </cell>
          <cell r="G217">
            <v>0</v>
          </cell>
          <cell r="H217">
            <v>0</v>
          </cell>
          <cell r="I217">
            <v>1957.82</v>
          </cell>
          <cell r="J217">
            <v>12352.18</v>
          </cell>
          <cell r="K217">
            <v>0.14000000000000001</v>
          </cell>
          <cell r="L217">
            <v>10594.6</v>
          </cell>
          <cell r="M217" t="str">
            <v>5100.02 - Benefits Health Insurance</v>
          </cell>
        </row>
        <row r="218">
          <cell r="A218" t="str">
            <v>640.40.50.001-5100.03</v>
          </cell>
          <cell r="B218" t="str">
            <v>5100.03</v>
          </cell>
          <cell r="C218" t="str">
            <v>640.40.50.001</v>
          </cell>
          <cell r="D218">
            <v>1000</v>
          </cell>
          <cell r="E218">
            <v>0</v>
          </cell>
          <cell r="F218">
            <v>1000</v>
          </cell>
          <cell r="G218">
            <v>0</v>
          </cell>
          <cell r="H218">
            <v>0</v>
          </cell>
          <cell r="I218">
            <v>135.30000000000001</v>
          </cell>
          <cell r="J218">
            <v>864.7</v>
          </cell>
          <cell r="K218">
            <v>0.14000000000000001</v>
          </cell>
          <cell r="L218">
            <v>703.97</v>
          </cell>
          <cell r="M218" t="str">
            <v>5100.03 - Benefits Dental Insurance</v>
          </cell>
        </row>
        <row r="219">
          <cell r="A219" t="str">
            <v>640.40.50.001-5100.04</v>
          </cell>
          <cell r="B219" t="str">
            <v>5100.04</v>
          </cell>
          <cell r="C219" t="str">
            <v>640.40.50.001</v>
          </cell>
          <cell r="D219">
            <v>165</v>
          </cell>
          <cell r="E219">
            <v>0</v>
          </cell>
          <cell r="F219">
            <v>165</v>
          </cell>
          <cell r="G219">
            <v>0</v>
          </cell>
          <cell r="H219">
            <v>0</v>
          </cell>
          <cell r="I219">
            <v>24.71</v>
          </cell>
          <cell r="J219">
            <v>140.29</v>
          </cell>
          <cell r="K219">
            <v>0.15</v>
          </cell>
          <cell r="L219">
            <v>125.86</v>
          </cell>
          <cell r="M219" t="str">
            <v>5100.04 - Benefits Vision Insurance</v>
          </cell>
        </row>
        <row r="220">
          <cell r="A220" t="str">
            <v>640.40.50.001-5100.05</v>
          </cell>
          <cell r="B220" t="str">
            <v>5100.05</v>
          </cell>
          <cell r="C220" t="str">
            <v>640.40.50.001</v>
          </cell>
          <cell r="D220">
            <v>210</v>
          </cell>
          <cell r="E220">
            <v>0</v>
          </cell>
          <cell r="F220">
            <v>210</v>
          </cell>
          <cell r="G220">
            <v>0</v>
          </cell>
          <cell r="H220">
            <v>0</v>
          </cell>
          <cell r="I220">
            <v>16.2</v>
          </cell>
          <cell r="J220">
            <v>193.8</v>
          </cell>
          <cell r="K220">
            <v>0.08</v>
          </cell>
          <cell r="L220">
            <v>152.69999999999999</v>
          </cell>
          <cell r="M220" t="str">
            <v>5100.05 - Benefits Life Insurance</v>
          </cell>
        </row>
        <row r="221">
          <cell r="A221" t="str">
            <v>640.40.50.001-5100.06</v>
          </cell>
          <cell r="B221" t="str">
            <v>5100.06</v>
          </cell>
          <cell r="C221" t="str">
            <v>640.40.50.001</v>
          </cell>
          <cell r="D221">
            <v>3410</v>
          </cell>
          <cell r="E221">
            <v>0</v>
          </cell>
          <cell r="F221">
            <v>3410</v>
          </cell>
          <cell r="G221">
            <v>0</v>
          </cell>
          <cell r="H221">
            <v>0</v>
          </cell>
          <cell r="I221">
            <v>0</v>
          </cell>
          <cell r="J221">
            <v>3410</v>
          </cell>
          <cell r="K221">
            <v>0</v>
          </cell>
          <cell r="L221">
            <v>1136.68</v>
          </cell>
          <cell r="M221" t="str">
            <v>5100.06 - Benefits Worker's Comp</v>
          </cell>
        </row>
        <row r="222">
          <cell r="A222" t="str">
            <v>640.40.50.001-5100.07</v>
          </cell>
          <cell r="B222" t="str">
            <v>5100.07</v>
          </cell>
          <cell r="C222" t="str">
            <v>640.40.50.001</v>
          </cell>
          <cell r="D222">
            <v>500</v>
          </cell>
          <cell r="E222">
            <v>0</v>
          </cell>
          <cell r="F222">
            <v>500</v>
          </cell>
          <cell r="G222">
            <v>0</v>
          </cell>
          <cell r="H222">
            <v>0</v>
          </cell>
          <cell r="I222">
            <v>37.5</v>
          </cell>
          <cell r="J222">
            <v>462.5</v>
          </cell>
          <cell r="K222">
            <v>0.08</v>
          </cell>
          <cell r="L222">
            <v>363.06</v>
          </cell>
          <cell r="M222" t="str">
            <v>5100.07 - Benefits Long Term Disability</v>
          </cell>
        </row>
        <row r="223">
          <cell r="A223" t="str">
            <v>640.40.50.001-5100.08</v>
          </cell>
          <cell r="B223" t="str">
            <v>5100.08</v>
          </cell>
          <cell r="C223" t="str">
            <v>640.40.50.001</v>
          </cell>
          <cell r="D223">
            <v>2365</v>
          </cell>
          <cell r="E223">
            <v>0</v>
          </cell>
          <cell r="F223">
            <v>2365</v>
          </cell>
          <cell r="G223">
            <v>0</v>
          </cell>
          <cell r="H223">
            <v>0</v>
          </cell>
          <cell r="I223">
            <v>150.46</v>
          </cell>
          <cell r="J223">
            <v>2214.54</v>
          </cell>
          <cell r="K223">
            <v>0.06</v>
          </cell>
          <cell r="L223">
            <v>1199.6099999999999</v>
          </cell>
          <cell r="M223" t="str">
            <v>5100.08 - Benefits Deferred Compensation</v>
          </cell>
        </row>
        <row r="224">
          <cell r="A224" t="str">
            <v>640.40.50.001-5100.09</v>
          </cell>
          <cell r="B224" t="str">
            <v>5100.09</v>
          </cell>
          <cell r="C224" t="str">
            <v>640.40.50.001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str">
            <v>+++</v>
          </cell>
          <cell r="L224">
            <v>0</v>
          </cell>
          <cell r="M224" t="str">
            <v>5100.09 - Benefits Unemployment Insurance</v>
          </cell>
        </row>
        <row r="225">
          <cell r="A225" t="str">
            <v>640.40.50.001-5100.10</v>
          </cell>
          <cell r="B225" t="str">
            <v>5100.10</v>
          </cell>
          <cell r="C225" t="str">
            <v>640.40.50.001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 t="str">
            <v>+++</v>
          </cell>
          <cell r="L225">
            <v>0</v>
          </cell>
          <cell r="M225" t="str">
            <v>5100.10 - Benefits Uniform Allowance</v>
          </cell>
        </row>
        <row r="226">
          <cell r="A226" t="str">
            <v>640.40.50.001-5100.11</v>
          </cell>
          <cell r="B226" t="str">
            <v>5100.11</v>
          </cell>
          <cell r="C226" t="str">
            <v>640.40.50.001</v>
          </cell>
          <cell r="D226">
            <v>1750</v>
          </cell>
          <cell r="E226">
            <v>0</v>
          </cell>
          <cell r="F226">
            <v>1750</v>
          </cell>
          <cell r="G226">
            <v>0</v>
          </cell>
          <cell r="H226">
            <v>0</v>
          </cell>
          <cell r="I226">
            <v>282.8</v>
          </cell>
          <cell r="J226">
            <v>1467.2</v>
          </cell>
          <cell r="K226">
            <v>0.16</v>
          </cell>
          <cell r="L226">
            <v>1662.36</v>
          </cell>
          <cell r="M226" t="str">
            <v>5100.11 - Benefits Medicare</v>
          </cell>
        </row>
        <row r="227">
          <cell r="A227" t="str">
            <v>640.40.50.001-5100.12</v>
          </cell>
          <cell r="B227" t="str">
            <v>5100.12</v>
          </cell>
          <cell r="C227" t="str">
            <v>640.40.50.001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 t="str">
            <v>+++</v>
          </cell>
          <cell r="L227">
            <v>0</v>
          </cell>
          <cell r="M227" t="str">
            <v>5100.12 - Benefits Annual Physical Exam</v>
          </cell>
        </row>
        <row r="228">
          <cell r="A228" t="str">
            <v>640.40.50.001-5100.13</v>
          </cell>
          <cell r="B228" t="str">
            <v>5100.13</v>
          </cell>
          <cell r="C228" t="str">
            <v>640.40.50.001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 t="str">
            <v>+++</v>
          </cell>
          <cell r="L228">
            <v>0</v>
          </cell>
          <cell r="M228" t="str">
            <v>5100.13 - Benefits Employee Assistance Program</v>
          </cell>
        </row>
        <row r="229">
          <cell r="A229" t="str">
            <v>640.40.50.001-5100.14</v>
          </cell>
          <cell r="B229" t="str">
            <v>5100.14</v>
          </cell>
          <cell r="C229" t="str">
            <v>640.40.50.001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 t="str">
            <v>+++</v>
          </cell>
          <cell r="L229">
            <v>0</v>
          </cell>
          <cell r="M229" t="str">
            <v>5100.14 - Benefits PPE</v>
          </cell>
        </row>
        <row r="230">
          <cell r="A230" t="str">
            <v>640.40.50.001-5100.15</v>
          </cell>
          <cell r="B230" t="str">
            <v>5100.15</v>
          </cell>
          <cell r="C230" t="str">
            <v>640.40.50.001</v>
          </cell>
          <cell r="D230">
            <v>580</v>
          </cell>
          <cell r="E230">
            <v>0</v>
          </cell>
          <cell r="F230">
            <v>580</v>
          </cell>
          <cell r="G230">
            <v>0</v>
          </cell>
          <cell r="H230">
            <v>0</v>
          </cell>
          <cell r="I230">
            <v>36</v>
          </cell>
          <cell r="J230">
            <v>544</v>
          </cell>
          <cell r="K230">
            <v>0.06</v>
          </cell>
          <cell r="L230">
            <v>396</v>
          </cell>
          <cell r="M230" t="str">
            <v>5100.15 - Benefits Cell Phone Allowance</v>
          </cell>
        </row>
        <row r="231">
          <cell r="A231" t="str">
            <v>640.40.50.001-5100.16</v>
          </cell>
          <cell r="B231" t="str">
            <v>5100.16</v>
          </cell>
          <cell r="C231" t="str">
            <v>640.40.50.001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 t="str">
            <v>+++</v>
          </cell>
          <cell r="L231">
            <v>0</v>
          </cell>
          <cell r="M231" t="str">
            <v>5100.16 - Benefits 1959 Survivor Retirement</v>
          </cell>
        </row>
        <row r="232">
          <cell r="A232" t="str">
            <v>640.40.50.001-5100.17</v>
          </cell>
          <cell r="B232" t="str">
            <v>5100.17</v>
          </cell>
          <cell r="C232" t="str">
            <v>640.40.50.001</v>
          </cell>
          <cell r="D232">
            <v>4195</v>
          </cell>
          <cell r="E232">
            <v>0</v>
          </cell>
          <cell r="F232">
            <v>4195</v>
          </cell>
          <cell r="G232">
            <v>0</v>
          </cell>
          <cell r="H232">
            <v>0</v>
          </cell>
          <cell r="I232">
            <v>1027.2</v>
          </cell>
          <cell r="J232">
            <v>3167.8</v>
          </cell>
          <cell r="K232">
            <v>0.24</v>
          </cell>
          <cell r="L232">
            <v>5067.5</v>
          </cell>
          <cell r="M232" t="str">
            <v xml:space="preserve">5100.17 - Benefits Other Post Employment Benefits </v>
          </cell>
        </row>
        <row r="233">
          <cell r="A233" t="str">
            <v>640.40.50.001-6000.19</v>
          </cell>
          <cell r="B233" t="str">
            <v>6000.19</v>
          </cell>
          <cell r="C233" t="str">
            <v>640.40.50.001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 t="str">
            <v>+++</v>
          </cell>
          <cell r="L233">
            <v>0</v>
          </cell>
          <cell r="M233" t="str">
            <v>6000.19 - Professional Services Labor Relations</v>
          </cell>
        </row>
        <row r="234">
          <cell r="A234" t="str">
            <v>640.40.50.001-6200.09</v>
          </cell>
          <cell r="B234" t="str">
            <v>6200.09</v>
          </cell>
          <cell r="C234" t="str">
            <v>640.40.50.001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 t="str">
            <v>+++</v>
          </cell>
          <cell r="L234">
            <v>0</v>
          </cell>
          <cell r="M234" t="str">
            <v>6200.09 - Supplies Data Processing</v>
          </cell>
        </row>
        <row r="235">
          <cell r="A235" t="str">
            <v>640.40.50.001-6600.04</v>
          </cell>
          <cell r="B235" t="str">
            <v>6600.04</v>
          </cell>
          <cell r="C235" t="str">
            <v>640.40.50.001</v>
          </cell>
          <cell r="D235">
            <v>9000</v>
          </cell>
          <cell r="E235">
            <v>0</v>
          </cell>
          <cell r="F235">
            <v>9000</v>
          </cell>
          <cell r="G235">
            <v>0</v>
          </cell>
          <cell r="H235">
            <v>0</v>
          </cell>
          <cell r="I235">
            <v>0</v>
          </cell>
          <cell r="J235">
            <v>9000</v>
          </cell>
          <cell r="K235">
            <v>0</v>
          </cell>
          <cell r="L235">
            <v>8479.11</v>
          </cell>
          <cell r="M235" t="str">
            <v>6600.04 - Administrative Expenses Training/Conferences</v>
          </cell>
        </row>
        <row r="236">
          <cell r="A236" t="str">
            <v>640.40.50.001-6600.07</v>
          </cell>
          <cell r="B236" t="str">
            <v>6600.07</v>
          </cell>
          <cell r="C236" t="str">
            <v>640.40.50.001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 t="str">
            <v>+++</v>
          </cell>
          <cell r="L236">
            <v>0</v>
          </cell>
          <cell r="M236" t="str">
            <v>6600.07 - Administrative Expenses Employee Recruitment</v>
          </cell>
        </row>
        <row r="237">
          <cell r="A237" t="str">
            <v>640.40.50.001-7000.03</v>
          </cell>
          <cell r="B237" t="str">
            <v>7000.03</v>
          </cell>
          <cell r="C237" t="str">
            <v>640.40.50.001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 t="str">
            <v>+++</v>
          </cell>
          <cell r="L237">
            <v>0</v>
          </cell>
          <cell r="M237" t="str">
            <v>7000.03 - Capital Outlay Operations Equip-Minor</v>
          </cell>
        </row>
        <row r="238">
          <cell r="A238" t="str">
            <v>640.40.55.500-5000.01</v>
          </cell>
          <cell r="B238" t="str">
            <v>5000.01</v>
          </cell>
          <cell r="C238" t="str">
            <v>640.40.55.500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str">
            <v>+++</v>
          </cell>
          <cell r="L238">
            <v>0</v>
          </cell>
          <cell r="M238" t="str">
            <v>5000.01 - Salaries Regular</v>
          </cell>
        </row>
        <row r="239">
          <cell r="A239" t="str">
            <v>640.40.55.500-5000.02</v>
          </cell>
          <cell r="B239" t="str">
            <v>5000.02</v>
          </cell>
          <cell r="C239" t="str">
            <v>640.40.55.500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 t="str">
            <v>+++</v>
          </cell>
          <cell r="L239">
            <v>0</v>
          </cell>
          <cell r="M239" t="str">
            <v>5000.02 - Salaries Part Time</v>
          </cell>
        </row>
        <row r="240">
          <cell r="A240" t="str">
            <v>640.40.55.500-5000.03</v>
          </cell>
          <cell r="B240" t="str">
            <v>5000.03</v>
          </cell>
          <cell r="C240" t="str">
            <v>640.40.55.500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 t="str">
            <v>+++</v>
          </cell>
          <cell r="L240">
            <v>0</v>
          </cell>
          <cell r="M240" t="str">
            <v>5000.03 - Salaries Overtime</v>
          </cell>
        </row>
        <row r="241">
          <cell r="A241" t="str">
            <v>640.40.55.500-5000.04</v>
          </cell>
          <cell r="B241" t="str">
            <v>5000.04</v>
          </cell>
          <cell r="C241" t="str">
            <v>640.40.55.500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 t="str">
            <v>+++</v>
          </cell>
          <cell r="L241">
            <v>0</v>
          </cell>
          <cell r="M241" t="str">
            <v>5000.04 - Salaries Holiday Pay</v>
          </cell>
        </row>
        <row r="242">
          <cell r="A242" t="str">
            <v>640.40.55.500-5000.05</v>
          </cell>
          <cell r="B242" t="str">
            <v>5000.05</v>
          </cell>
          <cell r="C242" t="str">
            <v>640.40.55.500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 t="str">
            <v>+++</v>
          </cell>
          <cell r="L242">
            <v>0</v>
          </cell>
          <cell r="M242" t="str">
            <v>5000.05 - Salaries Duty Pay</v>
          </cell>
        </row>
        <row r="243">
          <cell r="A243" t="str">
            <v>640.40.55.500-5000.06</v>
          </cell>
          <cell r="B243" t="str">
            <v>5000.06</v>
          </cell>
          <cell r="C243" t="str">
            <v>640.40.55.500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 t="str">
            <v>+++</v>
          </cell>
          <cell r="L243">
            <v>0</v>
          </cell>
          <cell r="M243" t="str">
            <v>5000.06 - Salaries Out of Class</v>
          </cell>
        </row>
        <row r="244">
          <cell r="A244" t="str">
            <v>640.40.55.500-5000.07</v>
          </cell>
          <cell r="B244" t="str">
            <v>5000.07</v>
          </cell>
          <cell r="C244" t="str">
            <v>640.40.55.500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 t="str">
            <v>+++</v>
          </cell>
          <cell r="L244">
            <v>0</v>
          </cell>
          <cell r="M244" t="str">
            <v>5000.07 - Salaries Admin Leave Pay</v>
          </cell>
        </row>
        <row r="245">
          <cell r="A245" t="str">
            <v>640.40.55.500-5000.08</v>
          </cell>
          <cell r="B245" t="str">
            <v>5000.08</v>
          </cell>
          <cell r="C245" t="str">
            <v>640.40.55.500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 t="str">
            <v>+++</v>
          </cell>
          <cell r="L245">
            <v>0</v>
          </cell>
          <cell r="M245" t="str">
            <v>5000.08 - Salaries Longevity Pay</v>
          </cell>
        </row>
        <row r="246">
          <cell r="A246" t="str">
            <v>640.40.55.500-5000.09</v>
          </cell>
          <cell r="B246" t="str">
            <v>5000.09</v>
          </cell>
          <cell r="C246" t="str">
            <v>640.40.55.500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str">
            <v>+++</v>
          </cell>
          <cell r="L246">
            <v>0</v>
          </cell>
          <cell r="M246" t="str">
            <v>5000.09 - Salaries Mutual Aid Overtime</v>
          </cell>
        </row>
        <row r="247">
          <cell r="A247" t="str">
            <v>640.40.55.500-5000.10</v>
          </cell>
          <cell r="B247" t="str">
            <v>5000.10</v>
          </cell>
          <cell r="C247" t="str">
            <v>640.40.55.500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 t="str">
            <v>+++</v>
          </cell>
          <cell r="L247">
            <v>0</v>
          </cell>
          <cell r="M247" t="str">
            <v>5000.10 - Salaries Furloughs</v>
          </cell>
        </row>
        <row r="248">
          <cell r="A248" t="str">
            <v>640.40.55.500-5000.11</v>
          </cell>
          <cell r="B248" t="str">
            <v>5000.11</v>
          </cell>
          <cell r="C248" t="str">
            <v>640.40.55.500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 t="str">
            <v>+++</v>
          </cell>
          <cell r="L248">
            <v>0</v>
          </cell>
          <cell r="M248" t="str">
            <v>5000.11 - Salaries Worker's Comp</v>
          </cell>
        </row>
        <row r="249">
          <cell r="A249" t="str">
            <v>640.40.55.500-5000.12</v>
          </cell>
          <cell r="B249" t="str">
            <v>5000.12</v>
          </cell>
          <cell r="C249" t="str">
            <v>640.40.55.500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str">
            <v>+++</v>
          </cell>
          <cell r="L249">
            <v>0</v>
          </cell>
          <cell r="M249" t="str">
            <v>5000.12 - Salaries Compensated Absences</v>
          </cell>
        </row>
        <row r="250">
          <cell r="A250" t="str">
            <v>640.40.55.500-5000.99</v>
          </cell>
          <cell r="B250" t="str">
            <v>5000.99</v>
          </cell>
          <cell r="C250" t="str">
            <v>640.40.55.500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 t="str">
            <v>+++</v>
          </cell>
          <cell r="L250">
            <v>0</v>
          </cell>
          <cell r="M250" t="str">
            <v>5000.99 - Salaries New Personnel Requests</v>
          </cell>
        </row>
        <row r="251">
          <cell r="A251" t="str">
            <v>640.40.55.500-5100.00</v>
          </cell>
          <cell r="B251" t="str">
            <v>5100.00</v>
          </cell>
          <cell r="C251" t="str">
            <v>640.40.55.500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 t="str">
            <v>+++</v>
          </cell>
          <cell r="L251">
            <v>0</v>
          </cell>
          <cell r="M251" t="str">
            <v>5100.00 - Benefits PERS Pool Liability</v>
          </cell>
        </row>
        <row r="252">
          <cell r="A252" t="str">
            <v>640.40.55.500-5100.01</v>
          </cell>
          <cell r="B252" t="str">
            <v>5100.01</v>
          </cell>
          <cell r="C252" t="str">
            <v>640.40.55.500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 t="str">
            <v>+++</v>
          </cell>
          <cell r="L252">
            <v>0</v>
          </cell>
          <cell r="M252" t="str">
            <v>5100.01 - Benefits Retirement</v>
          </cell>
        </row>
        <row r="253">
          <cell r="A253" t="str">
            <v>640.40.55.500-5100.02</v>
          </cell>
          <cell r="B253" t="str">
            <v>5100.02</v>
          </cell>
          <cell r="C253" t="str">
            <v>640.40.55.500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 t="str">
            <v>+++</v>
          </cell>
          <cell r="L253">
            <v>0</v>
          </cell>
          <cell r="M253" t="str">
            <v>5100.02 - Benefits Health Insurance</v>
          </cell>
        </row>
        <row r="254">
          <cell r="A254" t="str">
            <v>640.40.55.500-5100.03</v>
          </cell>
          <cell r="B254" t="str">
            <v>5100.03</v>
          </cell>
          <cell r="C254" t="str">
            <v>640.40.55.500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 t="str">
            <v>+++</v>
          </cell>
          <cell r="L254">
            <v>0</v>
          </cell>
          <cell r="M254" t="str">
            <v>5100.03 - Benefits Dental Insurance</v>
          </cell>
        </row>
        <row r="255">
          <cell r="A255" t="str">
            <v>640.40.55.500-5100.04</v>
          </cell>
          <cell r="B255" t="str">
            <v>5100.04</v>
          </cell>
          <cell r="C255" t="str">
            <v>640.40.55.500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str">
            <v>+++</v>
          </cell>
          <cell r="L255">
            <v>0</v>
          </cell>
          <cell r="M255" t="str">
            <v>5100.04 - Benefits Vision Insurance</v>
          </cell>
        </row>
        <row r="256">
          <cell r="A256" t="str">
            <v>640.40.55.500-5100.05</v>
          </cell>
          <cell r="B256" t="str">
            <v>5100.05</v>
          </cell>
          <cell r="C256" t="str">
            <v>640.40.55.500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 t="str">
            <v>+++</v>
          </cell>
          <cell r="L256">
            <v>0</v>
          </cell>
          <cell r="M256" t="str">
            <v>5100.05 - Benefits Life Insurance</v>
          </cell>
        </row>
        <row r="257">
          <cell r="A257" t="str">
            <v>640.40.55.500-5100.06</v>
          </cell>
          <cell r="B257" t="str">
            <v>5100.06</v>
          </cell>
          <cell r="C257" t="str">
            <v>640.40.55.500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 t="str">
            <v>+++</v>
          </cell>
          <cell r="L257">
            <v>0</v>
          </cell>
          <cell r="M257" t="str">
            <v>5100.06 - Benefits Worker's Comp</v>
          </cell>
        </row>
        <row r="258">
          <cell r="A258" t="str">
            <v>640.40.55.500-5100.07</v>
          </cell>
          <cell r="B258" t="str">
            <v>5100.07</v>
          </cell>
          <cell r="C258" t="str">
            <v>640.40.55.500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 t="str">
            <v>+++</v>
          </cell>
          <cell r="L258">
            <v>0</v>
          </cell>
          <cell r="M258" t="str">
            <v>5100.07 - Benefits Long Term Disability</v>
          </cell>
        </row>
        <row r="259">
          <cell r="A259" t="str">
            <v>640.40.55.500-5100.08</v>
          </cell>
          <cell r="B259" t="str">
            <v>5100.08</v>
          </cell>
          <cell r="C259" t="str">
            <v>640.40.55.500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 t="str">
            <v>+++</v>
          </cell>
          <cell r="L259">
            <v>0</v>
          </cell>
          <cell r="M259" t="str">
            <v>5100.08 - Benefits Deferred Compensation</v>
          </cell>
        </row>
        <row r="260">
          <cell r="A260" t="str">
            <v>640.40.55.500-5100.09</v>
          </cell>
          <cell r="B260" t="str">
            <v>5100.09</v>
          </cell>
          <cell r="C260" t="str">
            <v>640.40.55.500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 t="str">
            <v>+++</v>
          </cell>
          <cell r="L260">
            <v>0</v>
          </cell>
          <cell r="M260" t="str">
            <v>5100.09 - Benefits Unemployment Insurance</v>
          </cell>
        </row>
        <row r="261">
          <cell r="A261" t="str">
            <v>640.40.55.500-5100.10</v>
          </cell>
          <cell r="B261" t="str">
            <v>5100.10</v>
          </cell>
          <cell r="C261" t="str">
            <v>640.40.55.500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str">
            <v>+++</v>
          </cell>
          <cell r="L261">
            <v>0</v>
          </cell>
          <cell r="M261" t="str">
            <v>5100.10 - Benefits Uniform Allowance</v>
          </cell>
        </row>
        <row r="262">
          <cell r="A262" t="str">
            <v>640.40.55.500-5100.11</v>
          </cell>
          <cell r="B262" t="str">
            <v>5100.11</v>
          </cell>
          <cell r="C262" t="str">
            <v>640.40.55.500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 t="str">
            <v>+++</v>
          </cell>
          <cell r="L262">
            <v>0</v>
          </cell>
          <cell r="M262" t="str">
            <v>5100.11 - Benefits Medicare</v>
          </cell>
        </row>
        <row r="263">
          <cell r="A263" t="str">
            <v>640.40.55.500-5100.12</v>
          </cell>
          <cell r="B263" t="str">
            <v>5100.12</v>
          </cell>
          <cell r="C263" t="str">
            <v>640.40.55.500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str">
            <v>+++</v>
          </cell>
          <cell r="L263">
            <v>0</v>
          </cell>
          <cell r="M263" t="str">
            <v>5100.12 - Benefits Annual Physical Exam</v>
          </cell>
        </row>
        <row r="264">
          <cell r="A264" t="str">
            <v>640.40.55.500-5100.13</v>
          </cell>
          <cell r="B264" t="str">
            <v>5100.13</v>
          </cell>
          <cell r="C264" t="str">
            <v>640.40.55.500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 t="str">
            <v>+++</v>
          </cell>
          <cell r="L264">
            <v>0</v>
          </cell>
          <cell r="M264" t="str">
            <v>5100.13 - Benefits Employee Assistance Program</v>
          </cell>
        </row>
        <row r="265">
          <cell r="A265" t="str">
            <v>640.40.55.500-5100.14</v>
          </cell>
          <cell r="B265" t="str">
            <v>5100.14</v>
          </cell>
          <cell r="C265" t="str">
            <v>640.40.55.500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+++</v>
          </cell>
          <cell r="L265">
            <v>0</v>
          </cell>
          <cell r="M265" t="str">
            <v>5100.14 - Benefits PPE</v>
          </cell>
        </row>
        <row r="266">
          <cell r="A266" t="str">
            <v>640.40.55.500-5100.15</v>
          </cell>
          <cell r="B266" t="str">
            <v>5100.15</v>
          </cell>
          <cell r="C266" t="str">
            <v>640.40.55.500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str">
            <v>+++</v>
          </cell>
          <cell r="L266">
            <v>0</v>
          </cell>
          <cell r="M266" t="str">
            <v>5100.15 - Benefits Cell Phone Allowance</v>
          </cell>
        </row>
        <row r="267">
          <cell r="A267" t="str">
            <v>640.40.55.500-5100.16</v>
          </cell>
          <cell r="B267" t="str">
            <v>5100.16</v>
          </cell>
          <cell r="C267" t="str">
            <v>640.40.55.500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 t="str">
            <v>+++</v>
          </cell>
          <cell r="L267">
            <v>0</v>
          </cell>
          <cell r="M267" t="str">
            <v>5100.16 - Benefits 1959 Survivor Retirement</v>
          </cell>
        </row>
        <row r="268">
          <cell r="A268" t="str">
            <v>640.40.55.500-5100.17</v>
          </cell>
          <cell r="B268" t="str">
            <v>5100.17</v>
          </cell>
          <cell r="C268" t="str">
            <v>640.40.55.500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 t="str">
            <v>+++</v>
          </cell>
          <cell r="L268">
            <v>0</v>
          </cell>
          <cell r="M268" t="str">
            <v xml:space="preserve">5100.17 - Benefits Other Post Employment Benefits </v>
          </cell>
        </row>
        <row r="269">
          <cell r="A269" t="str">
            <v>640.40.55.500-6000.01</v>
          </cell>
          <cell r="B269" t="str">
            <v>6000.01</v>
          </cell>
          <cell r="C269" t="str">
            <v>640.40.55.500</v>
          </cell>
          <cell r="D269">
            <v>4800</v>
          </cell>
          <cell r="E269">
            <v>0</v>
          </cell>
          <cell r="F269">
            <v>4800</v>
          </cell>
          <cell r="G269">
            <v>0</v>
          </cell>
          <cell r="H269">
            <v>4800</v>
          </cell>
          <cell r="I269">
            <v>0</v>
          </cell>
          <cell r="J269">
            <v>0</v>
          </cell>
          <cell r="K269">
            <v>1</v>
          </cell>
          <cell r="L269">
            <v>0</v>
          </cell>
          <cell r="M269" t="str">
            <v>6000.01 - Professional Services General</v>
          </cell>
        </row>
        <row r="270">
          <cell r="A270" t="str">
            <v>640.40.55.500-6400.01</v>
          </cell>
          <cell r="B270" t="str">
            <v>6400.01</v>
          </cell>
          <cell r="C270" t="str">
            <v>640.40.55.500</v>
          </cell>
          <cell r="D270">
            <v>42000</v>
          </cell>
          <cell r="E270">
            <v>0</v>
          </cell>
          <cell r="F270">
            <v>42000</v>
          </cell>
          <cell r="G270">
            <v>0</v>
          </cell>
          <cell r="H270">
            <v>0</v>
          </cell>
          <cell r="I270">
            <v>888.74</v>
          </cell>
          <cell r="J270">
            <v>41111.26</v>
          </cell>
          <cell r="K270">
            <v>0.02</v>
          </cell>
          <cell r="L270">
            <v>5006.26</v>
          </cell>
          <cell r="M270" t="str">
            <v>6400.01 - Repairs &amp; Maintenance Building</v>
          </cell>
        </row>
        <row r="271">
          <cell r="A271" t="str">
            <v>640.40.55.500-6600.07</v>
          </cell>
          <cell r="B271" t="str">
            <v>6600.07</v>
          </cell>
          <cell r="C271" t="str">
            <v>640.40.55.500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 t="str">
            <v>+++</v>
          </cell>
          <cell r="L271">
            <v>0</v>
          </cell>
          <cell r="M271" t="str">
            <v>6600.07 - Administrative Expenses Employee Recruitment</v>
          </cell>
        </row>
        <row r="272">
          <cell r="A272" t="str">
            <v>640.40.55.510-5000.01</v>
          </cell>
          <cell r="B272" t="str">
            <v>5000.01</v>
          </cell>
          <cell r="C272" t="str">
            <v>640.40.55.510</v>
          </cell>
          <cell r="D272">
            <v>16975</v>
          </cell>
          <cell r="E272">
            <v>0</v>
          </cell>
          <cell r="F272">
            <v>16975</v>
          </cell>
          <cell r="G272">
            <v>0</v>
          </cell>
          <cell r="H272">
            <v>0</v>
          </cell>
          <cell r="I272">
            <v>2842.9</v>
          </cell>
          <cell r="J272">
            <v>14132.1</v>
          </cell>
          <cell r="K272">
            <v>0.17</v>
          </cell>
          <cell r="L272">
            <v>9942.0300000000007</v>
          </cell>
          <cell r="M272" t="str">
            <v>5000.01 - Salaries Regular</v>
          </cell>
        </row>
        <row r="273">
          <cell r="A273" t="str">
            <v>640.40.55.510-5000.02</v>
          </cell>
          <cell r="B273" t="str">
            <v>5000.02</v>
          </cell>
          <cell r="C273" t="str">
            <v>640.40.55.510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str">
            <v>+++</v>
          </cell>
          <cell r="L273">
            <v>0</v>
          </cell>
          <cell r="M273" t="str">
            <v>5000.02 - Salaries Part Time</v>
          </cell>
        </row>
        <row r="274">
          <cell r="A274" t="str">
            <v>640.40.55.510-5000.03</v>
          </cell>
          <cell r="B274" t="str">
            <v>5000.03</v>
          </cell>
          <cell r="C274" t="str">
            <v>640.40.55.510</v>
          </cell>
          <cell r="D274">
            <v>1550</v>
          </cell>
          <cell r="E274">
            <v>0</v>
          </cell>
          <cell r="F274">
            <v>1550</v>
          </cell>
          <cell r="G274">
            <v>0</v>
          </cell>
          <cell r="H274">
            <v>0</v>
          </cell>
          <cell r="I274">
            <v>41.81</v>
          </cell>
          <cell r="J274">
            <v>1508.19</v>
          </cell>
          <cell r="K274">
            <v>0.03</v>
          </cell>
          <cell r="L274">
            <v>1423.04</v>
          </cell>
          <cell r="M274" t="str">
            <v>5000.03 - Salaries Overtime</v>
          </cell>
        </row>
        <row r="275">
          <cell r="A275" t="str">
            <v>640.40.55.510-5000.04</v>
          </cell>
          <cell r="B275" t="str">
            <v>5000.04</v>
          </cell>
          <cell r="C275" t="str">
            <v>640.40.55.510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 t="str">
            <v>+++</v>
          </cell>
          <cell r="L275">
            <v>77.94</v>
          </cell>
          <cell r="M275" t="str">
            <v>5000.04 - Salaries Holiday Pay</v>
          </cell>
        </row>
        <row r="276">
          <cell r="A276" t="str">
            <v>640.40.55.510-5000.05</v>
          </cell>
          <cell r="B276" t="str">
            <v>5000.05</v>
          </cell>
          <cell r="C276" t="str">
            <v>640.40.55.510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 t="str">
            <v>+++</v>
          </cell>
          <cell r="L276">
            <v>0</v>
          </cell>
          <cell r="M276" t="str">
            <v>5000.05 - Salaries Duty Pay</v>
          </cell>
        </row>
        <row r="277">
          <cell r="A277" t="str">
            <v>640.40.55.510-5000.06</v>
          </cell>
          <cell r="B277" t="str">
            <v>5000.06</v>
          </cell>
          <cell r="C277" t="str">
            <v>640.40.55.510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 t="str">
            <v>+++</v>
          </cell>
          <cell r="L277">
            <v>0</v>
          </cell>
          <cell r="M277" t="str">
            <v>5000.06 - Salaries Out of Class</v>
          </cell>
        </row>
        <row r="278">
          <cell r="A278" t="str">
            <v>640.40.55.510-5000.07</v>
          </cell>
          <cell r="B278" t="str">
            <v>5000.07</v>
          </cell>
          <cell r="C278" t="str">
            <v>640.40.55.510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 t="str">
            <v>+++</v>
          </cell>
          <cell r="L278">
            <v>0</v>
          </cell>
          <cell r="M278" t="str">
            <v>5000.07 - Salaries Admin Leave Pay</v>
          </cell>
        </row>
        <row r="279">
          <cell r="A279" t="str">
            <v>640.40.55.510-5000.08</v>
          </cell>
          <cell r="B279" t="str">
            <v>5000.08</v>
          </cell>
          <cell r="C279" t="str">
            <v>640.40.55.510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 t="str">
            <v>+++</v>
          </cell>
          <cell r="L279">
            <v>259.83999999999997</v>
          </cell>
          <cell r="M279" t="str">
            <v>5000.08 - Salaries Longevity Pay</v>
          </cell>
        </row>
        <row r="280">
          <cell r="A280" t="str">
            <v>640.40.55.510-5000.09</v>
          </cell>
          <cell r="B280" t="str">
            <v>5000.09</v>
          </cell>
          <cell r="C280" t="str">
            <v>640.40.55.510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 t="str">
            <v>+++</v>
          </cell>
          <cell r="L280">
            <v>0</v>
          </cell>
          <cell r="M280" t="str">
            <v>5000.09 - Salaries Mutual Aid Overtime</v>
          </cell>
        </row>
        <row r="281">
          <cell r="A281" t="str">
            <v>640.40.55.510-5000.10</v>
          </cell>
          <cell r="B281" t="str">
            <v>5000.10</v>
          </cell>
          <cell r="C281" t="str">
            <v>640.40.55.510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 t="str">
            <v>+++</v>
          </cell>
          <cell r="L281">
            <v>0</v>
          </cell>
          <cell r="M281" t="str">
            <v>5000.10 - Salaries Furloughs</v>
          </cell>
        </row>
        <row r="282">
          <cell r="A282" t="str">
            <v>640.40.55.510-5000.11</v>
          </cell>
          <cell r="B282" t="str">
            <v>5000.11</v>
          </cell>
          <cell r="C282" t="str">
            <v>640.40.55.510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str">
            <v>+++</v>
          </cell>
          <cell r="L282">
            <v>0</v>
          </cell>
          <cell r="M282" t="str">
            <v>5000.11 - Salaries Worker's Comp</v>
          </cell>
        </row>
        <row r="283">
          <cell r="A283" t="str">
            <v>640.40.55.510-5000.12</v>
          </cell>
          <cell r="B283" t="str">
            <v>5000.12</v>
          </cell>
          <cell r="C283" t="str">
            <v>640.40.55.510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 t="str">
            <v>+++</v>
          </cell>
          <cell r="L283">
            <v>0</v>
          </cell>
          <cell r="M283" t="str">
            <v>5000.12 - Salaries Compensated Absences</v>
          </cell>
        </row>
        <row r="284">
          <cell r="A284" t="str">
            <v>640.40.55.510-5100.00</v>
          </cell>
          <cell r="B284" t="str">
            <v>5100.00</v>
          </cell>
          <cell r="C284" t="str">
            <v>640.40.55.510</v>
          </cell>
          <cell r="D284">
            <v>3180</v>
          </cell>
          <cell r="E284">
            <v>0</v>
          </cell>
          <cell r="F284">
            <v>3180</v>
          </cell>
          <cell r="G284">
            <v>0</v>
          </cell>
          <cell r="H284">
            <v>0</v>
          </cell>
          <cell r="I284">
            <v>581.49</v>
          </cell>
          <cell r="J284">
            <v>2598.5100000000002</v>
          </cell>
          <cell r="K284">
            <v>0.18</v>
          </cell>
          <cell r="L284">
            <v>1908.71</v>
          </cell>
          <cell r="M284" t="str">
            <v>5100.00 - Benefits PERS Pool Liability</v>
          </cell>
        </row>
        <row r="285">
          <cell r="A285" t="str">
            <v>640.40.55.510-5100.01</v>
          </cell>
          <cell r="B285" t="str">
            <v>5100.01</v>
          </cell>
          <cell r="C285" t="str">
            <v>640.40.55.510</v>
          </cell>
          <cell r="D285">
            <v>1745</v>
          </cell>
          <cell r="E285">
            <v>0</v>
          </cell>
          <cell r="F285">
            <v>1745</v>
          </cell>
          <cell r="G285">
            <v>0</v>
          </cell>
          <cell r="H285">
            <v>0</v>
          </cell>
          <cell r="I285">
            <v>326.88</v>
          </cell>
          <cell r="J285">
            <v>1418.12</v>
          </cell>
          <cell r="K285">
            <v>0.19</v>
          </cell>
          <cell r="L285">
            <v>1047.06</v>
          </cell>
          <cell r="M285" t="str">
            <v>5100.01 - Benefits Retirement</v>
          </cell>
        </row>
        <row r="286">
          <cell r="A286" t="str">
            <v>640.40.55.510-5100.02</v>
          </cell>
          <cell r="B286" t="str">
            <v>5100.02</v>
          </cell>
          <cell r="C286" t="str">
            <v>640.40.55.510</v>
          </cell>
          <cell r="D286">
            <v>4320</v>
          </cell>
          <cell r="E286">
            <v>0</v>
          </cell>
          <cell r="F286">
            <v>4320</v>
          </cell>
          <cell r="G286">
            <v>0</v>
          </cell>
          <cell r="H286">
            <v>0</v>
          </cell>
          <cell r="I286">
            <v>375.04</v>
          </cell>
          <cell r="J286">
            <v>3944.96</v>
          </cell>
          <cell r="K286">
            <v>0.09</v>
          </cell>
          <cell r="L286">
            <v>1856.68</v>
          </cell>
          <cell r="M286" t="str">
            <v>5100.02 - Benefits Health Insurance</v>
          </cell>
        </row>
        <row r="287">
          <cell r="A287" t="str">
            <v>640.40.55.510-5100.03</v>
          </cell>
          <cell r="B287" t="str">
            <v>5100.03</v>
          </cell>
          <cell r="C287" t="str">
            <v>640.40.55.510</v>
          </cell>
          <cell r="D287">
            <v>404</v>
          </cell>
          <cell r="E287">
            <v>0</v>
          </cell>
          <cell r="F287">
            <v>404</v>
          </cell>
          <cell r="G287">
            <v>0</v>
          </cell>
          <cell r="H287">
            <v>0</v>
          </cell>
          <cell r="I287">
            <v>60.88</v>
          </cell>
          <cell r="J287">
            <v>343.12</v>
          </cell>
          <cell r="K287">
            <v>0.15</v>
          </cell>
          <cell r="L287">
            <v>204.18</v>
          </cell>
          <cell r="M287" t="str">
            <v>5100.03 - Benefits Dental Insurance</v>
          </cell>
        </row>
        <row r="288">
          <cell r="A288" t="str">
            <v>640.40.55.510-5100.04</v>
          </cell>
          <cell r="B288" t="str">
            <v>5100.04</v>
          </cell>
          <cell r="C288" t="str">
            <v>640.40.55.510</v>
          </cell>
          <cell r="D288">
            <v>60</v>
          </cell>
          <cell r="E288">
            <v>0</v>
          </cell>
          <cell r="F288">
            <v>60</v>
          </cell>
          <cell r="G288">
            <v>0</v>
          </cell>
          <cell r="H288">
            <v>0</v>
          </cell>
          <cell r="I288">
            <v>9.9600000000000009</v>
          </cell>
          <cell r="J288">
            <v>50.04</v>
          </cell>
          <cell r="K288">
            <v>0.17</v>
          </cell>
          <cell r="L288">
            <v>32.369999999999997</v>
          </cell>
          <cell r="M288" t="str">
            <v>5100.04 - Benefits Vision Insurance</v>
          </cell>
        </row>
        <row r="289">
          <cell r="A289" t="str">
            <v>640.40.55.510-5100.05</v>
          </cell>
          <cell r="B289" t="str">
            <v>5100.05</v>
          </cell>
          <cell r="C289" t="str">
            <v>640.40.55.510</v>
          </cell>
          <cell r="D289">
            <v>10</v>
          </cell>
          <cell r="E289">
            <v>0</v>
          </cell>
          <cell r="F289">
            <v>10</v>
          </cell>
          <cell r="G289">
            <v>0</v>
          </cell>
          <cell r="H289">
            <v>0</v>
          </cell>
          <cell r="I289">
            <v>5.34</v>
          </cell>
          <cell r="J289">
            <v>4.66</v>
          </cell>
          <cell r="K289">
            <v>0.53</v>
          </cell>
          <cell r="L289">
            <v>13.79</v>
          </cell>
          <cell r="M289" t="str">
            <v>5100.05 - Benefits Life Insurance</v>
          </cell>
        </row>
        <row r="290">
          <cell r="A290" t="str">
            <v>640.40.55.510-5100.06</v>
          </cell>
          <cell r="B290" t="str">
            <v>5100.06</v>
          </cell>
          <cell r="C290" t="str">
            <v>640.40.55.510</v>
          </cell>
          <cell r="D290">
            <v>600</v>
          </cell>
          <cell r="E290">
            <v>0</v>
          </cell>
          <cell r="F290">
            <v>600</v>
          </cell>
          <cell r="G290">
            <v>0</v>
          </cell>
          <cell r="H290">
            <v>0</v>
          </cell>
          <cell r="I290">
            <v>0</v>
          </cell>
          <cell r="J290">
            <v>600</v>
          </cell>
          <cell r="K290">
            <v>0</v>
          </cell>
          <cell r="L290">
            <v>199.4</v>
          </cell>
          <cell r="M290" t="str">
            <v>5100.06 - Benefits Worker's Comp</v>
          </cell>
        </row>
        <row r="291">
          <cell r="A291" t="str">
            <v>640.40.55.510-5100.07</v>
          </cell>
          <cell r="B291" t="str">
            <v>5100.07</v>
          </cell>
          <cell r="C291" t="str">
            <v>640.40.55.510</v>
          </cell>
          <cell r="D291">
            <v>100</v>
          </cell>
          <cell r="E291">
            <v>0</v>
          </cell>
          <cell r="F291">
            <v>100</v>
          </cell>
          <cell r="G291">
            <v>0</v>
          </cell>
          <cell r="H291">
            <v>0</v>
          </cell>
          <cell r="I291">
            <v>13.79</v>
          </cell>
          <cell r="J291">
            <v>86.21</v>
          </cell>
          <cell r="K291">
            <v>0.14000000000000001</v>
          </cell>
          <cell r="L291">
            <v>48.85</v>
          </cell>
          <cell r="M291" t="str">
            <v>5100.07 - Benefits Long Term Disability</v>
          </cell>
        </row>
        <row r="292">
          <cell r="A292" t="str">
            <v>640.40.55.510-5100.08</v>
          </cell>
          <cell r="B292" t="str">
            <v>5100.08</v>
          </cell>
          <cell r="C292" t="str">
            <v>640.40.55.510</v>
          </cell>
          <cell r="D292">
            <v>755</v>
          </cell>
          <cell r="E292">
            <v>0</v>
          </cell>
          <cell r="F292">
            <v>755</v>
          </cell>
          <cell r="G292">
            <v>0</v>
          </cell>
          <cell r="H292">
            <v>0</v>
          </cell>
          <cell r="I292">
            <v>135.69999999999999</v>
          </cell>
          <cell r="J292">
            <v>619.29999999999995</v>
          </cell>
          <cell r="K292">
            <v>0.18</v>
          </cell>
          <cell r="L292">
            <v>433.84</v>
          </cell>
          <cell r="M292" t="str">
            <v>5100.08 - Benefits Deferred Compensation</v>
          </cell>
        </row>
        <row r="293">
          <cell r="A293" t="str">
            <v>640.40.55.510-5100.09</v>
          </cell>
          <cell r="B293" t="str">
            <v>5100.09</v>
          </cell>
          <cell r="C293" t="str">
            <v>640.40.55.510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 t="str">
            <v>+++</v>
          </cell>
          <cell r="L293">
            <v>0</v>
          </cell>
          <cell r="M293" t="str">
            <v>5100.09 - Benefits Unemployment Insurance</v>
          </cell>
        </row>
        <row r="294">
          <cell r="A294" t="str">
            <v>640.40.55.510-5100.10</v>
          </cell>
          <cell r="B294" t="str">
            <v>5100.10</v>
          </cell>
          <cell r="C294" t="str">
            <v>640.40.55.510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 t="str">
            <v>+++</v>
          </cell>
          <cell r="L294">
            <v>62.5</v>
          </cell>
          <cell r="M294" t="str">
            <v>5100.10 - Benefits Uniform Allowance</v>
          </cell>
        </row>
        <row r="295">
          <cell r="A295" t="str">
            <v>640.40.55.510-5100.11</v>
          </cell>
          <cell r="B295" t="str">
            <v>5100.11</v>
          </cell>
          <cell r="C295" t="str">
            <v>640.40.55.510</v>
          </cell>
          <cell r="D295">
            <v>290</v>
          </cell>
          <cell r="E295">
            <v>0</v>
          </cell>
          <cell r="F295">
            <v>290</v>
          </cell>
          <cell r="G295">
            <v>0</v>
          </cell>
          <cell r="H295">
            <v>0</v>
          </cell>
          <cell r="I295">
            <v>43.81</v>
          </cell>
          <cell r="J295">
            <v>246.19</v>
          </cell>
          <cell r="K295">
            <v>0.15</v>
          </cell>
          <cell r="L295">
            <v>177.43</v>
          </cell>
          <cell r="M295" t="str">
            <v>5100.11 - Benefits Medicare</v>
          </cell>
        </row>
        <row r="296">
          <cell r="A296" t="str">
            <v>640.40.55.510-5100.12</v>
          </cell>
          <cell r="B296" t="str">
            <v>5100.12</v>
          </cell>
          <cell r="C296" t="str">
            <v>640.40.55.510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 t="str">
            <v>+++</v>
          </cell>
          <cell r="L296">
            <v>0</v>
          </cell>
          <cell r="M296" t="str">
            <v>5100.12 - Benefits Annual Physical Exam</v>
          </cell>
        </row>
        <row r="297">
          <cell r="A297" t="str">
            <v>640.40.55.510-5100.13</v>
          </cell>
          <cell r="B297" t="str">
            <v>5100.13</v>
          </cell>
          <cell r="C297" t="str">
            <v>640.40.55.510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 t="str">
            <v>+++</v>
          </cell>
          <cell r="L297">
            <v>0</v>
          </cell>
          <cell r="M297" t="str">
            <v>5100.13 - Benefits Employee Assistance Program</v>
          </cell>
        </row>
        <row r="298">
          <cell r="A298" t="str">
            <v>640.40.55.510-5100.14</v>
          </cell>
          <cell r="B298" t="str">
            <v>5100.14</v>
          </cell>
          <cell r="C298" t="str">
            <v>640.40.55.510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 t="str">
            <v>+++</v>
          </cell>
          <cell r="L298">
            <v>0</v>
          </cell>
          <cell r="M298" t="str">
            <v>5100.14 - Benefits PPE</v>
          </cell>
        </row>
        <row r="299">
          <cell r="A299" t="str">
            <v>640.40.55.510-5100.15</v>
          </cell>
          <cell r="B299" t="str">
            <v>5100.15</v>
          </cell>
          <cell r="C299" t="str">
            <v>640.40.55.510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 t="str">
            <v>+++</v>
          </cell>
          <cell r="L299">
            <v>0</v>
          </cell>
          <cell r="M299" t="str">
            <v>5100.15 - Benefits Cell Phone Allowance</v>
          </cell>
        </row>
        <row r="300">
          <cell r="A300" t="str">
            <v>640.40.55.510-5100.16</v>
          </cell>
          <cell r="B300" t="str">
            <v>5100.16</v>
          </cell>
          <cell r="C300" t="str">
            <v>640.40.55.510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 t="str">
            <v>+++</v>
          </cell>
          <cell r="L300">
            <v>0</v>
          </cell>
          <cell r="M300" t="str">
            <v>5100.16 - Benefits 1959 Survivor Retirement</v>
          </cell>
        </row>
        <row r="301">
          <cell r="A301" t="str">
            <v>640.40.55.510-5100.17</v>
          </cell>
          <cell r="B301" t="str">
            <v>5100.17</v>
          </cell>
          <cell r="C301" t="str">
            <v>640.40.55.510</v>
          </cell>
          <cell r="D301">
            <v>2025</v>
          </cell>
          <cell r="E301">
            <v>0</v>
          </cell>
          <cell r="F301">
            <v>2025</v>
          </cell>
          <cell r="G301">
            <v>0</v>
          </cell>
          <cell r="H301">
            <v>0</v>
          </cell>
          <cell r="I301">
            <v>407</v>
          </cell>
          <cell r="J301">
            <v>1618</v>
          </cell>
          <cell r="K301">
            <v>0.2</v>
          </cell>
          <cell r="L301">
            <v>2290.27</v>
          </cell>
          <cell r="M301" t="str">
            <v xml:space="preserve">5100.17 - Benefits Other Post Employment Benefits </v>
          </cell>
        </row>
        <row r="302">
          <cell r="A302" t="str">
            <v>640.40.60.520-5000.01</v>
          </cell>
          <cell r="B302" t="str">
            <v>5000.01</v>
          </cell>
          <cell r="C302" t="str">
            <v>640.40.60.520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3186.58</v>
          </cell>
          <cell r="J302">
            <v>-3186.58</v>
          </cell>
          <cell r="K302" t="str">
            <v>+++</v>
          </cell>
          <cell r="L302">
            <v>18517.93</v>
          </cell>
          <cell r="M302" t="str">
            <v>5000.01 - Salaries Regular</v>
          </cell>
        </row>
        <row r="303">
          <cell r="A303" t="str">
            <v>640.40.60.520-5000.02</v>
          </cell>
          <cell r="B303" t="str">
            <v>5000.02</v>
          </cell>
          <cell r="C303" t="str">
            <v>640.40.60.520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 t="str">
            <v>+++</v>
          </cell>
          <cell r="L303">
            <v>0</v>
          </cell>
          <cell r="M303" t="str">
            <v>5000.02 - Salaries Part Time</v>
          </cell>
        </row>
        <row r="304">
          <cell r="A304" t="str">
            <v>640.40.60.520-5000.03</v>
          </cell>
          <cell r="B304" t="str">
            <v>5000.03</v>
          </cell>
          <cell r="C304" t="str">
            <v>640.40.60.520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0.39</v>
          </cell>
          <cell r="J304">
            <v>-0.39</v>
          </cell>
          <cell r="K304" t="str">
            <v>+++</v>
          </cell>
          <cell r="L304">
            <v>74.08</v>
          </cell>
          <cell r="M304" t="str">
            <v>5000.03 - Salaries Overtime</v>
          </cell>
        </row>
        <row r="305">
          <cell r="A305" t="str">
            <v>640.40.60.520-5000.04</v>
          </cell>
          <cell r="B305" t="str">
            <v>5000.04</v>
          </cell>
          <cell r="C305" t="str">
            <v>640.40.60.520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 t="str">
            <v>+++</v>
          </cell>
          <cell r="L305">
            <v>0</v>
          </cell>
          <cell r="M305" t="str">
            <v>5000.04 - Salaries Holiday Pay</v>
          </cell>
        </row>
        <row r="306">
          <cell r="A306" t="str">
            <v>640.40.60.520-5000.05</v>
          </cell>
          <cell r="B306" t="str">
            <v>5000.05</v>
          </cell>
          <cell r="C306" t="str">
            <v>640.40.60.520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 t="str">
            <v>+++</v>
          </cell>
          <cell r="L306">
            <v>0</v>
          </cell>
          <cell r="M306" t="str">
            <v>5000.05 - Salaries Duty Pay</v>
          </cell>
        </row>
        <row r="307">
          <cell r="A307" t="str">
            <v>640.40.60.520-5000.06</v>
          </cell>
          <cell r="B307" t="str">
            <v>5000.06</v>
          </cell>
          <cell r="C307" t="str">
            <v>640.40.60.520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 t="str">
            <v>+++</v>
          </cell>
          <cell r="L307">
            <v>0</v>
          </cell>
          <cell r="M307" t="str">
            <v>5000.06 - Salaries Out of Class</v>
          </cell>
        </row>
        <row r="308">
          <cell r="A308" t="str">
            <v>640.40.60.520-5000.07</v>
          </cell>
          <cell r="B308" t="str">
            <v>5000.07</v>
          </cell>
          <cell r="C308" t="str">
            <v>640.40.60.520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str">
            <v>+++</v>
          </cell>
          <cell r="L308">
            <v>0</v>
          </cell>
          <cell r="M308" t="str">
            <v>5000.07 - Salaries Admin Leave Pay</v>
          </cell>
        </row>
        <row r="309">
          <cell r="A309" t="str">
            <v>640.40.60.520-5000.08</v>
          </cell>
          <cell r="B309" t="str">
            <v>5000.08</v>
          </cell>
          <cell r="C309" t="str">
            <v>640.40.60.520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str">
            <v>+++</v>
          </cell>
          <cell r="L309">
            <v>171.9</v>
          </cell>
          <cell r="M309" t="str">
            <v>5000.08 - Salaries Longevity Pay</v>
          </cell>
        </row>
        <row r="310">
          <cell r="A310" t="str">
            <v>640.40.60.520-5000.09</v>
          </cell>
          <cell r="B310" t="str">
            <v>5000.09</v>
          </cell>
          <cell r="C310" t="str">
            <v>640.40.60.520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str">
            <v>+++</v>
          </cell>
          <cell r="L310">
            <v>0</v>
          </cell>
          <cell r="M310" t="str">
            <v>5000.09 - Salaries Mutual Aid Overtime</v>
          </cell>
        </row>
        <row r="311">
          <cell r="A311" t="str">
            <v>640.40.60.520-5000.10</v>
          </cell>
          <cell r="B311" t="str">
            <v>5000.10</v>
          </cell>
          <cell r="C311" t="str">
            <v>640.40.60.520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str">
            <v>+++</v>
          </cell>
          <cell r="L311">
            <v>0</v>
          </cell>
          <cell r="M311" t="str">
            <v>5000.10 - Salaries Furloughs</v>
          </cell>
        </row>
        <row r="312">
          <cell r="A312" t="str">
            <v>640.40.60.520-5000.11</v>
          </cell>
          <cell r="B312" t="str">
            <v>5000.11</v>
          </cell>
          <cell r="C312" t="str">
            <v>640.40.60.520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 t="str">
            <v>+++</v>
          </cell>
          <cell r="L312">
            <v>0</v>
          </cell>
          <cell r="M312" t="str">
            <v>5000.11 - Salaries Worker's Comp</v>
          </cell>
        </row>
        <row r="313">
          <cell r="A313" t="str">
            <v>640.40.60.520-5000.12</v>
          </cell>
          <cell r="B313" t="str">
            <v>5000.12</v>
          </cell>
          <cell r="C313" t="str">
            <v>640.40.60.520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 t="str">
            <v>+++</v>
          </cell>
          <cell r="L313">
            <v>0</v>
          </cell>
          <cell r="M313" t="str">
            <v>5000.12 - Salaries Compensated Absences</v>
          </cell>
        </row>
        <row r="314">
          <cell r="A314" t="str">
            <v>640.40.60.520-5000.99</v>
          </cell>
          <cell r="B314" t="str">
            <v>5000.99</v>
          </cell>
          <cell r="C314" t="str">
            <v>640.40.60.520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 t="str">
            <v>+++</v>
          </cell>
          <cell r="L314">
            <v>0</v>
          </cell>
          <cell r="M314" t="str">
            <v>5000.99 - Salaries New Personnel Requests</v>
          </cell>
        </row>
        <row r="315">
          <cell r="A315" t="str">
            <v>640.40.60.520-5100.00</v>
          </cell>
          <cell r="B315" t="str">
            <v>5100.00</v>
          </cell>
          <cell r="C315" t="str">
            <v>640.40.60.520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666.12</v>
          </cell>
          <cell r="J315">
            <v>-666.12</v>
          </cell>
          <cell r="K315" t="str">
            <v>+++</v>
          </cell>
          <cell r="L315">
            <v>3622.99</v>
          </cell>
          <cell r="M315" t="str">
            <v>5100.00 - Benefits PERS Pool Liability</v>
          </cell>
        </row>
        <row r="316">
          <cell r="A316" t="str">
            <v>640.40.60.520-5100.01</v>
          </cell>
          <cell r="B316" t="str">
            <v>5100.01</v>
          </cell>
          <cell r="C316" t="str">
            <v>640.40.60.520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374.45</v>
          </cell>
          <cell r="J316">
            <v>-374.45</v>
          </cell>
          <cell r="K316" t="str">
            <v>+++</v>
          </cell>
          <cell r="L316">
            <v>1997.81</v>
          </cell>
          <cell r="M316" t="str">
            <v>5100.01 - Benefits Retirement</v>
          </cell>
        </row>
        <row r="317">
          <cell r="A317" t="str">
            <v>640.40.60.520-5100.02</v>
          </cell>
          <cell r="B317" t="str">
            <v>5100.02</v>
          </cell>
          <cell r="C317" t="str">
            <v>640.40.60.520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722.24</v>
          </cell>
          <cell r="J317">
            <v>-722.24</v>
          </cell>
          <cell r="K317" t="str">
            <v>+++</v>
          </cell>
          <cell r="L317">
            <v>4234.51</v>
          </cell>
          <cell r="M317" t="str">
            <v>5100.02 - Benefits Health Insurance</v>
          </cell>
        </row>
        <row r="318">
          <cell r="A318" t="str">
            <v>640.40.60.520-5100.03</v>
          </cell>
          <cell r="B318" t="str">
            <v>5100.03</v>
          </cell>
          <cell r="C318" t="str">
            <v>640.40.60.520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70.64</v>
          </cell>
          <cell r="J318">
            <v>-70.64</v>
          </cell>
          <cell r="K318" t="str">
            <v>+++</v>
          </cell>
          <cell r="L318">
            <v>411.39</v>
          </cell>
          <cell r="M318" t="str">
            <v>5100.03 - Benefits Dental Insurance</v>
          </cell>
        </row>
        <row r="319">
          <cell r="A319" t="str">
            <v>640.40.60.520-5100.04</v>
          </cell>
          <cell r="B319" t="str">
            <v>5100.04</v>
          </cell>
          <cell r="C319" t="str">
            <v>640.40.60.520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11.52</v>
          </cell>
          <cell r="J319">
            <v>-11.52</v>
          </cell>
          <cell r="K319" t="str">
            <v>+++</v>
          </cell>
          <cell r="L319">
            <v>65.52</v>
          </cell>
          <cell r="M319" t="str">
            <v>5100.04 - Benefits Vision Insurance</v>
          </cell>
        </row>
        <row r="320">
          <cell r="A320" t="str">
            <v>640.40.60.520-5100.05</v>
          </cell>
          <cell r="B320" t="str">
            <v>5100.05</v>
          </cell>
          <cell r="C320" t="str">
            <v>640.40.60.520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4.26</v>
          </cell>
          <cell r="J320">
            <v>-4.26</v>
          </cell>
          <cell r="K320" t="str">
            <v>+++</v>
          </cell>
          <cell r="L320">
            <v>26.69</v>
          </cell>
          <cell r="M320" t="str">
            <v>5100.05 - Benefits Life Insurance</v>
          </cell>
        </row>
        <row r="321">
          <cell r="A321" t="str">
            <v>640.40.60.520-5100.06</v>
          </cell>
          <cell r="B321" t="str">
            <v>5100.06</v>
          </cell>
          <cell r="C321" t="str">
            <v>640.40.60.520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 t="str">
            <v>+++</v>
          </cell>
          <cell r="L321">
            <v>0</v>
          </cell>
          <cell r="M321" t="str">
            <v>5100.06 - Benefits Worker's Comp</v>
          </cell>
        </row>
        <row r="322">
          <cell r="A322" t="str">
            <v>640.40.60.520-5100.07</v>
          </cell>
          <cell r="B322" t="str">
            <v>5100.07</v>
          </cell>
          <cell r="C322" t="str">
            <v>640.40.60.520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15.18</v>
          </cell>
          <cell r="J322">
            <v>-15.18</v>
          </cell>
          <cell r="K322" t="str">
            <v>+++</v>
          </cell>
          <cell r="L322">
            <v>96.51</v>
          </cell>
          <cell r="M322" t="str">
            <v>5100.07 - Benefits Long Term Disability</v>
          </cell>
        </row>
        <row r="323">
          <cell r="A323" t="str">
            <v>640.40.60.520-5100.08</v>
          </cell>
          <cell r="B323" t="str">
            <v>5100.08</v>
          </cell>
          <cell r="C323" t="str">
            <v>640.40.60.520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120.6</v>
          </cell>
          <cell r="J323">
            <v>-120.6</v>
          </cell>
          <cell r="K323" t="str">
            <v>+++</v>
          </cell>
          <cell r="L323">
            <v>585.17999999999995</v>
          </cell>
          <cell r="M323" t="str">
            <v>5100.08 - Benefits Deferred Compensation</v>
          </cell>
        </row>
        <row r="324">
          <cell r="A324" t="str">
            <v>640.40.60.520-5100.09</v>
          </cell>
          <cell r="B324" t="str">
            <v>5100.09</v>
          </cell>
          <cell r="C324" t="str">
            <v>640.40.60.520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 t="str">
            <v>+++</v>
          </cell>
          <cell r="L324">
            <v>0</v>
          </cell>
          <cell r="M324" t="str">
            <v>5100.09 - Benefits Unemployment Insurance</v>
          </cell>
        </row>
        <row r="325">
          <cell r="A325" t="str">
            <v>640.40.60.520-5100.10</v>
          </cell>
          <cell r="B325" t="str">
            <v>5100.10</v>
          </cell>
          <cell r="C325" t="str">
            <v>640.40.60.520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 t="str">
            <v>+++</v>
          </cell>
          <cell r="L325">
            <v>145</v>
          </cell>
          <cell r="M325" t="str">
            <v>5100.10 - Benefits Uniform Allowance</v>
          </cell>
        </row>
        <row r="326">
          <cell r="A326" t="str">
            <v>640.40.60.520-5100.11</v>
          </cell>
          <cell r="B326" t="str">
            <v>5100.11</v>
          </cell>
          <cell r="C326" t="str">
            <v>640.40.60.520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48.52</v>
          </cell>
          <cell r="J326">
            <v>-48.52</v>
          </cell>
          <cell r="K326" t="str">
            <v>+++</v>
          </cell>
          <cell r="L326">
            <v>288.92</v>
          </cell>
          <cell r="M326" t="str">
            <v>5100.11 - Benefits Medicare</v>
          </cell>
        </row>
        <row r="327">
          <cell r="A327" t="str">
            <v>640.40.60.520-5100.12</v>
          </cell>
          <cell r="B327" t="str">
            <v>5100.12</v>
          </cell>
          <cell r="C327" t="str">
            <v>640.40.60.520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 t="str">
            <v>+++</v>
          </cell>
          <cell r="L327">
            <v>0</v>
          </cell>
          <cell r="M327" t="str">
            <v>5100.12 - Benefits Annual Physical Exam</v>
          </cell>
        </row>
        <row r="328">
          <cell r="A328" t="str">
            <v>640.40.60.520-5100.13</v>
          </cell>
          <cell r="B328" t="str">
            <v>5100.13</v>
          </cell>
          <cell r="C328" t="str">
            <v>640.40.60.520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 t="str">
            <v>+++</v>
          </cell>
          <cell r="L328">
            <v>0</v>
          </cell>
          <cell r="M328" t="str">
            <v>5100.13 - Benefits Employee Assistance Program</v>
          </cell>
        </row>
        <row r="329">
          <cell r="A329" t="str">
            <v>640.40.60.520-5100.14</v>
          </cell>
          <cell r="B329" t="str">
            <v>5100.14</v>
          </cell>
          <cell r="C329" t="str">
            <v>640.40.60.520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 t="str">
            <v>+++</v>
          </cell>
          <cell r="L329">
            <v>0</v>
          </cell>
          <cell r="M329" t="str">
            <v>5100.14 - Benefits PPE</v>
          </cell>
        </row>
        <row r="330">
          <cell r="A330" t="str">
            <v>640.40.60.520-5100.15</v>
          </cell>
          <cell r="B330" t="str">
            <v>5100.15</v>
          </cell>
          <cell r="C330" t="str">
            <v>640.40.60.520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 t="str">
            <v>+++</v>
          </cell>
          <cell r="L330">
            <v>0</v>
          </cell>
          <cell r="M330" t="str">
            <v>5100.15 - Benefits Cell Phone Allowance</v>
          </cell>
        </row>
        <row r="331">
          <cell r="A331" t="str">
            <v>640.40.60.520-5100.16</v>
          </cell>
          <cell r="B331" t="str">
            <v>5100.16</v>
          </cell>
          <cell r="C331" t="str">
            <v>640.40.60.520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 t="str">
            <v>+++</v>
          </cell>
          <cell r="L331">
            <v>0</v>
          </cell>
          <cell r="M331" t="str">
            <v>5100.16 - Benefits 1959 Survivor Retirement</v>
          </cell>
        </row>
        <row r="332">
          <cell r="A332" t="str">
            <v>640.40.60.520-5100.17</v>
          </cell>
          <cell r="B332" t="str">
            <v>5100.17</v>
          </cell>
          <cell r="C332" t="str">
            <v>640.40.60.520</v>
          </cell>
          <cell r="D332">
            <v>1135</v>
          </cell>
          <cell r="E332">
            <v>0</v>
          </cell>
          <cell r="F332">
            <v>1135</v>
          </cell>
          <cell r="G332">
            <v>0</v>
          </cell>
          <cell r="H332">
            <v>0</v>
          </cell>
          <cell r="I332">
            <v>145.41999999999999</v>
          </cell>
          <cell r="J332">
            <v>989.58</v>
          </cell>
          <cell r="K332">
            <v>0.13</v>
          </cell>
          <cell r="L332">
            <v>1281.1199999999999</v>
          </cell>
          <cell r="M332" t="str">
            <v xml:space="preserve">5100.17 - Benefits Other Post Employment Benefits </v>
          </cell>
        </row>
        <row r="333">
          <cell r="A333" t="str">
            <v>640.40.60.520-6200.02</v>
          </cell>
          <cell r="B333" t="str">
            <v>6200.02</v>
          </cell>
          <cell r="C333" t="str">
            <v>640.40.60.520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 t="str">
            <v>+++</v>
          </cell>
          <cell r="L333">
            <v>1375</v>
          </cell>
          <cell r="M333" t="str">
            <v>6200.02 - Supplies Special Department</v>
          </cell>
        </row>
        <row r="334">
          <cell r="A334" t="str">
            <v>640.40.60.520-6400.05</v>
          </cell>
          <cell r="B334" t="str">
            <v>6400.05</v>
          </cell>
          <cell r="C334" t="str">
            <v>640.40.60.520</v>
          </cell>
          <cell r="D334">
            <v>21000</v>
          </cell>
          <cell r="E334">
            <v>0</v>
          </cell>
          <cell r="F334">
            <v>21000</v>
          </cell>
          <cell r="G334">
            <v>0</v>
          </cell>
          <cell r="H334">
            <v>0</v>
          </cell>
          <cell r="I334">
            <v>5134</v>
          </cell>
          <cell r="J334">
            <v>15866</v>
          </cell>
          <cell r="K334">
            <v>0.24</v>
          </cell>
          <cell r="L334">
            <v>5162.3900000000003</v>
          </cell>
          <cell r="M334" t="str">
            <v>6400.05 - Repairs &amp; Maintenance Vehicle</v>
          </cell>
        </row>
        <row r="335">
          <cell r="A335" t="str">
            <v>640.40.60.520-7000.03</v>
          </cell>
          <cell r="B335" t="str">
            <v>7000.03</v>
          </cell>
          <cell r="C335" t="str">
            <v>640.40.60.520</v>
          </cell>
          <cell r="D335">
            <v>1134</v>
          </cell>
          <cell r="E335">
            <v>0</v>
          </cell>
          <cell r="F335">
            <v>1134</v>
          </cell>
          <cell r="G335">
            <v>0</v>
          </cell>
          <cell r="H335">
            <v>0</v>
          </cell>
          <cell r="I335">
            <v>0</v>
          </cell>
          <cell r="J335">
            <v>1134</v>
          </cell>
          <cell r="K335">
            <v>0</v>
          </cell>
          <cell r="L335">
            <v>0</v>
          </cell>
          <cell r="M335" t="str">
            <v>7000.03 - Capital Outlay Operations Equip-Minor</v>
          </cell>
        </row>
        <row r="336">
          <cell r="A336" t="str">
            <v>640.40.60.520-7000.99</v>
          </cell>
          <cell r="B336" t="str">
            <v>7000.99</v>
          </cell>
          <cell r="C336" t="str">
            <v>640.40.60.520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 t="str">
            <v>+++</v>
          </cell>
          <cell r="L336">
            <v>0</v>
          </cell>
          <cell r="M336" t="str">
            <v>7000.99 - Capital Outlay General</v>
          </cell>
        </row>
        <row r="337">
          <cell r="A337" t="str">
            <v>640.40.60.530-5000.01</v>
          </cell>
          <cell r="B337" t="str">
            <v>5000.01</v>
          </cell>
          <cell r="C337" t="str">
            <v>640.40.60.530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 t="str">
            <v>+++</v>
          </cell>
          <cell r="L337">
            <v>0</v>
          </cell>
          <cell r="M337" t="str">
            <v>5000.01 - Salaries Regular</v>
          </cell>
        </row>
        <row r="338">
          <cell r="A338" t="str">
            <v>640.40.60.530-5000.02</v>
          </cell>
          <cell r="B338" t="str">
            <v>5000.02</v>
          </cell>
          <cell r="C338" t="str">
            <v>640.40.60.530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 t="str">
            <v>+++</v>
          </cell>
          <cell r="L338">
            <v>0</v>
          </cell>
          <cell r="M338" t="str">
            <v>5000.02 - Salaries Part Time</v>
          </cell>
        </row>
        <row r="339">
          <cell r="A339" t="str">
            <v>640.40.60.530-5000.03</v>
          </cell>
          <cell r="B339" t="str">
            <v>5000.03</v>
          </cell>
          <cell r="C339" t="str">
            <v>640.40.60.530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 t="str">
            <v>+++</v>
          </cell>
          <cell r="L339">
            <v>0</v>
          </cell>
          <cell r="M339" t="str">
            <v>5000.03 - Salaries Overtime</v>
          </cell>
        </row>
        <row r="340">
          <cell r="A340" t="str">
            <v>640.40.60.530-5000.04</v>
          </cell>
          <cell r="B340" t="str">
            <v>5000.04</v>
          </cell>
          <cell r="C340" t="str">
            <v>640.40.60.530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 t="str">
            <v>+++</v>
          </cell>
          <cell r="L340">
            <v>0</v>
          </cell>
          <cell r="M340" t="str">
            <v>5000.04 - Salaries Holiday Pay</v>
          </cell>
        </row>
        <row r="341">
          <cell r="A341" t="str">
            <v>640.40.60.530-5000.05</v>
          </cell>
          <cell r="B341" t="str">
            <v>5000.05</v>
          </cell>
          <cell r="C341" t="str">
            <v>640.40.60.530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 t="str">
            <v>+++</v>
          </cell>
          <cell r="L341">
            <v>0</v>
          </cell>
          <cell r="M341" t="str">
            <v>5000.05 - Salaries Duty Pay</v>
          </cell>
        </row>
        <row r="342">
          <cell r="A342" t="str">
            <v>640.40.60.530-5000.06</v>
          </cell>
          <cell r="B342" t="str">
            <v>5000.06</v>
          </cell>
          <cell r="C342" t="str">
            <v>640.40.60.530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 t="str">
            <v>+++</v>
          </cell>
          <cell r="L342">
            <v>0</v>
          </cell>
          <cell r="M342" t="str">
            <v>5000.06 - Salaries Out of Class</v>
          </cell>
        </row>
        <row r="343">
          <cell r="A343" t="str">
            <v>640.40.60.530-5000.07</v>
          </cell>
          <cell r="B343" t="str">
            <v>5000.07</v>
          </cell>
          <cell r="C343" t="str">
            <v>640.40.60.530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 t="str">
            <v>+++</v>
          </cell>
          <cell r="L343">
            <v>0</v>
          </cell>
          <cell r="M343" t="str">
            <v>5000.07 - Salaries Admin Leave Pay</v>
          </cell>
        </row>
        <row r="344">
          <cell r="A344" t="str">
            <v>640.40.60.530-5000.08</v>
          </cell>
          <cell r="B344" t="str">
            <v>5000.08</v>
          </cell>
          <cell r="C344" t="str">
            <v>640.40.60.530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 t="str">
            <v>+++</v>
          </cell>
          <cell r="L344">
            <v>0</v>
          </cell>
          <cell r="M344" t="str">
            <v>5000.08 - Salaries Longevity Pay</v>
          </cell>
        </row>
        <row r="345">
          <cell r="A345" t="str">
            <v>640.40.60.530-5000.09</v>
          </cell>
          <cell r="B345" t="str">
            <v>5000.09</v>
          </cell>
          <cell r="C345" t="str">
            <v>640.40.60.530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 t="str">
            <v>+++</v>
          </cell>
          <cell r="L345">
            <v>0</v>
          </cell>
          <cell r="M345" t="str">
            <v>5000.09 - Salaries Mutual Aid Overtime</v>
          </cell>
        </row>
        <row r="346">
          <cell r="A346" t="str">
            <v>640.40.60.530-5000.10</v>
          </cell>
          <cell r="B346" t="str">
            <v>5000.10</v>
          </cell>
          <cell r="C346" t="str">
            <v>640.40.60.530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str">
            <v>+++</v>
          </cell>
          <cell r="L346">
            <v>0</v>
          </cell>
          <cell r="M346" t="str">
            <v>5000.10 - Salaries Furloughs</v>
          </cell>
        </row>
        <row r="347">
          <cell r="A347" t="str">
            <v>640.40.60.530-5000.11</v>
          </cell>
          <cell r="B347" t="str">
            <v>5000.11</v>
          </cell>
          <cell r="C347" t="str">
            <v>640.40.60.530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 t="str">
            <v>+++</v>
          </cell>
          <cell r="L347">
            <v>0</v>
          </cell>
          <cell r="M347" t="str">
            <v>5000.11 - Salaries Worker's Comp</v>
          </cell>
        </row>
        <row r="348">
          <cell r="A348" t="str">
            <v>640.40.60.530-5000.12</v>
          </cell>
          <cell r="B348" t="str">
            <v>5000.12</v>
          </cell>
          <cell r="C348" t="str">
            <v>640.40.60.530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 t="str">
            <v>+++</v>
          </cell>
          <cell r="L348">
            <v>0</v>
          </cell>
          <cell r="M348" t="str">
            <v>5000.12 - Salaries Compensated Absences</v>
          </cell>
        </row>
        <row r="349">
          <cell r="A349" t="str">
            <v>640.40.60.530-5100.00</v>
          </cell>
          <cell r="B349" t="str">
            <v>5100.00</v>
          </cell>
          <cell r="C349" t="str">
            <v>640.40.60.530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str">
            <v>+++</v>
          </cell>
          <cell r="L349">
            <v>0</v>
          </cell>
          <cell r="M349" t="str">
            <v>5100.00 - Benefits PERS Pool Liability</v>
          </cell>
        </row>
        <row r="350">
          <cell r="A350" t="str">
            <v>640.40.60.530-5100.01</v>
          </cell>
          <cell r="B350" t="str">
            <v>5100.01</v>
          </cell>
          <cell r="C350" t="str">
            <v>640.40.60.530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str">
            <v>+++</v>
          </cell>
          <cell r="L350">
            <v>0</v>
          </cell>
          <cell r="M350" t="str">
            <v>5100.01 - Benefits Retirement</v>
          </cell>
        </row>
        <row r="351">
          <cell r="A351" t="str">
            <v>640.40.60.530-5100.02</v>
          </cell>
          <cell r="B351" t="str">
            <v>5100.02</v>
          </cell>
          <cell r="C351" t="str">
            <v>640.40.60.530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 t="str">
            <v>+++</v>
          </cell>
          <cell r="L351">
            <v>0</v>
          </cell>
          <cell r="M351" t="str">
            <v>5100.02 - Benefits Health Insurance</v>
          </cell>
        </row>
        <row r="352">
          <cell r="A352" t="str">
            <v>640.40.60.530-5100.03</v>
          </cell>
          <cell r="B352" t="str">
            <v>5100.03</v>
          </cell>
          <cell r="C352" t="str">
            <v>640.40.60.530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 t="str">
            <v>+++</v>
          </cell>
          <cell r="L352">
            <v>0</v>
          </cell>
          <cell r="M352" t="str">
            <v>5100.03 - Benefits Dental Insurance</v>
          </cell>
        </row>
        <row r="353">
          <cell r="A353" t="str">
            <v>640.40.60.530-5100.04</v>
          </cell>
          <cell r="B353" t="str">
            <v>5100.04</v>
          </cell>
          <cell r="C353" t="str">
            <v>640.40.60.530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 t="str">
            <v>+++</v>
          </cell>
          <cell r="L353">
            <v>0</v>
          </cell>
          <cell r="M353" t="str">
            <v>5100.04 - Benefits Vision Insurance</v>
          </cell>
        </row>
        <row r="354">
          <cell r="A354" t="str">
            <v>640.40.60.530-5100.05</v>
          </cell>
          <cell r="B354" t="str">
            <v>5100.05</v>
          </cell>
          <cell r="C354" t="str">
            <v>640.40.60.530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str">
            <v>+++</v>
          </cell>
          <cell r="L354">
            <v>0</v>
          </cell>
          <cell r="M354" t="str">
            <v>5100.05 - Benefits Life Insurance</v>
          </cell>
        </row>
        <row r="355">
          <cell r="A355" t="str">
            <v>640.40.60.530-5100.06</v>
          </cell>
          <cell r="B355" t="str">
            <v>5100.06</v>
          </cell>
          <cell r="C355" t="str">
            <v>640.40.60.530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str">
            <v>+++</v>
          </cell>
          <cell r="L355">
            <v>0</v>
          </cell>
          <cell r="M355" t="str">
            <v>5100.06 - Benefits Worker's Comp</v>
          </cell>
        </row>
        <row r="356">
          <cell r="A356" t="str">
            <v>640.40.60.530-5100.07</v>
          </cell>
          <cell r="B356" t="str">
            <v>5100.07</v>
          </cell>
          <cell r="C356" t="str">
            <v>640.40.60.530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str">
            <v>+++</v>
          </cell>
          <cell r="L356">
            <v>0</v>
          </cell>
          <cell r="M356" t="str">
            <v>5100.07 - Benefits Long Term Disability</v>
          </cell>
        </row>
        <row r="357">
          <cell r="A357" t="str">
            <v>640.40.60.530-5100.08</v>
          </cell>
          <cell r="B357" t="str">
            <v>5100.08</v>
          </cell>
          <cell r="C357" t="str">
            <v>640.40.60.530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str">
            <v>+++</v>
          </cell>
          <cell r="L357">
            <v>0</v>
          </cell>
          <cell r="M357" t="str">
            <v>5100.08 - Benefits Deferred Compensation</v>
          </cell>
        </row>
        <row r="358">
          <cell r="A358" t="str">
            <v>640.40.60.530-5100.09</v>
          </cell>
          <cell r="B358" t="str">
            <v>5100.09</v>
          </cell>
          <cell r="C358" t="str">
            <v>640.40.60.530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str">
            <v>+++</v>
          </cell>
          <cell r="L358">
            <v>0</v>
          </cell>
          <cell r="M358" t="str">
            <v>5100.09 - Benefits Unemployment Insurance</v>
          </cell>
        </row>
        <row r="359">
          <cell r="A359" t="str">
            <v>640.40.60.530-5100.10</v>
          </cell>
          <cell r="B359" t="str">
            <v>5100.10</v>
          </cell>
          <cell r="C359" t="str">
            <v>640.40.60.530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str">
            <v>+++</v>
          </cell>
          <cell r="L359">
            <v>0</v>
          </cell>
          <cell r="M359" t="str">
            <v>5100.10 - Benefits Uniform Allowance</v>
          </cell>
        </row>
        <row r="360">
          <cell r="A360" t="str">
            <v>640.40.60.530-5100.11</v>
          </cell>
          <cell r="B360" t="str">
            <v>5100.11</v>
          </cell>
          <cell r="C360" t="str">
            <v>640.40.60.530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str">
            <v>+++</v>
          </cell>
          <cell r="L360">
            <v>0</v>
          </cell>
          <cell r="M360" t="str">
            <v>5100.11 - Benefits Medicare</v>
          </cell>
        </row>
        <row r="361">
          <cell r="A361" t="str">
            <v>640.40.60.530-5100.12</v>
          </cell>
          <cell r="B361" t="str">
            <v>5100.12</v>
          </cell>
          <cell r="C361" t="str">
            <v>640.40.60.530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str">
            <v>+++</v>
          </cell>
          <cell r="L361">
            <v>0</v>
          </cell>
          <cell r="M361" t="str">
            <v>5100.12 - Benefits Annual Physical Exam</v>
          </cell>
        </row>
        <row r="362">
          <cell r="A362" t="str">
            <v>640.40.60.530-5100.13</v>
          </cell>
          <cell r="B362" t="str">
            <v>5100.13</v>
          </cell>
          <cell r="C362" t="str">
            <v>640.40.60.530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 t="str">
            <v>+++</v>
          </cell>
          <cell r="L362">
            <v>0</v>
          </cell>
          <cell r="M362" t="str">
            <v>5100.13 - Benefits Employee Assistance Program</v>
          </cell>
        </row>
        <row r="363">
          <cell r="A363" t="str">
            <v>640.40.60.530-5100.14</v>
          </cell>
          <cell r="B363" t="str">
            <v>5100.14</v>
          </cell>
          <cell r="C363" t="str">
            <v>640.40.60.530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str">
            <v>+++</v>
          </cell>
          <cell r="L363">
            <v>0</v>
          </cell>
          <cell r="M363" t="str">
            <v>5100.14 - Benefits PPE</v>
          </cell>
        </row>
        <row r="364">
          <cell r="A364" t="str">
            <v>640.40.60.530-5100.15</v>
          </cell>
          <cell r="B364" t="str">
            <v>5100.15</v>
          </cell>
          <cell r="C364" t="str">
            <v>640.40.60.530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str">
            <v>+++</v>
          </cell>
          <cell r="L364">
            <v>0</v>
          </cell>
          <cell r="M364" t="str">
            <v>5100.15 - Benefits Cell Phone Allowance</v>
          </cell>
        </row>
        <row r="365">
          <cell r="A365" t="str">
            <v>640.40.60.530-5100.16</v>
          </cell>
          <cell r="B365" t="str">
            <v>5100.16</v>
          </cell>
          <cell r="C365" t="str">
            <v>640.40.60.530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 t="str">
            <v>+++</v>
          </cell>
          <cell r="L365">
            <v>0</v>
          </cell>
          <cell r="M365" t="str">
            <v>5100.16 - Benefits 1959 Survivor Retirement</v>
          </cell>
        </row>
        <row r="366">
          <cell r="A366" t="str">
            <v>640.40.60.530-6400.05</v>
          </cell>
          <cell r="B366" t="str">
            <v>6400.05</v>
          </cell>
          <cell r="C366" t="str">
            <v>640.40.60.530</v>
          </cell>
          <cell r="D366">
            <v>22000</v>
          </cell>
          <cell r="E366">
            <v>0</v>
          </cell>
          <cell r="F366">
            <v>22000</v>
          </cell>
          <cell r="G366">
            <v>0</v>
          </cell>
          <cell r="H366">
            <v>0</v>
          </cell>
          <cell r="I366">
            <v>6692.95</v>
          </cell>
          <cell r="J366">
            <v>15307.05</v>
          </cell>
          <cell r="K366">
            <v>0.3</v>
          </cell>
          <cell r="L366">
            <v>20204.5</v>
          </cell>
          <cell r="M366" t="str">
            <v>6400.05 - Repairs &amp; Maintenance Vehicle</v>
          </cell>
        </row>
        <row r="367">
          <cell r="A367" t="str">
            <v>640.40.60.530-6600.04</v>
          </cell>
          <cell r="B367" t="str">
            <v>6600.04</v>
          </cell>
          <cell r="C367" t="str">
            <v>640.40.60.530</v>
          </cell>
          <cell r="D367">
            <v>5500</v>
          </cell>
          <cell r="E367">
            <v>0</v>
          </cell>
          <cell r="F367">
            <v>5500</v>
          </cell>
          <cell r="G367">
            <v>0</v>
          </cell>
          <cell r="H367">
            <v>0</v>
          </cell>
          <cell r="I367">
            <v>0</v>
          </cell>
          <cell r="J367">
            <v>5500</v>
          </cell>
          <cell r="K367">
            <v>0</v>
          </cell>
          <cell r="L367">
            <v>0</v>
          </cell>
          <cell r="M367" t="str">
            <v>6600.04 - Administrative Expenses Training/Conferences</v>
          </cell>
        </row>
        <row r="368">
          <cell r="A368" t="str">
            <v>640.40.70.570-5100.00</v>
          </cell>
          <cell r="B368" t="str">
            <v>5100.00</v>
          </cell>
          <cell r="C368" t="str">
            <v>640.40.70.570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str">
            <v>+++</v>
          </cell>
          <cell r="L368">
            <v>0</v>
          </cell>
          <cell r="M368" t="str">
            <v>5100.00 - Benefits PERS Pool Liability</v>
          </cell>
        </row>
        <row r="369">
          <cell r="A369" t="str">
            <v>640.40.80.005-8900.02</v>
          </cell>
          <cell r="B369" t="str">
            <v>8900.02</v>
          </cell>
          <cell r="C369" t="str">
            <v>640.40.80.005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str">
            <v>+++</v>
          </cell>
          <cell r="L369">
            <v>0</v>
          </cell>
          <cell r="M369" t="str">
            <v>8900.02 - Debt Service-Principal LaSalle-Viron</v>
          </cell>
        </row>
        <row r="370">
          <cell r="A370" t="str">
            <v>640.40.80.005-8900.03</v>
          </cell>
          <cell r="B370" t="str">
            <v>8900.03</v>
          </cell>
          <cell r="C370" t="str">
            <v>640.40.80.005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 t="str">
            <v>+++</v>
          </cell>
          <cell r="L370">
            <v>0</v>
          </cell>
          <cell r="M370" t="str">
            <v>8900.03 - Debt Service-Principal State Energy Commission #1</v>
          </cell>
        </row>
        <row r="371">
          <cell r="A371" t="str">
            <v>640.40.80.005-8900.09</v>
          </cell>
          <cell r="B371" t="str">
            <v>8900.09</v>
          </cell>
          <cell r="C371" t="str">
            <v>640.40.80.005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str">
            <v>+++</v>
          </cell>
          <cell r="L371">
            <v>0</v>
          </cell>
          <cell r="M371" t="str">
            <v>8900.09 - Debt Service-Principal 2003 A</v>
          </cell>
        </row>
        <row r="372">
          <cell r="A372" t="str">
            <v>640.40.80.005-8900.20</v>
          </cell>
          <cell r="B372" t="str">
            <v>8900.20</v>
          </cell>
          <cell r="C372" t="str">
            <v>640.40.80.005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str">
            <v>+++</v>
          </cell>
          <cell r="L372">
            <v>0</v>
          </cell>
          <cell r="M372" t="str">
            <v>8900.20 - Debt Service-Principal 2009 Issue</v>
          </cell>
        </row>
        <row r="373">
          <cell r="A373" t="str">
            <v>640.40.80.005-8900.22</v>
          </cell>
          <cell r="B373" t="str">
            <v>8900.22</v>
          </cell>
          <cell r="C373" t="str">
            <v>640.40.80.005</v>
          </cell>
          <cell r="D373">
            <v>683850</v>
          </cell>
          <cell r="E373">
            <v>0</v>
          </cell>
          <cell r="F373">
            <v>683850</v>
          </cell>
          <cell r="G373">
            <v>0</v>
          </cell>
          <cell r="H373">
            <v>0</v>
          </cell>
          <cell r="I373">
            <v>0</v>
          </cell>
          <cell r="J373">
            <v>683850</v>
          </cell>
          <cell r="K373">
            <v>0</v>
          </cell>
          <cell r="L373">
            <v>683850</v>
          </cell>
          <cell r="M373" t="str">
            <v>8900.22 - Debt Service-Principal 2012 Issue</v>
          </cell>
        </row>
        <row r="374">
          <cell r="A374" t="str">
            <v>640.40.80.005-8910.02</v>
          </cell>
          <cell r="B374" t="str">
            <v>8910.02</v>
          </cell>
          <cell r="C374" t="str">
            <v>640.40.80.005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 t="str">
            <v>+++</v>
          </cell>
          <cell r="L374">
            <v>0</v>
          </cell>
          <cell r="M374" t="str">
            <v>8910.02 - Debt Service-Interest LaSalle-Viron</v>
          </cell>
        </row>
        <row r="375">
          <cell r="A375" t="str">
            <v>640.40.80.005-8910.03</v>
          </cell>
          <cell r="B375" t="str">
            <v>8910.03</v>
          </cell>
          <cell r="C375" t="str">
            <v>640.40.80.005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 t="str">
            <v>+++</v>
          </cell>
          <cell r="L375">
            <v>0</v>
          </cell>
          <cell r="M375" t="str">
            <v>8910.03 - Debt Service-Interest State Energy Commission #1</v>
          </cell>
        </row>
        <row r="376">
          <cell r="A376" t="str">
            <v>640.40.80.005-8910.04</v>
          </cell>
          <cell r="B376" t="str">
            <v>8910.04</v>
          </cell>
          <cell r="C376" t="str">
            <v>640.40.80.005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 t="str">
            <v>+++</v>
          </cell>
          <cell r="L376">
            <v>0</v>
          </cell>
          <cell r="M376" t="str">
            <v>8910.04 - Debt Service-Interest State Energy Commission #2</v>
          </cell>
        </row>
        <row r="377">
          <cell r="A377" t="str">
            <v>640.40.80.005-8910.09</v>
          </cell>
          <cell r="B377" t="str">
            <v>8910.09</v>
          </cell>
          <cell r="C377" t="str">
            <v>640.40.80.005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 t="str">
            <v>+++</v>
          </cell>
          <cell r="L377">
            <v>0</v>
          </cell>
          <cell r="M377" t="str">
            <v>8910.09 - Debt Service-Interest 2003</v>
          </cell>
        </row>
        <row r="378">
          <cell r="A378" t="str">
            <v>640.40.80.005-8910.20</v>
          </cell>
          <cell r="B378" t="str">
            <v>8910.20</v>
          </cell>
          <cell r="C378" t="str">
            <v>640.40.80.005</v>
          </cell>
          <cell r="D378">
            <v>513500</v>
          </cell>
          <cell r="E378">
            <v>0</v>
          </cell>
          <cell r="F378">
            <v>513500</v>
          </cell>
          <cell r="G378">
            <v>0</v>
          </cell>
          <cell r="H378">
            <v>0</v>
          </cell>
          <cell r="I378">
            <v>0</v>
          </cell>
          <cell r="J378">
            <v>513500</v>
          </cell>
          <cell r="K378">
            <v>0</v>
          </cell>
          <cell r="L378">
            <v>513499.82</v>
          </cell>
          <cell r="M378" t="str">
            <v>8910.20 - Debt Service-Interest 2009 Issue</v>
          </cell>
        </row>
        <row r="379">
          <cell r="A379" t="str">
            <v>640.40.80.005-8910.22</v>
          </cell>
          <cell r="B379" t="str">
            <v>8910.22</v>
          </cell>
          <cell r="C379" t="str">
            <v>640.40.80.005</v>
          </cell>
          <cell r="D379">
            <v>304840</v>
          </cell>
          <cell r="E379">
            <v>0</v>
          </cell>
          <cell r="F379">
            <v>304840</v>
          </cell>
          <cell r="G379">
            <v>0</v>
          </cell>
          <cell r="H379">
            <v>0</v>
          </cell>
          <cell r="I379">
            <v>0</v>
          </cell>
          <cell r="J379">
            <v>304840</v>
          </cell>
          <cell r="K379">
            <v>0</v>
          </cell>
          <cell r="L379">
            <v>160966.04</v>
          </cell>
          <cell r="M379" t="str">
            <v xml:space="preserve">8910.22 - Debt Service-Interest 2012 </v>
          </cell>
        </row>
        <row r="380">
          <cell r="A380" t="str">
            <v>640.40.80.005-8920.01</v>
          </cell>
          <cell r="B380" t="str">
            <v>8920.01</v>
          </cell>
          <cell r="C380" t="str">
            <v>640.40.80.005</v>
          </cell>
          <cell r="D380">
            <v>1660</v>
          </cell>
          <cell r="E380">
            <v>0</v>
          </cell>
          <cell r="F380">
            <v>1660</v>
          </cell>
          <cell r="G380">
            <v>0</v>
          </cell>
          <cell r="H380">
            <v>0</v>
          </cell>
          <cell r="I380">
            <v>0</v>
          </cell>
          <cell r="J380">
            <v>1660</v>
          </cell>
          <cell r="K380">
            <v>0</v>
          </cell>
          <cell r="L380">
            <v>862.5</v>
          </cell>
          <cell r="M380" t="str">
            <v>8920.01 - Debt Service-Other Costs Admin/Audit Fees</v>
          </cell>
        </row>
        <row r="381">
          <cell r="A381" t="str">
            <v>640.40.80.005-8920.02</v>
          </cell>
          <cell r="B381" t="str">
            <v>8920.02</v>
          </cell>
          <cell r="C381" t="str">
            <v>640.40.80.005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str">
            <v>+++</v>
          </cell>
          <cell r="L381">
            <v>0</v>
          </cell>
          <cell r="M381" t="str">
            <v>8920.02 - Debt Service-Other Costs Bond Issuance Costs</v>
          </cell>
        </row>
        <row r="382">
          <cell r="A382" t="str">
            <v>640.40.80.005-8920.04</v>
          </cell>
          <cell r="B382" t="str">
            <v>8920.04</v>
          </cell>
          <cell r="C382" t="str">
            <v>640.40.80.005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 t="str">
            <v>+++</v>
          </cell>
          <cell r="L382">
            <v>0</v>
          </cell>
          <cell r="M382" t="str">
            <v>8920.04 - Debt Service-Other Costs Amortization of Discount</v>
          </cell>
        </row>
        <row r="383">
          <cell r="A383" t="str">
            <v>640.40.80.015-4475.26</v>
          </cell>
          <cell r="B383" t="str">
            <v>4475.26</v>
          </cell>
          <cell r="C383" t="str">
            <v>640.40.80.015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 t="str">
            <v>+++</v>
          </cell>
          <cell r="L383">
            <v>1893000</v>
          </cell>
          <cell r="M383" t="str">
            <v>4475.26 - Intergovernmental Grants-State/County SJV Air Pollution Grant</v>
          </cell>
        </row>
        <row r="384">
          <cell r="A384" t="str">
            <v>640.40.80.015-4475.30</v>
          </cell>
          <cell r="B384" t="str">
            <v>4475.30</v>
          </cell>
          <cell r="C384" t="str">
            <v>640.40.80.015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 t="str">
            <v>+++</v>
          </cell>
          <cell r="L384">
            <v>1447149.91</v>
          </cell>
          <cell r="M384" t="str">
            <v>4475.30 - Intergovernmental Grants-State/County CA Energy Commission</v>
          </cell>
        </row>
        <row r="385">
          <cell r="A385" t="str">
            <v>640.40.80.015-4500.06</v>
          </cell>
          <cell r="B385" t="str">
            <v>4500.06</v>
          </cell>
          <cell r="C385" t="str">
            <v>640.40.80.015</v>
          </cell>
          <cell r="D385">
            <v>15921570</v>
          </cell>
          <cell r="E385">
            <v>0</v>
          </cell>
          <cell r="F385">
            <v>15921570</v>
          </cell>
          <cell r="G385">
            <v>470.04</v>
          </cell>
          <cell r="H385">
            <v>0</v>
          </cell>
          <cell r="I385">
            <v>2631845.5</v>
          </cell>
          <cell r="J385">
            <v>13289724.5</v>
          </cell>
          <cell r="K385">
            <v>0.17</v>
          </cell>
          <cell r="L385">
            <v>15797105.220000001</v>
          </cell>
          <cell r="M385" t="str">
            <v>4500.06 - Charges for Services-Public Works Sewer Service Fee</v>
          </cell>
        </row>
        <row r="386">
          <cell r="A386" t="str">
            <v>640.40.80.015-4500.07</v>
          </cell>
          <cell r="B386" t="str">
            <v>4500.07</v>
          </cell>
          <cell r="C386" t="str">
            <v>640.40.80.015</v>
          </cell>
          <cell r="D386">
            <v>1538450</v>
          </cell>
          <cell r="E386">
            <v>0</v>
          </cell>
          <cell r="F386">
            <v>1538450</v>
          </cell>
          <cell r="G386">
            <v>0</v>
          </cell>
          <cell r="H386">
            <v>0</v>
          </cell>
          <cell r="I386">
            <v>0</v>
          </cell>
          <cell r="J386">
            <v>1538450</v>
          </cell>
          <cell r="K386">
            <v>0</v>
          </cell>
          <cell r="L386">
            <v>1170582.25</v>
          </cell>
          <cell r="M386" t="str">
            <v>4500.07 - Charges for Services-Public Works Sewer Fee-City of Lathrop</v>
          </cell>
        </row>
        <row r="387">
          <cell r="A387" t="str">
            <v>640.40.80.015-4500.08</v>
          </cell>
          <cell r="B387" t="str">
            <v>4500.08</v>
          </cell>
          <cell r="C387" t="str">
            <v>640.40.80.015</v>
          </cell>
          <cell r="D387">
            <v>100000</v>
          </cell>
          <cell r="E387">
            <v>0</v>
          </cell>
          <cell r="F387">
            <v>100000</v>
          </cell>
          <cell r="G387">
            <v>0</v>
          </cell>
          <cell r="H387">
            <v>0</v>
          </cell>
          <cell r="I387">
            <v>5492.88</v>
          </cell>
          <cell r="J387">
            <v>94507.12</v>
          </cell>
          <cell r="K387">
            <v>0.05</v>
          </cell>
          <cell r="L387">
            <v>121421.69</v>
          </cell>
          <cell r="M387" t="str">
            <v>4500.08 - Charges for Services-Public Works Sewer Farm Rental</v>
          </cell>
        </row>
        <row r="388">
          <cell r="A388" t="str">
            <v>640.40.80.015-4500.09</v>
          </cell>
          <cell r="B388" t="str">
            <v>4500.09</v>
          </cell>
          <cell r="C388" t="str">
            <v>640.40.80.015</v>
          </cell>
          <cell r="D388">
            <v>150000</v>
          </cell>
          <cell r="E388">
            <v>0</v>
          </cell>
          <cell r="F388">
            <v>150000</v>
          </cell>
          <cell r="G388">
            <v>0</v>
          </cell>
          <cell r="H388">
            <v>0</v>
          </cell>
          <cell r="I388">
            <v>0</v>
          </cell>
          <cell r="J388">
            <v>150000</v>
          </cell>
          <cell r="K388">
            <v>0</v>
          </cell>
          <cell r="L388">
            <v>131420.93</v>
          </cell>
          <cell r="M388" t="str">
            <v>4500.09 - Charges for Services-Public Works Sewer Fee-Outside District Fee</v>
          </cell>
        </row>
        <row r="389">
          <cell r="A389" t="str">
            <v>640.40.80.015-4500.24</v>
          </cell>
          <cell r="B389" t="str">
            <v>4500.24</v>
          </cell>
          <cell r="C389" t="str">
            <v>640.40.80.015</v>
          </cell>
          <cell r="D389">
            <v>30000</v>
          </cell>
          <cell r="E389">
            <v>0</v>
          </cell>
          <cell r="F389">
            <v>30000</v>
          </cell>
          <cell r="G389">
            <v>0</v>
          </cell>
          <cell r="H389">
            <v>0</v>
          </cell>
          <cell r="I389">
            <v>42</v>
          </cell>
          <cell r="J389">
            <v>29958</v>
          </cell>
          <cell r="K389">
            <v>0</v>
          </cell>
          <cell r="L389">
            <v>22248.28</v>
          </cell>
          <cell r="M389" t="str">
            <v>4500.24 - Charges for Services-Public Works Penalties</v>
          </cell>
        </row>
        <row r="390">
          <cell r="A390" t="str">
            <v>640.40.80.015-4700.01</v>
          </cell>
          <cell r="B390" t="str">
            <v>4700.01</v>
          </cell>
          <cell r="C390" t="str">
            <v>640.40.80.015</v>
          </cell>
          <cell r="D390">
            <v>475000</v>
          </cell>
          <cell r="E390">
            <v>0</v>
          </cell>
          <cell r="F390">
            <v>475000</v>
          </cell>
          <cell r="G390">
            <v>0</v>
          </cell>
          <cell r="H390">
            <v>0</v>
          </cell>
          <cell r="I390">
            <v>0</v>
          </cell>
          <cell r="J390">
            <v>475000</v>
          </cell>
          <cell r="K390">
            <v>0</v>
          </cell>
          <cell r="L390">
            <v>275479.56</v>
          </cell>
          <cell r="M390" t="str">
            <v>4700.01 - Investment Earnings Interest on Investments</v>
          </cell>
        </row>
        <row r="391">
          <cell r="A391" t="str">
            <v>640.40.80.015-4700.02</v>
          </cell>
          <cell r="B391" t="str">
            <v>4700.02</v>
          </cell>
          <cell r="C391" t="str">
            <v>640.40.80.015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str">
            <v>+++</v>
          </cell>
          <cell r="L391">
            <v>0</v>
          </cell>
          <cell r="M391" t="str">
            <v>4700.02 - Investment Earnings Lease Trust Account</v>
          </cell>
        </row>
        <row r="392">
          <cell r="A392" t="str">
            <v>640.40.80.015-4700.07</v>
          </cell>
          <cell r="B392" t="str">
            <v>4700.07</v>
          </cell>
          <cell r="C392" t="str">
            <v>640.40.80.015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str">
            <v>+++</v>
          </cell>
          <cell r="L392">
            <v>0</v>
          </cell>
          <cell r="M392" t="str">
            <v>4700.07 - Investment Earnings Trust Accounts</v>
          </cell>
        </row>
        <row r="393">
          <cell r="A393" t="str">
            <v>640.40.80.015-4700.09</v>
          </cell>
          <cell r="B393" t="str">
            <v>4700.09</v>
          </cell>
          <cell r="C393" t="str">
            <v>640.40.80.015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str">
            <v>+++</v>
          </cell>
          <cell r="L393">
            <v>0</v>
          </cell>
          <cell r="M393" t="str">
            <v>4700.09 - Investment Earnings 2003 Issue</v>
          </cell>
        </row>
        <row r="394">
          <cell r="A394" t="str">
            <v>640.40.80.015-4700.19</v>
          </cell>
          <cell r="B394" t="str">
            <v>4700.19</v>
          </cell>
          <cell r="C394" t="str">
            <v>640.40.80.015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str">
            <v>+++</v>
          </cell>
          <cell r="L394">
            <v>0</v>
          </cell>
          <cell r="M394" t="str">
            <v>4700.19 - Investment Earnings Market Value Change</v>
          </cell>
        </row>
        <row r="395">
          <cell r="A395" t="str">
            <v>640.40.80.015-4700.21</v>
          </cell>
          <cell r="B395" t="str">
            <v>4700.21</v>
          </cell>
          <cell r="C395" t="str">
            <v>640.40.80.015</v>
          </cell>
          <cell r="D395">
            <v>-35000</v>
          </cell>
          <cell r="E395">
            <v>0</v>
          </cell>
          <cell r="F395">
            <v>-35000</v>
          </cell>
          <cell r="G395">
            <v>0</v>
          </cell>
          <cell r="H395">
            <v>0</v>
          </cell>
          <cell r="I395">
            <v>0</v>
          </cell>
          <cell r="J395">
            <v>-35000</v>
          </cell>
          <cell r="K395">
            <v>0</v>
          </cell>
          <cell r="L395">
            <v>-16828.25</v>
          </cell>
          <cell r="M395" t="str">
            <v>4700.21 - Investment Earnings Unallocated Investment Expense</v>
          </cell>
        </row>
        <row r="396">
          <cell r="A396" t="str">
            <v>640.40.80.015-4850.01</v>
          </cell>
          <cell r="B396" t="str">
            <v>4850.01</v>
          </cell>
          <cell r="C396" t="str">
            <v>640.40.80.015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 t="str">
            <v>+++</v>
          </cell>
          <cell r="L396">
            <v>0</v>
          </cell>
          <cell r="M396" t="str">
            <v>4850.01 - Other Revenue Sale of Property</v>
          </cell>
        </row>
        <row r="397">
          <cell r="A397" t="str">
            <v>640.40.80.015-4850.07</v>
          </cell>
          <cell r="B397" t="str">
            <v>4850.07</v>
          </cell>
          <cell r="C397" t="str">
            <v>640.40.80.015</v>
          </cell>
          <cell r="D397">
            <v>85000</v>
          </cell>
          <cell r="E397">
            <v>0</v>
          </cell>
          <cell r="F397">
            <v>85000</v>
          </cell>
          <cell r="G397">
            <v>0</v>
          </cell>
          <cell r="H397">
            <v>0</v>
          </cell>
          <cell r="I397">
            <v>-565.36</v>
          </cell>
          <cell r="J397">
            <v>85565.36</v>
          </cell>
          <cell r="K397">
            <v>-0.01</v>
          </cell>
          <cell r="L397">
            <v>131781.9</v>
          </cell>
          <cell r="M397" t="str">
            <v>4850.07 - Other Revenue Misc Reimbursement</v>
          </cell>
        </row>
        <row r="398">
          <cell r="A398" t="str">
            <v>640.40.80.015-4850.10</v>
          </cell>
          <cell r="B398" t="str">
            <v>4850.10</v>
          </cell>
          <cell r="C398" t="str">
            <v>640.40.80.015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str">
            <v>+++</v>
          </cell>
          <cell r="L398">
            <v>0</v>
          </cell>
          <cell r="M398" t="str">
            <v>4850.10 - Other Revenue Settlements</v>
          </cell>
        </row>
        <row r="399">
          <cell r="A399" t="str">
            <v>640.40.80.015-4850.12</v>
          </cell>
          <cell r="B399" t="str">
            <v>4850.12</v>
          </cell>
          <cell r="C399" t="str">
            <v>640.40.80.015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str">
            <v>+++</v>
          </cell>
          <cell r="L399">
            <v>0</v>
          </cell>
          <cell r="M399" t="str">
            <v>4850.12 - Other Revenue Miscellaneous Receipts</v>
          </cell>
        </row>
        <row r="400">
          <cell r="A400" t="str">
            <v>640.40.80.015-4850.13</v>
          </cell>
          <cell r="B400" t="str">
            <v>4850.13</v>
          </cell>
          <cell r="C400" t="str">
            <v>640.40.80.015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str">
            <v>+++</v>
          </cell>
          <cell r="L400">
            <v>0</v>
          </cell>
          <cell r="M400" t="str">
            <v>4850.13 - Other Revenue Rebates</v>
          </cell>
        </row>
        <row r="401">
          <cell r="A401" t="str">
            <v>640.40.80.015-4850.29</v>
          </cell>
          <cell r="B401" t="str">
            <v>4850.29</v>
          </cell>
          <cell r="C401" t="str">
            <v>640.40.80.015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str">
            <v>+++</v>
          </cell>
          <cell r="L401">
            <v>0</v>
          </cell>
          <cell r="M401" t="str">
            <v>4850.29 - Other Revenue Discounts</v>
          </cell>
        </row>
        <row r="402">
          <cell r="A402" t="str">
            <v>640.40.80.015-4900.00</v>
          </cell>
          <cell r="B402" t="str">
            <v>4900.00</v>
          </cell>
          <cell r="C402" t="str">
            <v>640.40.80.015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str">
            <v>+++</v>
          </cell>
          <cell r="L402">
            <v>0</v>
          </cell>
          <cell r="M402" t="str">
            <v>4900.00 - Other Financing Sources Undesignated</v>
          </cell>
        </row>
        <row r="403">
          <cell r="A403" t="str">
            <v>640.40.80.015-4900.03</v>
          </cell>
          <cell r="B403" t="str">
            <v>4900.03</v>
          </cell>
          <cell r="C403" t="str">
            <v>640.40.80.015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str">
            <v>+++</v>
          </cell>
          <cell r="L403">
            <v>0</v>
          </cell>
          <cell r="M403" t="str">
            <v>4900.03 - Other Financing Sources Donated Infrastructure</v>
          </cell>
        </row>
        <row r="404">
          <cell r="A404" t="str">
            <v>640.40.80.015-4900.04</v>
          </cell>
          <cell r="B404" t="str">
            <v>4900.04</v>
          </cell>
          <cell r="C404" t="str">
            <v>640.40.80.015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str">
            <v>+++</v>
          </cell>
          <cell r="L404">
            <v>0</v>
          </cell>
          <cell r="M404" t="str">
            <v>4900.04 - Other Financing Sources Long Term Debt Proceeds</v>
          </cell>
        </row>
        <row r="405">
          <cell r="A405" t="str">
            <v>640.40.80.015-4900.25</v>
          </cell>
          <cell r="B405" t="str">
            <v>4900.25</v>
          </cell>
          <cell r="C405" t="str">
            <v>640.40.80.015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str">
            <v>+++</v>
          </cell>
          <cell r="L405">
            <v>0</v>
          </cell>
          <cell r="M405" t="str">
            <v>4900.25 - Other Financing Sources Op Transfer In-Dev. Mitigation</v>
          </cell>
        </row>
        <row r="406">
          <cell r="A406" t="str">
            <v>640.40.80.015-4900.88</v>
          </cell>
          <cell r="B406" t="str">
            <v>4900.88</v>
          </cell>
          <cell r="C406" t="str">
            <v>640.40.80.015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str">
            <v>+++</v>
          </cell>
          <cell r="L406">
            <v>0</v>
          </cell>
          <cell r="M406" t="str">
            <v>4900.88 - Other Financing Sources Op Transfer In-Payroll Tax Ben</v>
          </cell>
        </row>
        <row r="407">
          <cell r="A407" t="str">
            <v>640.40.80.015-4900.94</v>
          </cell>
          <cell r="B407" t="str">
            <v>4900.94</v>
          </cell>
          <cell r="C407" t="str">
            <v>640.40.80.015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str">
            <v>+++</v>
          </cell>
          <cell r="L407">
            <v>0</v>
          </cell>
          <cell r="M407" t="str">
            <v>4900.94 - Other Financing Sources Op Transfer In-RDA Captial Proj</v>
          </cell>
        </row>
        <row r="408">
          <cell r="A408" t="str">
            <v>640.40.80.015-5000.01</v>
          </cell>
          <cell r="B408" t="str">
            <v>5000.01</v>
          </cell>
          <cell r="C408" t="str">
            <v>640.40.80.015</v>
          </cell>
          <cell r="D408">
            <v>632678</v>
          </cell>
          <cell r="E408">
            <v>0</v>
          </cell>
          <cell r="F408">
            <v>632678</v>
          </cell>
          <cell r="G408">
            <v>0</v>
          </cell>
          <cell r="H408">
            <v>0</v>
          </cell>
          <cell r="I408">
            <v>115772.88</v>
          </cell>
          <cell r="J408">
            <v>516905.12</v>
          </cell>
          <cell r="K408">
            <v>0.18</v>
          </cell>
          <cell r="L408">
            <v>766866.57</v>
          </cell>
          <cell r="M408" t="str">
            <v>5000.01 - Salaries Regular</v>
          </cell>
        </row>
        <row r="409">
          <cell r="A409" t="str">
            <v>640.40.80.015-5000.02</v>
          </cell>
          <cell r="B409" t="str">
            <v>5000.02</v>
          </cell>
          <cell r="C409" t="str">
            <v>640.40.80.015</v>
          </cell>
          <cell r="D409">
            <v>27000</v>
          </cell>
          <cell r="E409">
            <v>0</v>
          </cell>
          <cell r="F409">
            <v>27000</v>
          </cell>
          <cell r="G409">
            <v>0</v>
          </cell>
          <cell r="H409">
            <v>0</v>
          </cell>
          <cell r="I409">
            <v>0</v>
          </cell>
          <cell r="J409">
            <v>27000</v>
          </cell>
          <cell r="K409">
            <v>0</v>
          </cell>
          <cell r="L409">
            <v>15157.49</v>
          </cell>
          <cell r="M409" t="str">
            <v>5000.02 - Salaries Part Time</v>
          </cell>
        </row>
        <row r="410">
          <cell r="A410" t="str">
            <v>640.40.80.015-5000.03</v>
          </cell>
          <cell r="B410" t="str">
            <v>5000.03</v>
          </cell>
          <cell r="C410" t="str">
            <v>640.40.80.015</v>
          </cell>
          <cell r="D410">
            <v>1550</v>
          </cell>
          <cell r="E410">
            <v>0</v>
          </cell>
          <cell r="F410">
            <v>1550</v>
          </cell>
          <cell r="G410">
            <v>0</v>
          </cell>
          <cell r="H410">
            <v>0</v>
          </cell>
          <cell r="I410">
            <v>0</v>
          </cell>
          <cell r="J410">
            <v>1550</v>
          </cell>
          <cell r="K410">
            <v>0</v>
          </cell>
          <cell r="L410">
            <v>353.43</v>
          </cell>
          <cell r="M410" t="str">
            <v>5000.03 - Salaries Overtime</v>
          </cell>
        </row>
        <row r="411">
          <cell r="A411" t="str">
            <v>640.40.80.015-5000.04</v>
          </cell>
          <cell r="B411" t="str">
            <v>5000.04</v>
          </cell>
          <cell r="C411" t="str">
            <v>640.40.80.015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str">
            <v>+++</v>
          </cell>
          <cell r="L411">
            <v>0</v>
          </cell>
          <cell r="M411" t="str">
            <v>5000.04 - Salaries Holiday Pay</v>
          </cell>
        </row>
        <row r="412">
          <cell r="A412" t="str">
            <v>640.40.80.015-5000.06</v>
          </cell>
          <cell r="B412" t="str">
            <v>5000.06</v>
          </cell>
          <cell r="C412" t="str">
            <v>640.40.80.015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str">
            <v>+++</v>
          </cell>
          <cell r="L412">
            <v>0</v>
          </cell>
          <cell r="M412" t="str">
            <v>5000.06 - Salaries Out of Class</v>
          </cell>
        </row>
        <row r="413">
          <cell r="A413" t="str">
            <v>640.40.80.015-5000.07</v>
          </cell>
          <cell r="B413" t="str">
            <v>5000.07</v>
          </cell>
          <cell r="C413" t="str">
            <v>640.40.80.015</v>
          </cell>
          <cell r="D413">
            <v>8998</v>
          </cell>
          <cell r="E413">
            <v>0</v>
          </cell>
          <cell r="F413">
            <v>8998</v>
          </cell>
          <cell r="G413">
            <v>0</v>
          </cell>
          <cell r="H413">
            <v>0</v>
          </cell>
          <cell r="I413">
            <v>0</v>
          </cell>
          <cell r="J413">
            <v>8998</v>
          </cell>
          <cell r="K413">
            <v>0</v>
          </cell>
          <cell r="L413">
            <v>5770</v>
          </cell>
          <cell r="M413" t="str">
            <v>5000.07 - Salaries Admin Leave Pay</v>
          </cell>
        </row>
        <row r="414">
          <cell r="A414" t="str">
            <v>640.40.80.015-5000.08</v>
          </cell>
          <cell r="B414" t="str">
            <v>5000.08</v>
          </cell>
          <cell r="C414" t="str">
            <v>640.40.80.015</v>
          </cell>
          <cell r="D414">
            <v>3956</v>
          </cell>
          <cell r="E414">
            <v>0</v>
          </cell>
          <cell r="F414">
            <v>3956</v>
          </cell>
          <cell r="G414">
            <v>0</v>
          </cell>
          <cell r="H414">
            <v>0</v>
          </cell>
          <cell r="I414">
            <v>0</v>
          </cell>
          <cell r="J414">
            <v>3956</v>
          </cell>
          <cell r="K414">
            <v>0</v>
          </cell>
          <cell r="L414">
            <v>4124.37</v>
          </cell>
          <cell r="M414" t="str">
            <v>5000.08 - Salaries Longevity Pay</v>
          </cell>
        </row>
        <row r="415">
          <cell r="A415" t="str">
            <v>640.40.80.015-5000.10</v>
          </cell>
          <cell r="B415" t="str">
            <v>5000.10</v>
          </cell>
          <cell r="C415" t="str">
            <v>640.40.80.015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str">
            <v>+++</v>
          </cell>
          <cell r="L415">
            <v>0</v>
          </cell>
          <cell r="M415" t="str">
            <v>5000.10 - Salaries Furloughs</v>
          </cell>
        </row>
        <row r="416">
          <cell r="A416" t="str">
            <v>640.40.80.015-5000.11</v>
          </cell>
          <cell r="B416" t="str">
            <v>5000.11</v>
          </cell>
          <cell r="C416" t="str">
            <v>640.40.80.015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str">
            <v>+++</v>
          </cell>
          <cell r="L416">
            <v>0</v>
          </cell>
          <cell r="M416" t="str">
            <v>5000.11 - Salaries Worker's Comp</v>
          </cell>
        </row>
        <row r="417">
          <cell r="A417" t="str">
            <v>640.40.80.015-5000.12</v>
          </cell>
          <cell r="B417" t="str">
            <v>5000.12</v>
          </cell>
          <cell r="C417" t="str">
            <v>640.40.80.015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str">
            <v>+++</v>
          </cell>
          <cell r="L417">
            <v>0</v>
          </cell>
          <cell r="M417" t="str">
            <v>5000.12 - Salaries Compensated Absences</v>
          </cell>
        </row>
        <row r="418">
          <cell r="A418" t="str">
            <v>640.40.80.015-5000.99</v>
          </cell>
          <cell r="B418" t="str">
            <v>5000.99</v>
          </cell>
          <cell r="C418" t="str">
            <v>640.40.80.015</v>
          </cell>
          <cell r="D418">
            <v>84820</v>
          </cell>
          <cell r="E418">
            <v>0</v>
          </cell>
          <cell r="F418">
            <v>84820</v>
          </cell>
          <cell r="G418">
            <v>0</v>
          </cell>
          <cell r="H418">
            <v>0</v>
          </cell>
          <cell r="I418">
            <v>0</v>
          </cell>
          <cell r="J418">
            <v>84820</v>
          </cell>
          <cell r="K418">
            <v>0</v>
          </cell>
          <cell r="L418">
            <v>0</v>
          </cell>
          <cell r="M418" t="str">
            <v>5000.99 - Salaries New Personnel Requests</v>
          </cell>
        </row>
        <row r="419">
          <cell r="A419" t="str">
            <v>640.40.80.015-5100.00</v>
          </cell>
          <cell r="B419" t="str">
            <v>5100.00</v>
          </cell>
          <cell r="C419" t="str">
            <v>640.40.80.015</v>
          </cell>
          <cell r="D419">
            <v>120165</v>
          </cell>
          <cell r="E419">
            <v>0</v>
          </cell>
          <cell r="F419">
            <v>120165</v>
          </cell>
          <cell r="G419">
            <v>0</v>
          </cell>
          <cell r="H419">
            <v>0</v>
          </cell>
          <cell r="I419">
            <v>20283.23</v>
          </cell>
          <cell r="J419">
            <v>99881.77</v>
          </cell>
          <cell r="K419">
            <v>0.17</v>
          </cell>
          <cell r="L419">
            <v>146238.84</v>
          </cell>
          <cell r="M419" t="str">
            <v>5100.00 - Benefits PERS Pool Liability</v>
          </cell>
        </row>
        <row r="420">
          <cell r="A420" t="str">
            <v>640.40.80.015-5100.01</v>
          </cell>
          <cell r="B420" t="str">
            <v>5100.01</v>
          </cell>
          <cell r="C420" t="str">
            <v>640.40.80.015</v>
          </cell>
          <cell r="D420">
            <v>39820</v>
          </cell>
          <cell r="E420">
            <v>0</v>
          </cell>
          <cell r="F420">
            <v>39820</v>
          </cell>
          <cell r="G420">
            <v>0</v>
          </cell>
          <cell r="H420">
            <v>0</v>
          </cell>
          <cell r="I420">
            <v>6929.99</v>
          </cell>
          <cell r="J420">
            <v>32890.01</v>
          </cell>
          <cell r="K420">
            <v>0.17</v>
          </cell>
          <cell r="L420">
            <v>46678.64</v>
          </cell>
          <cell r="M420" t="str">
            <v>5100.01 - Benefits Retirement</v>
          </cell>
        </row>
        <row r="421">
          <cell r="A421" t="str">
            <v>640.40.80.015-5100.02</v>
          </cell>
          <cell r="B421" t="str">
            <v>5100.02</v>
          </cell>
          <cell r="C421" t="str">
            <v>640.40.80.015</v>
          </cell>
          <cell r="D421">
            <v>106880</v>
          </cell>
          <cell r="E421">
            <v>0</v>
          </cell>
          <cell r="F421">
            <v>106880</v>
          </cell>
          <cell r="G421">
            <v>0</v>
          </cell>
          <cell r="H421">
            <v>0</v>
          </cell>
          <cell r="I421">
            <v>16035.64</v>
          </cell>
          <cell r="J421">
            <v>90844.36</v>
          </cell>
          <cell r="K421">
            <v>0.15</v>
          </cell>
          <cell r="L421">
            <v>126826.86</v>
          </cell>
          <cell r="M421" t="str">
            <v>5100.02 - Benefits Health Insurance</v>
          </cell>
        </row>
        <row r="422">
          <cell r="A422" t="str">
            <v>640.40.80.015-5100.03</v>
          </cell>
          <cell r="B422" t="str">
            <v>5100.03</v>
          </cell>
          <cell r="C422" t="str">
            <v>640.40.80.015</v>
          </cell>
          <cell r="D422">
            <v>8810</v>
          </cell>
          <cell r="E422">
            <v>0</v>
          </cell>
          <cell r="F422">
            <v>8810</v>
          </cell>
          <cell r="G422">
            <v>0</v>
          </cell>
          <cell r="H422">
            <v>0</v>
          </cell>
          <cell r="I422">
            <v>1160.72</v>
          </cell>
          <cell r="J422">
            <v>7649.28</v>
          </cell>
          <cell r="K422">
            <v>0.13</v>
          </cell>
          <cell r="L422">
            <v>9407.15</v>
          </cell>
          <cell r="M422" t="str">
            <v>5100.03 - Benefits Dental Insurance</v>
          </cell>
        </row>
        <row r="423">
          <cell r="A423" t="str">
            <v>640.40.80.015-5100.04</v>
          </cell>
          <cell r="B423" t="str">
            <v>5100.04</v>
          </cell>
          <cell r="C423" t="str">
            <v>640.40.80.015</v>
          </cell>
          <cell r="D423">
            <v>1200</v>
          </cell>
          <cell r="E423">
            <v>0</v>
          </cell>
          <cell r="F423">
            <v>1200</v>
          </cell>
          <cell r="G423">
            <v>0</v>
          </cell>
          <cell r="H423">
            <v>0</v>
          </cell>
          <cell r="I423">
            <v>192.64</v>
          </cell>
          <cell r="J423">
            <v>1007.36</v>
          </cell>
          <cell r="K423">
            <v>0.16</v>
          </cell>
          <cell r="L423">
            <v>1391.32</v>
          </cell>
          <cell r="M423" t="str">
            <v>5100.04 - Benefits Vision Insurance</v>
          </cell>
        </row>
        <row r="424">
          <cell r="A424" t="str">
            <v>640.40.80.015-5100.05</v>
          </cell>
          <cell r="B424" t="str">
            <v>5100.05</v>
          </cell>
          <cell r="C424" t="str">
            <v>640.40.80.015</v>
          </cell>
          <cell r="D424">
            <v>1180</v>
          </cell>
          <cell r="E424">
            <v>0</v>
          </cell>
          <cell r="F424">
            <v>1180</v>
          </cell>
          <cell r="G424">
            <v>0</v>
          </cell>
          <cell r="H424">
            <v>0</v>
          </cell>
          <cell r="I424">
            <v>174.4</v>
          </cell>
          <cell r="J424">
            <v>1005.6</v>
          </cell>
          <cell r="K424">
            <v>0.15</v>
          </cell>
          <cell r="L424">
            <v>1407.86</v>
          </cell>
          <cell r="M424" t="str">
            <v>5100.05 - Benefits Life Insurance</v>
          </cell>
        </row>
        <row r="425">
          <cell r="A425" t="str">
            <v>640.40.80.015-5100.06</v>
          </cell>
          <cell r="B425" t="str">
            <v>5100.06</v>
          </cell>
          <cell r="C425" t="str">
            <v>640.40.80.015</v>
          </cell>
          <cell r="D425">
            <v>24590</v>
          </cell>
          <cell r="E425">
            <v>0</v>
          </cell>
          <cell r="F425">
            <v>24590</v>
          </cell>
          <cell r="G425">
            <v>0</v>
          </cell>
          <cell r="H425">
            <v>0</v>
          </cell>
          <cell r="I425">
            <v>0</v>
          </cell>
          <cell r="J425">
            <v>24590</v>
          </cell>
          <cell r="K425">
            <v>0</v>
          </cell>
          <cell r="L425">
            <v>8196.68</v>
          </cell>
          <cell r="M425" t="str">
            <v>5100.06 - Benefits Worker's Comp</v>
          </cell>
        </row>
        <row r="426">
          <cell r="A426" t="str">
            <v>640.40.80.015-5100.07</v>
          </cell>
          <cell r="B426" t="str">
            <v>5100.07</v>
          </cell>
          <cell r="C426" t="str">
            <v>640.40.80.015</v>
          </cell>
          <cell r="D426">
            <v>3660</v>
          </cell>
          <cell r="E426">
            <v>0</v>
          </cell>
          <cell r="F426">
            <v>3660</v>
          </cell>
          <cell r="G426">
            <v>0</v>
          </cell>
          <cell r="H426">
            <v>0</v>
          </cell>
          <cell r="I426">
            <v>415.85</v>
          </cell>
          <cell r="J426">
            <v>3244.15</v>
          </cell>
          <cell r="K426">
            <v>0.11</v>
          </cell>
          <cell r="L426">
            <v>3962.05</v>
          </cell>
          <cell r="M426" t="str">
            <v>5100.07 - Benefits Long Term Disability</v>
          </cell>
        </row>
        <row r="427">
          <cell r="A427" t="str">
            <v>640.40.80.015-5100.08</v>
          </cell>
          <cell r="B427" t="str">
            <v>5100.08</v>
          </cell>
          <cell r="C427" t="str">
            <v>640.40.80.015</v>
          </cell>
          <cell r="D427">
            <v>60</v>
          </cell>
          <cell r="E427">
            <v>0</v>
          </cell>
          <cell r="F427">
            <v>60</v>
          </cell>
          <cell r="G427">
            <v>0</v>
          </cell>
          <cell r="H427">
            <v>0</v>
          </cell>
          <cell r="I427">
            <v>386.86</v>
          </cell>
          <cell r="J427">
            <v>-326.86</v>
          </cell>
          <cell r="K427">
            <v>6.45</v>
          </cell>
          <cell r="L427">
            <v>81</v>
          </cell>
          <cell r="M427" t="str">
            <v>5100.08 - Benefits Deferred Compensation</v>
          </cell>
        </row>
        <row r="428">
          <cell r="A428" t="str">
            <v>640.40.80.015-5100.09</v>
          </cell>
          <cell r="B428" t="str">
            <v>5100.09</v>
          </cell>
          <cell r="C428" t="str">
            <v>640.40.80.015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4353</v>
          </cell>
          <cell r="J428">
            <v>-4353</v>
          </cell>
          <cell r="K428" t="str">
            <v>+++</v>
          </cell>
          <cell r="L428">
            <v>2349</v>
          </cell>
          <cell r="M428" t="str">
            <v>5100.09 - Benefits Unemployment Insurance</v>
          </cell>
        </row>
        <row r="429">
          <cell r="A429" t="str">
            <v>640.40.80.015-5100.10</v>
          </cell>
          <cell r="B429" t="str">
            <v>5100.10</v>
          </cell>
          <cell r="C429" t="str">
            <v>640.40.80.015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 t="str">
            <v>+++</v>
          </cell>
          <cell r="L429">
            <v>0</v>
          </cell>
          <cell r="M429" t="str">
            <v>5100.10 - Benefits Uniform Allowance</v>
          </cell>
        </row>
        <row r="430">
          <cell r="A430" t="str">
            <v>640.40.80.015-5100.11</v>
          </cell>
          <cell r="B430" t="str">
            <v>5100.11</v>
          </cell>
          <cell r="C430" t="str">
            <v>640.40.80.015</v>
          </cell>
          <cell r="D430">
            <v>9680</v>
          </cell>
          <cell r="E430">
            <v>0</v>
          </cell>
          <cell r="F430">
            <v>9680</v>
          </cell>
          <cell r="G430">
            <v>0</v>
          </cell>
          <cell r="H430">
            <v>0</v>
          </cell>
          <cell r="I430">
            <v>1450.98</v>
          </cell>
          <cell r="J430">
            <v>8229.02</v>
          </cell>
          <cell r="K430">
            <v>0.15</v>
          </cell>
          <cell r="L430">
            <v>11534.88</v>
          </cell>
          <cell r="M430" t="str">
            <v>5100.11 - Benefits Medicare</v>
          </cell>
        </row>
        <row r="431">
          <cell r="A431" t="str">
            <v>640.40.80.015-5100.12</v>
          </cell>
          <cell r="B431" t="str">
            <v>5100.12</v>
          </cell>
          <cell r="C431" t="str">
            <v>640.40.80.015</v>
          </cell>
          <cell r="D431">
            <v>1950</v>
          </cell>
          <cell r="E431">
            <v>0</v>
          </cell>
          <cell r="F431">
            <v>1950</v>
          </cell>
          <cell r="G431">
            <v>0</v>
          </cell>
          <cell r="H431">
            <v>0</v>
          </cell>
          <cell r="I431">
            <v>305</v>
          </cell>
          <cell r="J431">
            <v>1645</v>
          </cell>
          <cell r="K431">
            <v>0.16</v>
          </cell>
          <cell r="L431">
            <v>857.67</v>
          </cell>
          <cell r="M431" t="str">
            <v>5100.12 - Benefits Annual Physical Exam</v>
          </cell>
        </row>
        <row r="432">
          <cell r="A432" t="str">
            <v>640.40.80.015-5100.15</v>
          </cell>
          <cell r="B432" t="str">
            <v>5100.15</v>
          </cell>
          <cell r="C432" t="str">
            <v>640.40.80.015</v>
          </cell>
          <cell r="D432">
            <v>1080</v>
          </cell>
          <cell r="E432">
            <v>0</v>
          </cell>
          <cell r="F432">
            <v>1080</v>
          </cell>
          <cell r="G432">
            <v>0</v>
          </cell>
          <cell r="H432">
            <v>0</v>
          </cell>
          <cell r="I432">
            <v>420</v>
          </cell>
          <cell r="J432">
            <v>660</v>
          </cell>
          <cell r="K432">
            <v>0.39</v>
          </cell>
          <cell r="L432">
            <v>2520</v>
          </cell>
          <cell r="M432" t="str">
            <v>5100.15 - Benefits Cell Phone Allowance</v>
          </cell>
        </row>
        <row r="433">
          <cell r="A433" t="str">
            <v>640.40.80.015-5100.17</v>
          </cell>
          <cell r="B433" t="str">
            <v>5100.17</v>
          </cell>
          <cell r="C433" t="str">
            <v>640.40.80.015</v>
          </cell>
          <cell r="D433">
            <v>73135</v>
          </cell>
          <cell r="E433">
            <v>0</v>
          </cell>
          <cell r="F433">
            <v>73135</v>
          </cell>
          <cell r="G433">
            <v>0</v>
          </cell>
          <cell r="H433">
            <v>0</v>
          </cell>
          <cell r="I433">
            <v>12972.31</v>
          </cell>
          <cell r="J433">
            <v>60162.69</v>
          </cell>
          <cell r="K433">
            <v>0.18</v>
          </cell>
          <cell r="L433">
            <v>70702.33</v>
          </cell>
          <cell r="M433" t="str">
            <v xml:space="preserve">5100.17 - Benefits Other Post Employment Benefits </v>
          </cell>
        </row>
        <row r="434">
          <cell r="A434" t="str">
            <v>640.40.80.015-5100.98</v>
          </cell>
          <cell r="B434" t="str">
            <v>5100.98</v>
          </cell>
          <cell r="C434" t="str">
            <v>640.40.80.015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str">
            <v>+++</v>
          </cell>
          <cell r="L434">
            <v>0</v>
          </cell>
          <cell r="M434" t="str">
            <v>5100.98 - Benefits GASB 75 Expense</v>
          </cell>
        </row>
        <row r="435">
          <cell r="A435" t="str">
            <v>640.40.80.015-5100.99</v>
          </cell>
          <cell r="B435" t="str">
            <v>5100.99</v>
          </cell>
          <cell r="C435" t="str">
            <v>640.40.80.015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str">
            <v>+++</v>
          </cell>
          <cell r="L435">
            <v>0</v>
          </cell>
          <cell r="M435" t="str">
            <v>5100.99 - Benefits Pension Expense</v>
          </cell>
        </row>
        <row r="436">
          <cell r="A436" t="str">
            <v>640.40.80.015-6000.01</v>
          </cell>
          <cell r="B436" t="str">
            <v>6000.01</v>
          </cell>
          <cell r="C436" t="str">
            <v>640.40.80.015</v>
          </cell>
          <cell r="D436">
            <v>1309134</v>
          </cell>
          <cell r="E436">
            <v>0</v>
          </cell>
          <cell r="F436">
            <v>1309134</v>
          </cell>
          <cell r="G436">
            <v>0</v>
          </cell>
          <cell r="H436">
            <v>0</v>
          </cell>
          <cell r="I436">
            <v>0</v>
          </cell>
          <cell r="J436">
            <v>1309134</v>
          </cell>
          <cell r="K436">
            <v>0</v>
          </cell>
          <cell r="L436">
            <v>69067.520000000004</v>
          </cell>
          <cell r="M436" t="str">
            <v>6000.01 - Professional Services General</v>
          </cell>
        </row>
        <row r="437">
          <cell r="A437" t="str">
            <v>640.40.80.015-6000.09</v>
          </cell>
          <cell r="B437" t="str">
            <v>6000.09</v>
          </cell>
          <cell r="C437" t="str">
            <v>640.40.80.015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str">
            <v>+++</v>
          </cell>
          <cell r="L437">
            <v>0</v>
          </cell>
          <cell r="M437" t="str">
            <v>6000.09 - Professional Services Uniform</v>
          </cell>
        </row>
        <row r="438">
          <cell r="A438" t="str">
            <v>640.40.80.015-6000.10</v>
          </cell>
          <cell r="B438" t="str">
            <v>6000.10</v>
          </cell>
          <cell r="C438" t="str">
            <v>640.40.80.015</v>
          </cell>
          <cell r="D438">
            <v>40000</v>
          </cell>
          <cell r="E438">
            <v>0</v>
          </cell>
          <cell r="F438">
            <v>40000</v>
          </cell>
          <cell r="G438">
            <v>0</v>
          </cell>
          <cell r="H438">
            <v>0</v>
          </cell>
          <cell r="I438">
            <v>0</v>
          </cell>
          <cell r="J438">
            <v>40000</v>
          </cell>
          <cell r="K438">
            <v>0</v>
          </cell>
          <cell r="L438">
            <v>0</v>
          </cell>
          <cell r="M438" t="str">
            <v>6000.10 - Professional Services Consultant</v>
          </cell>
        </row>
        <row r="439">
          <cell r="A439" t="str">
            <v>640.40.80.015-6000.12</v>
          </cell>
          <cell r="B439" t="str">
            <v>6000.12</v>
          </cell>
          <cell r="C439" t="str">
            <v>640.40.80.015</v>
          </cell>
          <cell r="D439">
            <v>30000</v>
          </cell>
          <cell r="E439">
            <v>0</v>
          </cell>
          <cell r="F439">
            <v>30000</v>
          </cell>
          <cell r="G439">
            <v>0</v>
          </cell>
          <cell r="H439">
            <v>0</v>
          </cell>
          <cell r="I439">
            <v>6750</v>
          </cell>
          <cell r="J439">
            <v>23250</v>
          </cell>
          <cell r="K439">
            <v>0.23</v>
          </cell>
          <cell r="L439">
            <v>27350</v>
          </cell>
          <cell r="M439" t="str">
            <v>6000.12 - Professional Services Contract Services</v>
          </cell>
        </row>
        <row r="440">
          <cell r="A440" t="str">
            <v>640.40.80.015-6000.13</v>
          </cell>
          <cell r="B440" t="str">
            <v>6000.13</v>
          </cell>
          <cell r="C440" t="str">
            <v>640.40.80.015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str">
            <v>+++</v>
          </cell>
          <cell r="L440">
            <v>0</v>
          </cell>
          <cell r="M440" t="str">
            <v>6000.13 - Professional Services Compliance Monitoring</v>
          </cell>
        </row>
        <row r="441">
          <cell r="A441" t="str">
            <v>640.40.80.015-6000.14</v>
          </cell>
          <cell r="B441" t="str">
            <v>6000.14</v>
          </cell>
          <cell r="C441" t="str">
            <v>640.40.80.015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 t="str">
            <v>+++</v>
          </cell>
          <cell r="L441">
            <v>0</v>
          </cell>
          <cell r="M441" t="str">
            <v>6000.14 - Professional Services I.W. Pre Analysis</v>
          </cell>
        </row>
        <row r="442">
          <cell r="A442" t="str">
            <v>640.40.80.015-6000.15</v>
          </cell>
          <cell r="B442" t="str">
            <v>6000.15</v>
          </cell>
          <cell r="C442" t="str">
            <v>640.40.80.015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 t="str">
            <v>+++</v>
          </cell>
          <cell r="L442">
            <v>0</v>
          </cell>
          <cell r="M442" t="str">
            <v>6000.15 - Professional Services Utility Statement Processing</v>
          </cell>
        </row>
        <row r="443">
          <cell r="A443" t="str">
            <v>640.40.80.015-6000.18</v>
          </cell>
          <cell r="B443" t="str">
            <v>6000.18</v>
          </cell>
          <cell r="C443" t="str">
            <v>640.40.80.015</v>
          </cell>
          <cell r="D443">
            <v>50000</v>
          </cell>
          <cell r="E443">
            <v>0</v>
          </cell>
          <cell r="F443">
            <v>50000</v>
          </cell>
          <cell r="G443">
            <v>0</v>
          </cell>
          <cell r="H443">
            <v>0</v>
          </cell>
          <cell r="I443">
            <v>0</v>
          </cell>
          <cell r="J443">
            <v>50000</v>
          </cell>
          <cell r="K443">
            <v>0</v>
          </cell>
          <cell r="L443">
            <v>1773.5</v>
          </cell>
          <cell r="M443" t="str">
            <v>6000.18 - Professional Services Legal</v>
          </cell>
        </row>
        <row r="444">
          <cell r="A444" t="str">
            <v>640.40.80.015-6100.01</v>
          </cell>
          <cell r="B444" t="str">
            <v>6100.01</v>
          </cell>
          <cell r="C444" t="str">
            <v>640.40.80.015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 t="str">
            <v>+++</v>
          </cell>
          <cell r="L444">
            <v>0</v>
          </cell>
          <cell r="M444" t="str">
            <v>6100.01 - Utilities Electric</v>
          </cell>
        </row>
        <row r="445">
          <cell r="A445" t="str">
            <v>640.40.80.015-6100.02</v>
          </cell>
          <cell r="B445" t="str">
            <v>6100.02</v>
          </cell>
          <cell r="C445" t="str">
            <v>640.40.80.015</v>
          </cell>
          <cell r="D445">
            <v>7500</v>
          </cell>
          <cell r="E445">
            <v>0</v>
          </cell>
          <cell r="F445">
            <v>7500</v>
          </cell>
          <cell r="G445">
            <v>0</v>
          </cell>
          <cell r="H445">
            <v>0</v>
          </cell>
          <cell r="I445">
            <v>917.65</v>
          </cell>
          <cell r="J445">
            <v>6582.35</v>
          </cell>
          <cell r="K445">
            <v>0.12</v>
          </cell>
          <cell r="L445">
            <v>5196.53</v>
          </cell>
          <cell r="M445" t="str">
            <v>6100.02 - Utilities Telephone</v>
          </cell>
        </row>
        <row r="446">
          <cell r="A446" t="str">
            <v>640.40.80.015-6100.03</v>
          </cell>
          <cell r="B446" t="str">
            <v>6100.03</v>
          </cell>
          <cell r="C446" t="str">
            <v>640.40.80.015</v>
          </cell>
          <cell r="D446">
            <v>6600</v>
          </cell>
          <cell r="E446">
            <v>0</v>
          </cell>
          <cell r="F446">
            <v>6600</v>
          </cell>
          <cell r="G446">
            <v>0</v>
          </cell>
          <cell r="H446">
            <v>0</v>
          </cell>
          <cell r="I446">
            <v>2900.3</v>
          </cell>
          <cell r="J446">
            <v>3699.7</v>
          </cell>
          <cell r="K446">
            <v>0.44</v>
          </cell>
          <cell r="L446">
            <v>15944.73</v>
          </cell>
          <cell r="M446" t="str">
            <v>6100.03 - Utilities Data Transmission / ISP</v>
          </cell>
        </row>
        <row r="447">
          <cell r="A447" t="str">
            <v>640.40.80.015-6200.01</v>
          </cell>
          <cell r="B447" t="str">
            <v>6200.01</v>
          </cell>
          <cell r="C447" t="str">
            <v>640.40.80.015</v>
          </cell>
          <cell r="D447">
            <v>8000</v>
          </cell>
          <cell r="E447">
            <v>0</v>
          </cell>
          <cell r="F447">
            <v>8000</v>
          </cell>
          <cell r="G447">
            <v>0</v>
          </cell>
          <cell r="H447">
            <v>0</v>
          </cell>
          <cell r="I447">
            <v>573.72</v>
          </cell>
          <cell r="J447">
            <v>7426.28</v>
          </cell>
          <cell r="K447">
            <v>7.0000000000000007E-2</v>
          </cell>
          <cell r="L447">
            <v>5871.46</v>
          </cell>
          <cell r="M447" t="str">
            <v>6200.01 - Supplies Office</v>
          </cell>
        </row>
        <row r="448">
          <cell r="A448" t="str">
            <v>640.40.80.015-6200.02</v>
          </cell>
          <cell r="B448" t="str">
            <v>6200.02</v>
          </cell>
          <cell r="C448" t="str">
            <v>640.40.80.015</v>
          </cell>
          <cell r="D448">
            <v>1600</v>
          </cell>
          <cell r="E448">
            <v>0</v>
          </cell>
          <cell r="F448">
            <v>1600</v>
          </cell>
          <cell r="G448">
            <v>0</v>
          </cell>
          <cell r="H448">
            <v>0</v>
          </cell>
          <cell r="I448">
            <v>4.04</v>
          </cell>
          <cell r="J448">
            <v>1595.96</v>
          </cell>
          <cell r="K448">
            <v>0</v>
          </cell>
          <cell r="L448">
            <v>4570.45</v>
          </cell>
          <cell r="M448" t="str">
            <v>6200.02 - Supplies Special Department</v>
          </cell>
        </row>
        <row r="449">
          <cell r="A449" t="str">
            <v>640.40.80.015-6200.03</v>
          </cell>
          <cell r="B449" t="str">
            <v>6200.03</v>
          </cell>
          <cell r="C449" t="str">
            <v>640.40.80.015</v>
          </cell>
          <cell r="D449">
            <v>6000</v>
          </cell>
          <cell r="E449">
            <v>0</v>
          </cell>
          <cell r="F449">
            <v>6000</v>
          </cell>
          <cell r="G449">
            <v>0</v>
          </cell>
          <cell r="H449">
            <v>0</v>
          </cell>
          <cell r="I449">
            <v>336.9</v>
          </cell>
          <cell r="J449">
            <v>5663.1</v>
          </cell>
          <cell r="K449">
            <v>0.06</v>
          </cell>
          <cell r="L449">
            <v>4975.63</v>
          </cell>
          <cell r="M449" t="str">
            <v>6200.03 - Supplies Copier Maintenance &amp; Supplies</v>
          </cell>
        </row>
        <row r="450">
          <cell r="A450" t="str">
            <v>640.40.80.015-6200.04</v>
          </cell>
          <cell r="B450" t="str">
            <v>6200.04</v>
          </cell>
          <cell r="C450" t="str">
            <v>640.40.80.015</v>
          </cell>
          <cell r="D450">
            <v>8500</v>
          </cell>
          <cell r="E450">
            <v>0</v>
          </cell>
          <cell r="F450">
            <v>8500</v>
          </cell>
          <cell r="G450">
            <v>0</v>
          </cell>
          <cell r="H450">
            <v>0</v>
          </cell>
          <cell r="I450">
            <v>1034.28</v>
          </cell>
          <cell r="J450">
            <v>7465.72</v>
          </cell>
          <cell r="K450">
            <v>0.12</v>
          </cell>
          <cell r="L450">
            <v>9870.8799999999992</v>
          </cell>
          <cell r="M450" t="str">
            <v>6200.04 - Supplies Postage</v>
          </cell>
        </row>
        <row r="451">
          <cell r="A451" t="str">
            <v>640.40.80.015-6200.05</v>
          </cell>
          <cell r="B451" t="str">
            <v>6200.05</v>
          </cell>
          <cell r="C451" t="str">
            <v>640.40.80.015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 t="str">
            <v>+++</v>
          </cell>
          <cell r="L451">
            <v>0</v>
          </cell>
          <cell r="M451" t="str">
            <v>6200.05 - Supplies Gasoline</v>
          </cell>
        </row>
        <row r="452">
          <cell r="A452" t="str">
            <v>640.40.80.015-6200.09</v>
          </cell>
          <cell r="B452" t="str">
            <v>6200.09</v>
          </cell>
          <cell r="C452" t="str">
            <v>640.40.80.015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40</v>
          </cell>
          <cell r="J452">
            <v>-40</v>
          </cell>
          <cell r="K452" t="str">
            <v>+++</v>
          </cell>
          <cell r="L452">
            <v>3782.53</v>
          </cell>
          <cell r="M452" t="str">
            <v>6200.09 - Supplies Data Processing</v>
          </cell>
        </row>
        <row r="453">
          <cell r="A453" t="str">
            <v>640.40.80.015-6280.11</v>
          </cell>
          <cell r="B453" t="str">
            <v>6280.11</v>
          </cell>
          <cell r="C453" t="str">
            <v>640.40.80.015</v>
          </cell>
          <cell r="D453">
            <v>4000</v>
          </cell>
          <cell r="E453">
            <v>0</v>
          </cell>
          <cell r="F453">
            <v>4000</v>
          </cell>
          <cell r="G453">
            <v>396.68</v>
          </cell>
          <cell r="H453">
            <v>0</v>
          </cell>
          <cell r="I453">
            <v>769.62</v>
          </cell>
          <cell r="J453">
            <v>3230.38</v>
          </cell>
          <cell r="K453">
            <v>0.19</v>
          </cell>
          <cell r="L453">
            <v>2436.3000000000002</v>
          </cell>
          <cell r="M453" t="str">
            <v>6280.11 - Supplies-Public Works Custodial</v>
          </cell>
        </row>
        <row r="454">
          <cell r="A454" t="str">
            <v>640.40.80.015-6280.12</v>
          </cell>
          <cell r="B454" t="str">
            <v>6280.12</v>
          </cell>
          <cell r="C454" t="str">
            <v>640.40.80.015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 t="str">
            <v>+++</v>
          </cell>
          <cell r="L454">
            <v>0</v>
          </cell>
          <cell r="M454" t="str">
            <v>6280.12 - Supplies-Public Works Chemicals</v>
          </cell>
        </row>
        <row r="455">
          <cell r="A455" t="str">
            <v>640.40.80.015-6280.13</v>
          </cell>
          <cell r="B455" t="str">
            <v>6280.13</v>
          </cell>
          <cell r="C455" t="str">
            <v>640.40.80.015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 t="str">
            <v>+++</v>
          </cell>
          <cell r="L455">
            <v>0</v>
          </cell>
          <cell r="M455" t="str">
            <v>6280.13 - Supplies-Public Works Laboratory</v>
          </cell>
        </row>
        <row r="456">
          <cell r="A456" t="str">
            <v>640.40.80.015-6280.14</v>
          </cell>
          <cell r="B456" t="str">
            <v>6280.14</v>
          </cell>
          <cell r="C456" t="str">
            <v>640.40.80.015</v>
          </cell>
          <cell r="D456">
            <v>300</v>
          </cell>
          <cell r="E456">
            <v>0</v>
          </cell>
          <cell r="F456">
            <v>300</v>
          </cell>
          <cell r="G456">
            <v>0</v>
          </cell>
          <cell r="H456">
            <v>0</v>
          </cell>
          <cell r="I456">
            <v>0</v>
          </cell>
          <cell r="J456">
            <v>300</v>
          </cell>
          <cell r="K456">
            <v>0</v>
          </cell>
          <cell r="L456">
            <v>0</v>
          </cell>
          <cell r="M456" t="str">
            <v>6280.14 - Supplies-Public Works Protective Clothing</v>
          </cell>
        </row>
        <row r="457">
          <cell r="A457" t="str">
            <v>640.40.80.015-6280.15</v>
          </cell>
          <cell r="B457" t="str">
            <v>6280.15</v>
          </cell>
          <cell r="C457" t="str">
            <v>640.40.80.015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 t="str">
            <v>+++</v>
          </cell>
          <cell r="L457">
            <v>0</v>
          </cell>
          <cell r="M457" t="str">
            <v>6280.15 - Supplies-Public Works Mechanics Tools</v>
          </cell>
        </row>
        <row r="458">
          <cell r="A458" t="str">
            <v>640.40.80.015-6280.16</v>
          </cell>
          <cell r="B458" t="str">
            <v>6280.16</v>
          </cell>
          <cell r="C458" t="str">
            <v>640.40.80.015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 t="str">
            <v>+++</v>
          </cell>
          <cell r="L458">
            <v>0</v>
          </cell>
          <cell r="M458" t="str">
            <v>6280.16 - Supplies-Public Works UV System Supplies</v>
          </cell>
        </row>
        <row r="459">
          <cell r="A459" t="str">
            <v>640.40.80.015-6280.17</v>
          </cell>
          <cell r="B459" t="str">
            <v>6280.17</v>
          </cell>
          <cell r="C459" t="str">
            <v>640.40.80.015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str">
            <v>+++</v>
          </cell>
          <cell r="L459">
            <v>0</v>
          </cell>
          <cell r="M459" t="str">
            <v>6280.17 - Supplies-Public Works Industrial Pipeline Chemicals</v>
          </cell>
        </row>
        <row r="460">
          <cell r="A460" t="str">
            <v>640.40.80.015-6280.39</v>
          </cell>
          <cell r="B460" t="str">
            <v>6280.39</v>
          </cell>
          <cell r="C460" t="str">
            <v>640.40.80.015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+++</v>
          </cell>
          <cell r="L460">
            <v>0</v>
          </cell>
          <cell r="M460" t="str">
            <v>6280.39 - Supplies-Public Works Industrial Waste Pretreatment</v>
          </cell>
        </row>
        <row r="461">
          <cell r="A461" t="str">
            <v>640.40.80.015-6280.40</v>
          </cell>
          <cell r="B461" t="str">
            <v>6280.40</v>
          </cell>
          <cell r="C461" t="str">
            <v>640.40.80.015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str">
            <v>+++</v>
          </cell>
          <cell r="L461">
            <v>0</v>
          </cell>
          <cell r="M461" t="str">
            <v>6280.40 - Supplies-Public Works Support Department</v>
          </cell>
        </row>
        <row r="462">
          <cell r="A462" t="str">
            <v>640.40.80.015-6300.01</v>
          </cell>
          <cell r="B462" t="str">
            <v>6300.01</v>
          </cell>
          <cell r="C462" t="str">
            <v>640.40.80.015</v>
          </cell>
          <cell r="D462">
            <v>11575</v>
          </cell>
          <cell r="E462">
            <v>0</v>
          </cell>
          <cell r="F462">
            <v>11575</v>
          </cell>
          <cell r="G462">
            <v>0</v>
          </cell>
          <cell r="H462">
            <v>0</v>
          </cell>
          <cell r="I462">
            <v>129</v>
          </cell>
          <cell r="J462">
            <v>11446</v>
          </cell>
          <cell r="K462">
            <v>0.01</v>
          </cell>
          <cell r="L462">
            <v>1966.38</v>
          </cell>
          <cell r="M462" t="str">
            <v>6300.01 - Dues &amp; Subscriptions Memberships</v>
          </cell>
        </row>
        <row r="463">
          <cell r="A463" t="str">
            <v>640.40.80.015-6300.02</v>
          </cell>
          <cell r="B463" t="str">
            <v>6300.02</v>
          </cell>
          <cell r="C463" t="str">
            <v>640.40.80.015</v>
          </cell>
          <cell r="D463">
            <v>200</v>
          </cell>
          <cell r="E463">
            <v>0</v>
          </cell>
          <cell r="F463">
            <v>200</v>
          </cell>
          <cell r="G463">
            <v>0</v>
          </cell>
          <cell r="H463">
            <v>0</v>
          </cell>
          <cell r="I463">
            <v>0</v>
          </cell>
          <cell r="J463">
            <v>200</v>
          </cell>
          <cell r="K463">
            <v>0</v>
          </cell>
          <cell r="L463">
            <v>0</v>
          </cell>
          <cell r="M463" t="str">
            <v>6300.02 - Dues &amp; Subscriptions Publications</v>
          </cell>
        </row>
        <row r="464">
          <cell r="A464" t="str">
            <v xml:space="preserve">640.40.80.015-6350 - </v>
          </cell>
          <cell r="B464" t="str">
            <v xml:space="preserve">6350 - </v>
          </cell>
          <cell r="C464" t="str">
            <v>640.40.80.015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str">
            <v>+++</v>
          </cell>
          <cell r="L464">
            <v>0</v>
          </cell>
          <cell r="M464" t="str">
            <v>6350 - Maintenance Agreements &amp; Licenses</v>
          </cell>
        </row>
        <row r="465">
          <cell r="A465" t="str">
            <v>640.40.80.015-6350.01</v>
          </cell>
          <cell r="B465" t="str">
            <v>6350.01</v>
          </cell>
          <cell r="C465" t="str">
            <v>640.40.80.015</v>
          </cell>
          <cell r="D465">
            <v>8000</v>
          </cell>
          <cell r="E465">
            <v>0</v>
          </cell>
          <cell r="F465">
            <v>8000</v>
          </cell>
          <cell r="G465">
            <v>0</v>
          </cell>
          <cell r="H465">
            <v>0</v>
          </cell>
          <cell r="I465">
            <v>0</v>
          </cell>
          <cell r="J465">
            <v>8000</v>
          </cell>
          <cell r="K465">
            <v>0</v>
          </cell>
          <cell r="L465">
            <v>4894</v>
          </cell>
          <cell r="M465" t="str">
            <v>6350.01 - Maintenance Agreements &amp; Licenses License/Software Maintenance</v>
          </cell>
        </row>
        <row r="466">
          <cell r="A466" t="str">
            <v>640.40.80.015-6350.02</v>
          </cell>
          <cell r="B466" t="str">
            <v>6350.02</v>
          </cell>
          <cell r="C466" t="str">
            <v>640.40.80.015</v>
          </cell>
          <cell r="D466">
            <v>1200</v>
          </cell>
          <cell r="E466">
            <v>0</v>
          </cell>
          <cell r="F466">
            <v>1200</v>
          </cell>
          <cell r="G466">
            <v>0</v>
          </cell>
          <cell r="H466">
            <v>0</v>
          </cell>
          <cell r="I466">
            <v>193.77</v>
          </cell>
          <cell r="J466">
            <v>1006.23</v>
          </cell>
          <cell r="K466">
            <v>0.16</v>
          </cell>
          <cell r="L466">
            <v>1122.33</v>
          </cell>
          <cell r="M466" t="str">
            <v>6350.02 - Maintenance Agreements &amp; Licenses Hardware Maintenance</v>
          </cell>
        </row>
        <row r="467">
          <cell r="A467" t="str">
            <v>640.40.80.015-6350.03</v>
          </cell>
          <cell r="B467" t="str">
            <v>6350.03</v>
          </cell>
          <cell r="C467" t="str">
            <v>640.40.80.015</v>
          </cell>
          <cell r="D467">
            <v>500</v>
          </cell>
          <cell r="E467">
            <v>0</v>
          </cell>
          <cell r="F467">
            <v>500</v>
          </cell>
          <cell r="G467">
            <v>0</v>
          </cell>
          <cell r="H467">
            <v>0</v>
          </cell>
          <cell r="I467">
            <v>0</v>
          </cell>
          <cell r="J467">
            <v>500</v>
          </cell>
          <cell r="K467">
            <v>0</v>
          </cell>
          <cell r="L467">
            <v>76.45</v>
          </cell>
          <cell r="M467" t="str">
            <v>6350.03 - Maintenance Agreements &amp; Licenses Maintenance Agreements</v>
          </cell>
        </row>
        <row r="468">
          <cell r="A468" t="str">
            <v>640.40.80.015-6350.04</v>
          </cell>
          <cell r="B468" t="str">
            <v>6350.04</v>
          </cell>
          <cell r="C468" t="str">
            <v>640.40.80.015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 t="str">
            <v>+++</v>
          </cell>
          <cell r="L468">
            <v>0</v>
          </cell>
          <cell r="M468" t="str">
            <v>6350.04 - Maintenance Agreements &amp; Licenses SCADA</v>
          </cell>
        </row>
        <row r="469">
          <cell r="A469" t="str">
            <v>640.40.80.015-6375.01</v>
          </cell>
          <cell r="B469" t="str">
            <v>6375.01</v>
          </cell>
          <cell r="C469" t="str">
            <v>640.40.80.015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 t="str">
            <v>+++</v>
          </cell>
          <cell r="L469">
            <v>0</v>
          </cell>
          <cell r="M469" t="str">
            <v>6375.01 - Operating Fees NPDES Permit Renewal</v>
          </cell>
        </row>
        <row r="470">
          <cell r="A470" t="str">
            <v>640.40.80.015-6375.02</v>
          </cell>
          <cell r="B470" t="str">
            <v>6375.02</v>
          </cell>
          <cell r="C470" t="str">
            <v>640.40.80.015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 t="str">
            <v>+++</v>
          </cell>
          <cell r="L470">
            <v>0</v>
          </cell>
          <cell r="M470" t="str">
            <v>6375.02 - Operating Fees NPDES Permit Compliance</v>
          </cell>
        </row>
        <row r="471">
          <cell r="A471" t="str">
            <v>640.40.80.015-6375.04</v>
          </cell>
          <cell r="B471" t="str">
            <v>6375.04</v>
          </cell>
          <cell r="C471" t="str">
            <v>640.40.80.015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 t="str">
            <v>+++</v>
          </cell>
          <cell r="L471">
            <v>0</v>
          </cell>
          <cell r="M471" t="str">
            <v>6375.04 - Operating Fees Operating Permits</v>
          </cell>
        </row>
        <row r="472">
          <cell r="A472" t="str">
            <v>640.40.80.015-6375.05</v>
          </cell>
          <cell r="B472" t="str">
            <v>6375.05</v>
          </cell>
          <cell r="C472" t="str">
            <v>640.40.80.015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 t="str">
            <v>+++</v>
          </cell>
          <cell r="L472">
            <v>0</v>
          </cell>
          <cell r="M472" t="str">
            <v>6375.05 - Operating Fees Annual Waste Discharger</v>
          </cell>
        </row>
        <row r="473">
          <cell r="A473" t="str">
            <v>640.40.80.015-6375.06</v>
          </cell>
          <cell r="B473" t="str">
            <v>6375.06</v>
          </cell>
          <cell r="C473" t="str">
            <v>640.40.80.015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 t="str">
            <v>+++</v>
          </cell>
          <cell r="L473">
            <v>0</v>
          </cell>
          <cell r="M473" t="str">
            <v>6375.06 - Operating Fees Bay Protection Annual</v>
          </cell>
        </row>
        <row r="474">
          <cell r="A474" t="str">
            <v>640.40.80.015-6375.07</v>
          </cell>
          <cell r="B474" t="str">
            <v>6375.07</v>
          </cell>
          <cell r="C474" t="str">
            <v>640.40.80.015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 t="str">
            <v>+++</v>
          </cell>
          <cell r="L474">
            <v>0</v>
          </cell>
          <cell r="M474" t="str">
            <v>6375.07 - Operating Fees Permit</v>
          </cell>
        </row>
        <row r="475">
          <cell r="A475" t="str">
            <v>640.40.80.015-6375.10</v>
          </cell>
          <cell r="B475" t="str">
            <v>6375.10</v>
          </cell>
          <cell r="C475" t="str">
            <v>640.40.80.015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 t="str">
            <v>+++</v>
          </cell>
          <cell r="L475">
            <v>0</v>
          </cell>
          <cell r="M475" t="str">
            <v>6375.10 - Operating Fees Sludge Disposal</v>
          </cell>
        </row>
        <row r="476">
          <cell r="A476" t="str">
            <v>640.40.80.015-6400.01</v>
          </cell>
          <cell r="B476" t="str">
            <v>6400.01</v>
          </cell>
          <cell r="C476" t="str">
            <v>640.40.80.015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 t="str">
            <v>+++</v>
          </cell>
          <cell r="L476">
            <v>0</v>
          </cell>
          <cell r="M476" t="str">
            <v>6400.01 - Repairs &amp; Maintenance Building</v>
          </cell>
        </row>
        <row r="477">
          <cell r="A477" t="str">
            <v>640.40.80.015-6400.02</v>
          </cell>
          <cell r="B477" t="str">
            <v>6400.02</v>
          </cell>
          <cell r="C477" t="str">
            <v>640.40.80.015</v>
          </cell>
          <cell r="D477">
            <v>2000</v>
          </cell>
          <cell r="E477">
            <v>0</v>
          </cell>
          <cell r="F477">
            <v>2000</v>
          </cell>
          <cell r="G477">
            <v>0</v>
          </cell>
          <cell r="H477">
            <v>0</v>
          </cell>
          <cell r="I477">
            <v>0</v>
          </cell>
          <cell r="J477">
            <v>2000</v>
          </cell>
          <cell r="K477">
            <v>0</v>
          </cell>
          <cell r="L477">
            <v>0</v>
          </cell>
          <cell r="M477" t="str">
            <v>6400.02 - Repairs &amp; Maintenance Minor Equipment/Other</v>
          </cell>
        </row>
        <row r="478">
          <cell r="A478" t="str">
            <v>640.40.80.015-6400.03</v>
          </cell>
          <cell r="B478" t="str">
            <v>6400.03</v>
          </cell>
          <cell r="C478" t="str">
            <v>640.40.80.015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 t="str">
            <v>+++</v>
          </cell>
          <cell r="L478">
            <v>0</v>
          </cell>
          <cell r="M478" t="str">
            <v>6400.03 - Repairs &amp; Maintenance Major Repair &amp; Contingency</v>
          </cell>
        </row>
        <row r="479">
          <cell r="A479" t="str">
            <v>640.40.80.015-6400.04</v>
          </cell>
          <cell r="B479" t="str">
            <v>6400.04</v>
          </cell>
          <cell r="C479" t="str">
            <v>640.40.80.015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 t="str">
            <v>+++</v>
          </cell>
          <cell r="L479">
            <v>0</v>
          </cell>
          <cell r="M479" t="str">
            <v>6400.04 - Repairs &amp; Maintenance Equipment Rental</v>
          </cell>
        </row>
        <row r="480">
          <cell r="A480" t="str">
            <v>640.40.80.015-6400.05</v>
          </cell>
          <cell r="B480" t="str">
            <v>6400.05</v>
          </cell>
          <cell r="C480" t="str">
            <v>640.40.80.015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 t="str">
            <v>+++</v>
          </cell>
          <cell r="L480">
            <v>0</v>
          </cell>
          <cell r="M480" t="str">
            <v>6400.05 - Repairs &amp; Maintenance Vehicle</v>
          </cell>
        </row>
        <row r="481">
          <cell r="A481" t="str">
            <v>640.40.80.015-6400.06</v>
          </cell>
          <cell r="B481" t="str">
            <v>6400.06</v>
          </cell>
          <cell r="C481" t="str">
            <v>640.40.80.015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 t="str">
            <v>+++</v>
          </cell>
          <cell r="L481">
            <v>0</v>
          </cell>
          <cell r="M481" t="str">
            <v>6400.06 - Repairs &amp; Maintenance Smog Retrofit</v>
          </cell>
        </row>
        <row r="482">
          <cell r="A482" t="str">
            <v>640.40.80.015-6400.07</v>
          </cell>
          <cell r="B482" t="str">
            <v>6400.07</v>
          </cell>
          <cell r="C482" t="str">
            <v>640.40.80.015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 t="str">
            <v>+++</v>
          </cell>
          <cell r="L482">
            <v>0</v>
          </cell>
          <cell r="M482" t="str">
            <v>6400.07 - Repairs &amp; Maintenance Radio Communication</v>
          </cell>
        </row>
        <row r="483">
          <cell r="A483" t="str">
            <v>640.40.80.015-6400.17</v>
          </cell>
          <cell r="B483" t="str">
            <v>6400.17</v>
          </cell>
          <cell r="C483" t="str">
            <v>640.40.80.015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 t="str">
            <v>+++</v>
          </cell>
          <cell r="L483">
            <v>0</v>
          </cell>
          <cell r="M483" t="str">
            <v>6400.17 - Repairs &amp; Maintenance Breathing Apparatus</v>
          </cell>
        </row>
        <row r="484">
          <cell r="A484" t="str">
            <v>640.40.80.015-6400.20</v>
          </cell>
          <cell r="B484" t="str">
            <v>6400.20</v>
          </cell>
          <cell r="C484" t="str">
            <v>640.40.80.015</v>
          </cell>
          <cell r="D484">
            <v>29660</v>
          </cell>
          <cell r="E484">
            <v>0</v>
          </cell>
          <cell r="F484">
            <v>29660</v>
          </cell>
          <cell r="G484">
            <v>0</v>
          </cell>
          <cell r="H484">
            <v>0</v>
          </cell>
          <cell r="I484">
            <v>1663.59</v>
          </cell>
          <cell r="J484">
            <v>27996.41</v>
          </cell>
          <cell r="K484">
            <v>0.06</v>
          </cell>
          <cell r="L484">
            <v>6649.06</v>
          </cell>
          <cell r="M484" t="str">
            <v>6400.20 - Repairs &amp; Maintenance Property Maintenance</v>
          </cell>
        </row>
        <row r="485">
          <cell r="A485" t="str">
            <v>640.40.80.015-6500.01</v>
          </cell>
          <cell r="B485" t="str">
            <v>6500.01</v>
          </cell>
          <cell r="C485" t="str">
            <v>640.40.80.015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 t="str">
            <v>+++</v>
          </cell>
          <cell r="L485">
            <v>0</v>
          </cell>
          <cell r="M485" t="str">
            <v>6500.01 - Claims &amp; Insurance SIR</v>
          </cell>
        </row>
        <row r="486">
          <cell r="A486" t="str">
            <v>640.40.80.015-6500.02</v>
          </cell>
          <cell r="B486" t="str">
            <v>6500.02</v>
          </cell>
          <cell r="C486" t="str">
            <v>640.40.80.015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 t="str">
            <v>+++</v>
          </cell>
          <cell r="L486">
            <v>0</v>
          </cell>
          <cell r="M486" t="str">
            <v>6500.02 - Claims &amp; Insurance Claim Settlement</v>
          </cell>
        </row>
        <row r="487">
          <cell r="A487" t="str">
            <v>640.40.80.015-6500.04</v>
          </cell>
          <cell r="B487" t="str">
            <v>6500.04</v>
          </cell>
          <cell r="C487" t="str">
            <v>640.40.80.015</v>
          </cell>
          <cell r="D487">
            <v>303940</v>
          </cell>
          <cell r="E487">
            <v>0</v>
          </cell>
          <cell r="F487">
            <v>303940</v>
          </cell>
          <cell r="G487">
            <v>0</v>
          </cell>
          <cell r="H487">
            <v>0</v>
          </cell>
          <cell r="I487">
            <v>0</v>
          </cell>
          <cell r="J487">
            <v>303940</v>
          </cell>
          <cell r="K487">
            <v>0</v>
          </cell>
          <cell r="L487">
            <v>126641.65</v>
          </cell>
          <cell r="M487" t="str">
            <v>6500.04 - Claims &amp; Insurance Insurance Premiums</v>
          </cell>
        </row>
        <row r="488">
          <cell r="A488" t="str">
            <v>640.40.80.015-6600.01</v>
          </cell>
          <cell r="B488" t="str">
            <v>6600.01</v>
          </cell>
          <cell r="C488" t="str">
            <v>640.40.80.015</v>
          </cell>
          <cell r="D488">
            <v>2300</v>
          </cell>
          <cell r="E488">
            <v>0</v>
          </cell>
          <cell r="F488">
            <v>2300</v>
          </cell>
          <cell r="G488">
            <v>0</v>
          </cell>
          <cell r="H488">
            <v>0</v>
          </cell>
          <cell r="I488">
            <v>0</v>
          </cell>
          <cell r="J488">
            <v>2300</v>
          </cell>
          <cell r="K488">
            <v>0</v>
          </cell>
          <cell r="L488">
            <v>188.3</v>
          </cell>
          <cell r="M488" t="str">
            <v>6600.01 - Administrative Expenses Meetings</v>
          </cell>
        </row>
        <row r="489">
          <cell r="A489" t="str">
            <v>640.40.80.015-6600.03</v>
          </cell>
          <cell r="B489" t="str">
            <v>6600.03</v>
          </cell>
          <cell r="C489" t="str">
            <v>640.40.80.015</v>
          </cell>
          <cell r="D489">
            <v>500</v>
          </cell>
          <cell r="E489">
            <v>0</v>
          </cell>
          <cell r="F489">
            <v>500</v>
          </cell>
          <cell r="G489">
            <v>0</v>
          </cell>
          <cell r="H489">
            <v>0</v>
          </cell>
          <cell r="I489">
            <v>0</v>
          </cell>
          <cell r="J489">
            <v>500</v>
          </cell>
          <cell r="K489">
            <v>0</v>
          </cell>
          <cell r="L489">
            <v>0</v>
          </cell>
          <cell r="M489" t="str">
            <v>6600.03 - Administrative Expenses Mileage Reimbursement</v>
          </cell>
        </row>
        <row r="490">
          <cell r="A490" t="str">
            <v>640.40.80.015-6600.04</v>
          </cell>
          <cell r="B490" t="str">
            <v>6600.04</v>
          </cell>
          <cell r="C490" t="str">
            <v>640.40.80.015</v>
          </cell>
          <cell r="D490">
            <v>9000</v>
          </cell>
          <cell r="E490">
            <v>0</v>
          </cell>
          <cell r="F490">
            <v>9000</v>
          </cell>
          <cell r="G490">
            <v>0</v>
          </cell>
          <cell r="H490">
            <v>0</v>
          </cell>
          <cell r="I490">
            <v>774</v>
          </cell>
          <cell r="J490">
            <v>8226</v>
          </cell>
          <cell r="K490">
            <v>0.09</v>
          </cell>
          <cell r="L490">
            <v>497.97</v>
          </cell>
          <cell r="M490" t="str">
            <v>6600.04 - Administrative Expenses Training/Conferences</v>
          </cell>
        </row>
        <row r="491">
          <cell r="A491" t="str">
            <v>640.40.80.015-6600.05</v>
          </cell>
          <cell r="B491" t="str">
            <v>6600.05</v>
          </cell>
          <cell r="C491" t="str">
            <v>640.40.80.015</v>
          </cell>
          <cell r="D491">
            <v>150</v>
          </cell>
          <cell r="E491">
            <v>0</v>
          </cell>
          <cell r="F491">
            <v>150</v>
          </cell>
          <cell r="G491">
            <v>0</v>
          </cell>
          <cell r="H491">
            <v>0</v>
          </cell>
          <cell r="I491">
            <v>0</v>
          </cell>
          <cell r="J491">
            <v>150</v>
          </cell>
          <cell r="K491">
            <v>0</v>
          </cell>
          <cell r="L491">
            <v>120</v>
          </cell>
          <cell r="M491" t="str">
            <v>6600.05 - Administrative Expenses Public/Legal Advertisement</v>
          </cell>
        </row>
        <row r="492">
          <cell r="A492" t="str">
            <v>640.40.80.015-6600.06</v>
          </cell>
          <cell r="B492" t="str">
            <v>6600.06</v>
          </cell>
          <cell r="C492" t="str">
            <v>640.40.80.015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 t="str">
            <v>+++</v>
          </cell>
          <cell r="L492">
            <v>0</v>
          </cell>
          <cell r="M492" t="str">
            <v>6600.06 - Administrative Expenses Property/Building Rental</v>
          </cell>
        </row>
        <row r="493">
          <cell r="A493" t="str">
            <v>640.40.80.015-6600.07</v>
          </cell>
          <cell r="B493" t="str">
            <v>6600.07</v>
          </cell>
          <cell r="C493" t="str">
            <v>640.40.80.015</v>
          </cell>
          <cell r="D493">
            <v>2000</v>
          </cell>
          <cell r="E493">
            <v>0</v>
          </cell>
          <cell r="F493">
            <v>2000</v>
          </cell>
          <cell r="G493">
            <v>0</v>
          </cell>
          <cell r="H493">
            <v>0</v>
          </cell>
          <cell r="I493">
            <v>0</v>
          </cell>
          <cell r="J493">
            <v>2000</v>
          </cell>
          <cell r="K493">
            <v>0</v>
          </cell>
          <cell r="L493">
            <v>1475</v>
          </cell>
          <cell r="M493" t="str">
            <v>6600.07 - Administrative Expenses Employee Recruitment</v>
          </cell>
        </row>
        <row r="494">
          <cell r="A494" t="str">
            <v>640.40.80.015-6600.16</v>
          </cell>
          <cell r="B494" t="str">
            <v>6600.16</v>
          </cell>
          <cell r="C494" t="str">
            <v>640.40.80.015</v>
          </cell>
          <cell r="D494">
            <v>87615</v>
          </cell>
          <cell r="E494">
            <v>0</v>
          </cell>
          <cell r="F494">
            <v>87615</v>
          </cell>
          <cell r="G494">
            <v>0</v>
          </cell>
          <cell r="H494">
            <v>0</v>
          </cell>
          <cell r="I494">
            <v>0</v>
          </cell>
          <cell r="J494">
            <v>87615</v>
          </cell>
          <cell r="K494">
            <v>0</v>
          </cell>
          <cell r="L494">
            <v>74667.600000000006</v>
          </cell>
          <cell r="M494" t="str">
            <v>6600.16 - Administrative Expenses Property Tax Assessments</v>
          </cell>
        </row>
        <row r="495">
          <cell r="A495" t="str">
            <v>640.40.80.015-6600.25</v>
          </cell>
          <cell r="B495" t="str">
            <v>6600.25</v>
          </cell>
          <cell r="C495" t="str">
            <v>640.40.80.015</v>
          </cell>
          <cell r="D495">
            <v>1357980</v>
          </cell>
          <cell r="E495">
            <v>0</v>
          </cell>
          <cell r="F495">
            <v>1357980</v>
          </cell>
          <cell r="G495">
            <v>0</v>
          </cell>
          <cell r="H495">
            <v>0</v>
          </cell>
          <cell r="I495">
            <v>0</v>
          </cell>
          <cell r="J495">
            <v>1357980</v>
          </cell>
          <cell r="K495">
            <v>0</v>
          </cell>
          <cell r="L495">
            <v>1018485</v>
          </cell>
          <cell r="M495" t="str">
            <v>6600.25 - Administrative Expenses Support Services-Indirect Labor</v>
          </cell>
        </row>
        <row r="496">
          <cell r="A496" t="str">
            <v>640.40.80.015-6600.26</v>
          </cell>
          <cell r="B496" t="str">
            <v>6600.26</v>
          </cell>
          <cell r="C496" t="str">
            <v>640.40.80.015</v>
          </cell>
          <cell r="D496">
            <v>135050</v>
          </cell>
          <cell r="E496">
            <v>0</v>
          </cell>
          <cell r="F496">
            <v>135050</v>
          </cell>
          <cell r="G496">
            <v>0</v>
          </cell>
          <cell r="H496">
            <v>0</v>
          </cell>
          <cell r="I496">
            <v>0</v>
          </cell>
          <cell r="J496">
            <v>135050</v>
          </cell>
          <cell r="K496">
            <v>0</v>
          </cell>
          <cell r="L496">
            <v>56270.85</v>
          </cell>
          <cell r="M496" t="str">
            <v>6600.26 - Administrative Expenses Support Services-IT</v>
          </cell>
        </row>
        <row r="497">
          <cell r="A497" t="str">
            <v>640.40.80.015-6600.28</v>
          </cell>
          <cell r="B497" t="str">
            <v>6600.28</v>
          </cell>
          <cell r="C497" t="str">
            <v>640.40.80.015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 t="str">
            <v>+++</v>
          </cell>
          <cell r="L497">
            <v>0</v>
          </cell>
          <cell r="M497" t="str">
            <v>6600.28 - Administrative Expenses Equipment Fund Contribution</v>
          </cell>
        </row>
        <row r="498">
          <cell r="A498" t="str">
            <v>640.40.80.015-6600.32</v>
          </cell>
          <cell r="B498" t="str">
            <v>6600.32</v>
          </cell>
          <cell r="C498" t="str">
            <v>640.40.80.015</v>
          </cell>
          <cell r="D498">
            <v>49350</v>
          </cell>
          <cell r="E498">
            <v>0</v>
          </cell>
          <cell r="F498">
            <v>49350</v>
          </cell>
          <cell r="G498">
            <v>0</v>
          </cell>
          <cell r="H498">
            <v>0</v>
          </cell>
          <cell r="I498">
            <v>0</v>
          </cell>
          <cell r="J498">
            <v>49350</v>
          </cell>
          <cell r="K498">
            <v>0</v>
          </cell>
          <cell r="L498">
            <v>20562.5</v>
          </cell>
          <cell r="M498" t="str">
            <v>6600.32 - Administrative Expenses Vehicle Fund Contribution</v>
          </cell>
        </row>
        <row r="499">
          <cell r="A499" t="str">
            <v>640.40.80.015-6600.36</v>
          </cell>
          <cell r="B499" t="str">
            <v>6600.36</v>
          </cell>
          <cell r="C499" t="str">
            <v>640.40.80.015</v>
          </cell>
          <cell r="D499">
            <v>137940</v>
          </cell>
          <cell r="E499">
            <v>0</v>
          </cell>
          <cell r="F499">
            <v>137940</v>
          </cell>
          <cell r="G499">
            <v>0</v>
          </cell>
          <cell r="H499">
            <v>0</v>
          </cell>
          <cell r="I499">
            <v>0</v>
          </cell>
          <cell r="J499">
            <v>137940</v>
          </cell>
          <cell r="K499">
            <v>0</v>
          </cell>
          <cell r="L499">
            <v>57475</v>
          </cell>
          <cell r="M499" t="str">
            <v>6600.36 - Administrative Expenses IT Fund Contribution</v>
          </cell>
        </row>
        <row r="500">
          <cell r="A500" t="str">
            <v>640.40.80.015-6700.11</v>
          </cell>
          <cell r="B500" t="str">
            <v>6700.11</v>
          </cell>
          <cell r="C500" t="str">
            <v>640.40.80.015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 t="str">
            <v>+++</v>
          </cell>
          <cell r="L500">
            <v>0</v>
          </cell>
          <cell r="M500" t="str">
            <v>6700.11 - Depreciation Storm Drain</v>
          </cell>
        </row>
        <row r="501">
          <cell r="A501" t="str">
            <v>640.40.80.015-7000.03</v>
          </cell>
          <cell r="B501" t="str">
            <v>7000.03</v>
          </cell>
          <cell r="C501" t="str">
            <v>640.40.80.015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 t="str">
            <v>+++</v>
          </cell>
          <cell r="L501">
            <v>0</v>
          </cell>
          <cell r="M501" t="str">
            <v>7000.03 - Capital Outlay Operations Equip-Minor</v>
          </cell>
        </row>
        <row r="502">
          <cell r="A502" t="str">
            <v>640.40.80.015-7000.99</v>
          </cell>
          <cell r="B502" t="str">
            <v>7000.99</v>
          </cell>
          <cell r="C502" t="str">
            <v>640.40.80.015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 t="str">
            <v>+++</v>
          </cell>
          <cell r="L502">
            <v>0</v>
          </cell>
          <cell r="M502" t="str">
            <v>7000.99 - Capital Outlay General</v>
          </cell>
        </row>
        <row r="503">
          <cell r="A503" t="str">
            <v>640.40.80.015-9887.01</v>
          </cell>
          <cell r="B503" t="str">
            <v>9887.01</v>
          </cell>
          <cell r="C503" t="str">
            <v>640.40.80.015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 t="str">
            <v>+++</v>
          </cell>
          <cell r="L503">
            <v>0</v>
          </cell>
          <cell r="M503" t="str">
            <v>9887.01 - Bad Debt Expense Service Fees</v>
          </cell>
        </row>
        <row r="504">
          <cell r="A504" t="str">
            <v>640.40.80.015-9887.02</v>
          </cell>
          <cell r="B504" t="str">
            <v>9887.02</v>
          </cell>
          <cell r="C504" t="str">
            <v>640.40.80.015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 t="str">
            <v>+++</v>
          </cell>
          <cell r="L504">
            <v>0</v>
          </cell>
          <cell r="M504" t="str">
            <v>9887.02 - Bad Debt Expense Penalties</v>
          </cell>
        </row>
        <row r="505">
          <cell r="A505" t="str">
            <v>640.40.80.560-5000.01</v>
          </cell>
          <cell r="B505" t="str">
            <v>5000.01</v>
          </cell>
          <cell r="C505" t="str">
            <v>640.40.80.560</v>
          </cell>
          <cell r="D505">
            <v>279398</v>
          </cell>
          <cell r="E505">
            <v>0</v>
          </cell>
          <cell r="F505">
            <v>279398</v>
          </cell>
          <cell r="G505">
            <v>0</v>
          </cell>
          <cell r="H505">
            <v>0</v>
          </cell>
          <cell r="I505">
            <v>29958.23</v>
          </cell>
          <cell r="J505">
            <v>249439.77</v>
          </cell>
          <cell r="K505">
            <v>0.11</v>
          </cell>
          <cell r="L505">
            <v>207519.88</v>
          </cell>
          <cell r="M505" t="str">
            <v>5000.01 - Salaries Regular</v>
          </cell>
        </row>
        <row r="506">
          <cell r="A506" t="str">
            <v>640.40.80.560-5000.02</v>
          </cell>
          <cell r="B506" t="str">
            <v>5000.02</v>
          </cell>
          <cell r="C506" t="str">
            <v>640.40.80.560</v>
          </cell>
          <cell r="D506">
            <v>15000</v>
          </cell>
          <cell r="E506">
            <v>0</v>
          </cell>
          <cell r="F506">
            <v>15000</v>
          </cell>
          <cell r="G506">
            <v>0</v>
          </cell>
          <cell r="H506">
            <v>0</v>
          </cell>
          <cell r="I506">
            <v>0</v>
          </cell>
          <cell r="J506">
            <v>15000</v>
          </cell>
          <cell r="K506">
            <v>0</v>
          </cell>
          <cell r="L506">
            <v>125.96</v>
          </cell>
          <cell r="M506" t="str">
            <v>5000.02 - Salaries Part Time</v>
          </cell>
        </row>
        <row r="507">
          <cell r="A507" t="str">
            <v>640.40.80.560-5000.03</v>
          </cell>
          <cell r="B507" t="str">
            <v>5000.03</v>
          </cell>
          <cell r="C507" t="str">
            <v>640.40.80.560</v>
          </cell>
          <cell r="D507">
            <v>7730</v>
          </cell>
          <cell r="E507">
            <v>0</v>
          </cell>
          <cell r="F507">
            <v>7730</v>
          </cell>
          <cell r="G507">
            <v>0</v>
          </cell>
          <cell r="H507">
            <v>0</v>
          </cell>
          <cell r="I507">
            <v>801.04</v>
          </cell>
          <cell r="J507">
            <v>6928.96</v>
          </cell>
          <cell r="K507">
            <v>0.1</v>
          </cell>
          <cell r="L507">
            <v>5245.26</v>
          </cell>
          <cell r="M507" t="str">
            <v>5000.03 - Salaries Overtime</v>
          </cell>
        </row>
        <row r="508">
          <cell r="A508" t="str">
            <v>640.40.80.560-5000.04</v>
          </cell>
          <cell r="B508" t="str">
            <v>5000.04</v>
          </cell>
          <cell r="C508" t="str">
            <v>640.40.80.560</v>
          </cell>
          <cell r="D508">
            <v>4000</v>
          </cell>
          <cell r="E508">
            <v>0</v>
          </cell>
          <cell r="F508">
            <v>4000</v>
          </cell>
          <cell r="G508">
            <v>0</v>
          </cell>
          <cell r="H508">
            <v>0</v>
          </cell>
          <cell r="I508">
            <v>0</v>
          </cell>
          <cell r="J508">
            <v>4000</v>
          </cell>
          <cell r="K508">
            <v>0</v>
          </cell>
          <cell r="L508">
            <v>1052.19</v>
          </cell>
          <cell r="M508" t="str">
            <v>5000.04 - Salaries Holiday Pay</v>
          </cell>
        </row>
        <row r="509">
          <cell r="A509" t="str">
            <v>640.40.80.560-5000.05</v>
          </cell>
          <cell r="B509" t="str">
            <v>5000.05</v>
          </cell>
          <cell r="C509" t="str">
            <v>640.40.80.560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 t="str">
            <v>+++</v>
          </cell>
          <cell r="L509">
            <v>0</v>
          </cell>
          <cell r="M509" t="str">
            <v>5000.05 - Salaries Duty Pay</v>
          </cell>
        </row>
        <row r="510">
          <cell r="A510" t="str">
            <v>640.40.80.560-5000.06</v>
          </cell>
          <cell r="B510" t="str">
            <v>5000.06</v>
          </cell>
          <cell r="C510" t="str">
            <v>640.40.80.560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 t="str">
            <v>+++</v>
          </cell>
          <cell r="L510">
            <v>0</v>
          </cell>
          <cell r="M510" t="str">
            <v>5000.06 - Salaries Out of Class</v>
          </cell>
        </row>
        <row r="511">
          <cell r="A511" t="str">
            <v>640.40.80.560-5000.07</v>
          </cell>
          <cell r="B511" t="str">
            <v>5000.07</v>
          </cell>
          <cell r="C511" t="str">
            <v>640.40.80.560</v>
          </cell>
          <cell r="D511">
            <v>2000</v>
          </cell>
          <cell r="E511">
            <v>0</v>
          </cell>
          <cell r="F511">
            <v>2000</v>
          </cell>
          <cell r="G511">
            <v>0</v>
          </cell>
          <cell r="H511">
            <v>0</v>
          </cell>
          <cell r="I511">
            <v>0</v>
          </cell>
          <cell r="J511">
            <v>2000</v>
          </cell>
          <cell r="K511">
            <v>0</v>
          </cell>
          <cell r="L511">
            <v>1820.98</v>
          </cell>
          <cell r="M511" t="str">
            <v>5000.07 - Salaries Admin Leave Pay</v>
          </cell>
        </row>
        <row r="512">
          <cell r="A512" t="str">
            <v>640.40.80.560-5000.08</v>
          </cell>
          <cell r="B512" t="str">
            <v>5000.08</v>
          </cell>
          <cell r="C512" t="str">
            <v>640.40.80.560</v>
          </cell>
          <cell r="D512">
            <v>3343</v>
          </cell>
          <cell r="E512">
            <v>0</v>
          </cell>
          <cell r="F512">
            <v>3343</v>
          </cell>
          <cell r="G512">
            <v>0</v>
          </cell>
          <cell r="H512">
            <v>0</v>
          </cell>
          <cell r="I512">
            <v>0</v>
          </cell>
          <cell r="J512">
            <v>3343</v>
          </cell>
          <cell r="K512">
            <v>0</v>
          </cell>
          <cell r="L512">
            <v>1907.37</v>
          </cell>
          <cell r="M512" t="str">
            <v>5000.08 - Salaries Longevity Pay</v>
          </cell>
        </row>
        <row r="513">
          <cell r="A513" t="str">
            <v>640.40.80.560-5000.09</v>
          </cell>
          <cell r="B513" t="str">
            <v>5000.09</v>
          </cell>
          <cell r="C513" t="str">
            <v>640.40.80.560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 t="str">
            <v>+++</v>
          </cell>
          <cell r="L513">
            <v>0</v>
          </cell>
          <cell r="M513" t="str">
            <v>5000.09 - Salaries Mutual Aid Overtime</v>
          </cell>
        </row>
        <row r="514">
          <cell r="A514" t="str">
            <v>640.40.80.560-5000.10</v>
          </cell>
          <cell r="B514" t="str">
            <v>5000.10</v>
          </cell>
          <cell r="C514" t="str">
            <v>640.40.80.560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 t="str">
            <v>+++</v>
          </cell>
          <cell r="L514">
            <v>0</v>
          </cell>
          <cell r="M514" t="str">
            <v>5000.10 - Salaries Furloughs</v>
          </cell>
        </row>
        <row r="515">
          <cell r="A515" t="str">
            <v>640.40.80.560-5000.11</v>
          </cell>
          <cell r="B515" t="str">
            <v>5000.11</v>
          </cell>
          <cell r="C515" t="str">
            <v>640.40.80.560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 t="str">
            <v>+++</v>
          </cell>
          <cell r="L515">
            <v>0</v>
          </cell>
          <cell r="M515" t="str">
            <v>5000.11 - Salaries Worker's Comp</v>
          </cell>
        </row>
        <row r="516">
          <cell r="A516" t="str">
            <v>640.40.80.560-5000.12</v>
          </cell>
          <cell r="B516" t="str">
            <v>5000.12</v>
          </cell>
          <cell r="C516" t="str">
            <v>640.40.80.560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 t="str">
            <v>+++</v>
          </cell>
          <cell r="L516">
            <v>0</v>
          </cell>
          <cell r="M516" t="str">
            <v>5000.12 - Salaries Compensated Absences</v>
          </cell>
        </row>
        <row r="517">
          <cell r="A517" t="str">
            <v>640.40.80.560-5000.99</v>
          </cell>
          <cell r="B517" t="str">
            <v>5000.99</v>
          </cell>
          <cell r="C517" t="str">
            <v>640.40.80.560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 t="str">
            <v>+++</v>
          </cell>
          <cell r="L517">
            <v>0</v>
          </cell>
          <cell r="M517" t="str">
            <v>5000.99 - Salaries New Personnel Requests</v>
          </cell>
        </row>
        <row r="518">
          <cell r="A518" t="str">
            <v>640.40.80.560-5100.00</v>
          </cell>
          <cell r="B518" t="str">
            <v>5100.00</v>
          </cell>
          <cell r="C518" t="str">
            <v>640.40.80.560</v>
          </cell>
          <cell r="D518">
            <v>54165</v>
          </cell>
          <cell r="E518">
            <v>0</v>
          </cell>
          <cell r="F518">
            <v>54165</v>
          </cell>
          <cell r="G518">
            <v>0</v>
          </cell>
          <cell r="H518">
            <v>0</v>
          </cell>
          <cell r="I518">
            <v>5948.9</v>
          </cell>
          <cell r="J518">
            <v>48216.1</v>
          </cell>
          <cell r="K518">
            <v>0.11</v>
          </cell>
          <cell r="L518">
            <v>33705.769999999997</v>
          </cell>
          <cell r="M518" t="str">
            <v>5100.00 - Benefits PERS Pool Liability</v>
          </cell>
        </row>
        <row r="519">
          <cell r="A519" t="str">
            <v>640.40.80.560-5100.01</v>
          </cell>
          <cell r="B519" t="str">
            <v>5100.01</v>
          </cell>
          <cell r="C519" t="str">
            <v>640.40.80.560</v>
          </cell>
          <cell r="D519">
            <v>25090</v>
          </cell>
          <cell r="E519">
            <v>0</v>
          </cell>
          <cell r="F519">
            <v>25090</v>
          </cell>
          <cell r="G519">
            <v>0</v>
          </cell>
          <cell r="H519">
            <v>0</v>
          </cell>
          <cell r="I519">
            <v>3339.47</v>
          </cell>
          <cell r="J519">
            <v>21750.53</v>
          </cell>
          <cell r="K519">
            <v>0.13</v>
          </cell>
          <cell r="L519">
            <v>18495.77</v>
          </cell>
          <cell r="M519" t="str">
            <v>5100.01 - Benefits Retirement</v>
          </cell>
        </row>
        <row r="520">
          <cell r="A520" t="str">
            <v>640.40.80.560-5100.02</v>
          </cell>
          <cell r="B520" t="str">
            <v>5100.02</v>
          </cell>
          <cell r="C520" t="str">
            <v>640.40.80.560</v>
          </cell>
          <cell r="D520">
            <v>42470</v>
          </cell>
          <cell r="E520">
            <v>0</v>
          </cell>
          <cell r="F520">
            <v>42470</v>
          </cell>
          <cell r="G520">
            <v>0</v>
          </cell>
          <cell r="H520">
            <v>0</v>
          </cell>
          <cell r="I520">
            <v>3222.81</v>
          </cell>
          <cell r="J520">
            <v>39247.19</v>
          </cell>
          <cell r="K520">
            <v>0.08</v>
          </cell>
          <cell r="L520">
            <v>19703.900000000001</v>
          </cell>
          <cell r="M520" t="str">
            <v>5100.02 - Benefits Health Insurance</v>
          </cell>
        </row>
        <row r="521">
          <cell r="A521" t="str">
            <v>640.40.80.560-5100.03</v>
          </cell>
          <cell r="B521" t="str">
            <v>5100.03</v>
          </cell>
          <cell r="C521" t="str">
            <v>640.40.80.560</v>
          </cell>
          <cell r="D521">
            <v>4810</v>
          </cell>
          <cell r="E521">
            <v>0</v>
          </cell>
          <cell r="F521">
            <v>4810</v>
          </cell>
          <cell r="G521">
            <v>0</v>
          </cell>
          <cell r="H521">
            <v>0</v>
          </cell>
          <cell r="I521">
            <v>489.91</v>
          </cell>
          <cell r="J521">
            <v>4320.09</v>
          </cell>
          <cell r="K521">
            <v>0.1</v>
          </cell>
          <cell r="L521">
            <v>3007.08</v>
          </cell>
          <cell r="M521" t="str">
            <v>5100.03 - Benefits Dental Insurance</v>
          </cell>
        </row>
        <row r="522">
          <cell r="A522" t="str">
            <v>640.40.80.560-5100.04</v>
          </cell>
          <cell r="B522" t="str">
            <v>5100.04</v>
          </cell>
          <cell r="C522" t="str">
            <v>640.40.80.560</v>
          </cell>
          <cell r="D522">
            <v>765</v>
          </cell>
          <cell r="E522">
            <v>0</v>
          </cell>
          <cell r="F522">
            <v>765</v>
          </cell>
          <cell r="G522">
            <v>0</v>
          </cell>
          <cell r="H522">
            <v>0</v>
          </cell>
          <cell r="I522">
            <v>80.25</v>
          </cell>
          <cell r="J522">
            <v>684.75</v>
          </cell>
          <cell r="K522">
            <v>0.1</v>
          </cell>
          <cell r="L522">
            <v>485.46</v>
          </cell>
          <cell r="M522" t="str">
            <v>5100.04 - Benefits Vision Insurance</v>
          </cell>
        </row>
        <row r="523">
          <cell r="A523" t="str">
            <v>640.40.80.560-5100.05</v>
          </cell>
          <cell r="B523" t="str">
            <v>5100.05</v>
          </cell>
          <cell r="C523" t="str">
            <v>640.40.80.560</v>
          </cell>
          <cell r="D523">
            <v>650</v>
          </cell>
          <cell r="E523">
            <v>0</v>
          </cell>
          <cell r="F523">
            <v>650</v>
          </cell>
          <cell r="G523">
            <v>0</v>
          </cell>
          <cell r="H523">
            <v>0</v>
          </cell>
          <cell r="I523">
            <v>42.82</v>
          </cell>
          <cell r="J523">
            <v>607.17999999999995</v>
          </cell>
          <cell r="K523">
            <v>7.0000000000000007E-2</v>
          </cell>
          <cell r="L523">
            <v>256.92</v>
          </cell>
          <cell r="M523" t="str">
            <v>5100.05 - Benefits Life Insurance</v>
          </cell>
        </row>
        <row r="524">
          <cell r="A524" t="str">
            <v>640.40.80.560-5100.06</v>
          </cell>
          <cell r="B524" t="str">
            <v>5100.06</v>
          </cell>
          <cell r="C524" t="str">
            <v>640.40.80.560</v>
          </cell>
          <cell r="D524">
            <v>6860</v>
          </cell>
          <cell r="E524">
            <v>0</v>
          </cell>
          <cell r="F524">
            <v>6860</v>
          </cell>
          <cell r="G524">
            <v>0</v>
          </cell>
          <cell r="H524">
            <v>0</v>
          </cell>
          <cell r="I524">
            <v>0</v>
          </cell>
          <cell r="J524">
            <v>6860</v>
          </cell>
          <cell r="K524">
            <v>0</v>
          </cell>
          <cell r="L524">
            <v>2286.6799999999998</v>
          </cell>
          <cell r="M524" t="str">
            <v>5100.06 - Benefits Worker's Comp</v>
          </cell>
        </row>
        <row r="525">
          <cell r="A525" t="str">
            <v>640.40.80.560-5100.07</v>
          </cell>
          <cell r="B525" t="str">
            <v>5100.07</v>
          </cell>
          <cell r="C525" t="str">
            <v>640.40.80.560</v>
          </cell>
          <cell r="D525">
            <v>1640</v>
          </cell>
          <cell r="E525">
            <v>0</v>
          </cell>
          <cell r="F525">
            <v>1640</v>
          </cell>
          <cell r="G525">
            <v>0</v>
          </cell>
          <cell r="H525">
            <v>0</v>
          </cell>
          <cell r="I525">
            <v>92.72</v>
          </cell>
          <cell r="J525">
            <v>1547.28</v>
          </cell>
          <cell r="K525">
            <v>0.06</v>
          </cell>
          <cell r="L525">
            <v>675.48</v>
          </cell>
          <cell r="M525" t="str">
            <v>5100.07 - Benefits Long Term Disability</v>
          </cell>
        </row>
        <row r="526">
          <cell r="A526" t="str">
            <v>640.40.80.560-5100.08</v>
          </cell>
          <cell r="B526" t="str">
            <v>5100.08</v>
          </cell>
          <cell r="C526" t="str">
            <v>640.40.80.560</v>
          </cell>
          <cell r="D526">
            <v>8865</v>
          </cell>
          <cell r="E526">
            <v>0</v>
          </cell>
          <cell r="F526">
            <v>8865</v>
          </cell>
          <cell r="G526">
            <v>0</v>
          </cell>
          <cell r="H526">
            <v>0</v>
          </cell>
          <cell r="I526">
            <v>2006.18</v>
          </cell>
          <cell r="J526">
            <v>6858.82</v>
          </cell>
          <cell r="K526">
            <v>0.23</v>
          </cell>
          <cell r="L526">
            <v>8811.07</v>
          </cell>
          <cell r="M526" t="str">
            <v>5100.08 - Benefits Deferred Compensation</v>
          </cell>
        </row>
        <row r="527">
          <cell r="A527" t="str">
            <v>640.40.80.560-5100.09</v>
          </cell>
          <cell r="B527" t="str">
            <v>5100.09</v>
          </cell>
          <cell r="C527" t="str">
            <v>640.40.80.560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360</v>
          </cell>
          <cell r="J527">
            <v>-360</v>
          </cell>
          <cell r="K527" t="str">
            <v>+++</v>
          </cell>
          <cell r="L527">
            <v>0</v>
          </cell>
          <cell r="M527" t="str">
            <v>5100.09 - Benefits Unemployment Insurance</v>
          </cell>
        </row>
        <row r="528">
          <cell r="A528" t="str">
            <v>640.40.80.560-5100.10</v>
          </cell>
          <cell r="B528" t="str">
            <v>5100.10</v>
          </cell>
          <cell r="C528" t="str">
            <v>640.40.80.560</v>
          </cell>
          <cell r="D528">
            <v>30</v>
          </cell>
          <cell r="E528">
            <v>0</v>
          </cell>
          <cell r="F528">
            <v>30</v>
          </cell>
          <cell r="G528">
            <v>0</v>
          </cell>
          <cell r="H528">
            <v>0</v>
          </cell>
          <cell r="I528">
            <v>225</v>
          </cell>
          <cell r="J528">
            <v>-195</v>
          </cell>
          <cell r="K528">
            <v>7.5</v>
          </cell>
          <cell r="L528">
            <v>530</v>
          </cell>
          <cell r="M528" t="str">
            <v>5100.10 - Benefits Uniform Allowance</v>
          </cell>
        </row>
        <row r="529">
          <cell r="A529" t="str">
            <v>640.40.80.560-5100.11</v>
          </cell>
          <cell r="B529" t="str">
            <v>5100.11</v>
          </cell>
          <cell r="C529" t="str">
            <v>640.40.80.560</v>
          </cell>
          <cell r="D529">
            <v>4290</v>
          </cell>
          <cell r="E529">
            <v>0</v>
          </cell>
          <cell r="F529">
            <v>4290</v>
          </cell>
          <cell r="G529">
            <v>0</v>
          </cell>
          <cell r="H529">
            <v>0</v>
          </cell>
          <cell r="I529">
            <v>484.04</v>
          </cell>
          <cell r="J529">
            <v>3805.96</v>
          </cell>
          <cell r="K529">
            <v>0.11</v>
          </cell>
          <cell r="L529">
            <v>3311.68</v>
          </cell>
          <cell r="M529" t="str">
            <v>5100.11 - Benefits Medicare</v>
          </cell>
        </row>
        <row r="530">
          <cell r="A530" t="str">
            <v>640.40.80.560-5100.12</v>
          </cell>
          <cell r="B530" t="str">
            <v>5100.12</v>
          </cell>
          <cell r="C530" t="str">
            <v>640.40.80.560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 t="str">
            <v>+++</v>
          </cell>
          <cell r="L530">
            <v>0</v>
          </cell>
          <cell r="M530" t="str">
            <v>5100.12 - Benefits Annual Physical Exam</v>
          </cell>
        </row>
        <row r="531">
          <cell r="A531" t="str">
            <v>640.40.80.560-5100.13</v>
          </cell>
          <cell r="B531" t="str">
            <v>5100.13</v>
          </cell>
          <cell r="C531" t="str">
            <v>640.40.80.560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 t="str">
            <v>+++</v>
          </cell>
          <cell r="L531">
            <v>0</v>
          </cell>
          <cell r="M531" t="str">
            <v>5100.13 - Benefits Employee Assistance Program</v>
          </cell>
        </row>
        <row r="532">
          <cell r="A532" t="str">
            <v>640.40.80.560-5100.14</v>
          </cell>
          <cell r="B532" t="str">
            <v>5100.14</v>
          </cell>
          <cell r="C532" t="str">
            <v>640.40.80.560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 t="str">
            <v>+++</v>
          </cell>
          <cell r="L532">
            <v>0</v>
          </cell>
          <cell r="M532" t="str">
            <v>5100.14 - Benefits PPE</v>
          </cell>
        </row>
        <row r="533">
          <cell r="A533" t="str">
            <v>640.40.80.560-5100.15</v>
          </cell>
          <cell r="B533" t="str">
            <v>5100.15</v>
          </cell>
          <cell r="C533" t="str">
            <v>640.40.80.560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 t="str">
            <v>+++</v>
          </cell>
          <cell r="L533">
            <v>0</v>
          </cell>
          <cell r="M533" t="str">
            <v>5100.15 - Benefits Cell Phone Allowance</v>
          </cell>
        </row>
        <row r="534">
          <cell r="A534" t="str">
            <v>640.40.80.560-5100.16</v>
          </cell>
          <cell r="B534" t="str">
            <v>5100.16</v>
          </cell>
          <cell r="C534" t="str">
            <v>640.40.80.560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 t="str">
            <v>+++</v>
          </cell>
          <cell r="L534">
            <v>0</v>
          </cell>
          <cell r="M534" t="str">
            <v>5100.16 - Benefits 1959 Survivor Retirement</v>
          </cell>
        </row>
        <row r="535">
          <cell r="A535" t="str">
            <v>640.40.80.560-5100.17</v>
          </cell>
          <cell r="B535" t="str">
            <v>5100.17</v>
          </cell>
          <cell r="C535" t="str">
            <v>640.40.80.560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 t="str">
            <v>+++</v>
          </cell>
          <cell r="L535">
            <v>0</v>
          </cell>
          <cell r="M535" t="str">
            <v xml:space="preserve">5100.17 - Benefits Other Post Employment Benefits </v>
          </cell>
        </row>
        <row r="536">
          <cell r="A536" t="str">
            <v>640.40.80.560-6000.01</v>
          </cell>
          <cell r="B536" t="str">
            <v>6000.01</v>
          </cell>
          <cell r="C536" t="str">
            <v>640.40.80.560</v>
          </cell>
          <cell r="D536">
            <v>182500</v>
          </cell>
          <cell r="E536">
            <v>0</v>
          </cell>
          <cell r="F536">
            <v>182500</v>
          </cell>
          <cell r="G536">
            <v>0</v>
          </cell>
          <cell r="H536">
            <v>0</v>
          </cell>
          <cell r="I536">
            <v>6291</v>
          </cell>
          <cell r="J536">
            <v>176209</v>
          </cell>
          <cell r="K536">
            <v>0.03</v>
          </cell>
          <cell r="L536">
            <v>10353.5</v>
          </cell>
          <cell r="M536" t="str">
            <v>6000.01 - Professional Services General</v>
          </cell>
        </row>
        <row r="537">
          <cell r="A537" t="str">
            <v>640.40.80.560-6000.13</v>
          </cell>
          <cell r="B537" t="str">
            <v>6000.13</v>
          </cell>
          <cell r="C537" t="str">
            <v>640.40.80.560</v>
          </cell>
          <cell r="D537">
            <v>174000</v>
          </cell>
          <cell r="E537">
            <v>1980</v>
          </cell>
          <cell r="F537">
            <v>175980</v>
          </cell>
          <cell r="G537">
            <v>0</v>
          </cell>
          <cell r="H537">
            <v>1980</v>
          </cell>
          <cell r="I537">
            <v>685</v>
          </cell>
          <cell r="J537">
            <v>173315</v>
          </cell>
          <cell r="K537">
            <v>0.02</v>
          </cell>
          <cell r="L537">
            <v>67386.350000000006</v>
          </cell>
          <cell r="M537" t="str">
            <v>6000.13 - Professional Services Compliance Monitoring</v>
          </cell>
        </row>
        <row r="538">
          <cell r="A538" t="str">
            <v>640.40.80.560-6000.14</v>
          </cell>
          <cell r="B538" t="str">
            <v>6000.14</v>
          </cell>
          <cell r="C538" t="str">
            <v>640.40.80.560</v>
          </cell>
          <cell r="D538">
            <v>11050</v>
          </cell>
          <cell r="E538">
            <v>0</v>
          </cell>
          <cell r="F538">
            <v>11050</v>
          </cell>
          <cell r="G538">
            <v>0</v>
          </cell>
          <cell r="H538">
            <v>0</v>
          </cell>
          <cell r="I538">
            <v>0</v>
          </cell>
          <cell r="J538">
            <v>11050</v>
          </cell>
          <cell r="K538">
            <v>0</v>
          </cell>
          <cell r="L538">
            <v>477.2</v>
          </cell>
          <cell r="M538" t="str">
            <v>6000.14 - Professional Services I.W. Pre Analysis</v>
          </cell>
        </row>
        <row r="539">
          <cell r="A539" t="str">
            <v>640.40.80.560-6000.18</v>
          </cell>
          <cell r="B539" t="str">
            <v>6000.18</v>
          </cell>
          <cell r="C539" t="str">
            <v>640.40.80.560</v>
          </cell>
          <cell r="D539">
            <v>53000</v>
          </cell>
          <cell r="E539">
            <v>0</v>
          </cell>
          <cell r="F539">
            <v>53000</v>
          </cell>
          <cell r="G539">
            <v>0</v>
          </cell>
          <cell r="H539">
            <v>0</v>
          </cell>
          <cell r="I539">
            <v>0</v>
          </cell>
          <cell r="J539">
            <v>53000</v>
          </cell>
          <cell r="K539">
            <v>0</v>
          </cell>
          <cell r="L539">
            <v>0</v>
          </cell>
          <cell r="M539" t="str">
            <v>6000.18 - Professional Services Legal</v>
          </cell>
        </row>
        <row r="540">
          <cell r="A540" t="str">
            <v>640.40.80.560-6200.02</v>
          </cell>
          <cell r="B540" t="str">
            <v>6200.02</v>
          </cell>
          <cell r="C540" t="str">
            <v>640.40.80.560</v>
          </cell>
          <cell r="D540">
            <v>1500</v>
          </cell>
          <cell r="E540">
            <v>0</v>
          </cell>
          <cell r="F540">
            <v>1500</v>
          </cell>
          <cell r="G540">
            <v>0</v>
          </cell>
          <cell r="H540">
            <v>0</v>
          </cell>
          <cell r="I540">
            <v>0</v>
          </cell>
          <cell r="J540">
            <v>1500</v>
          </cell>
          <cell r="K540">
            <v>0</v>
          </cell>
          <cell r="L540">
            <v>0</v>
          </cell>
          <cell r="M540" t="str">
            <v>6200.02 - Supplies Special Department</v>
          </cell>
        </row>
        <row r="541">
          <cell r="A541" t="str">
            <v>640.40.80.560-6200.09</v>
          </cell>
          <cell r="B541" t="str">
            <v>6200.09</v>
          </cell>
          <cell r="C541" t="str">
            <v>640.40.80.560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 t="str">
            <v>+++</v>
          </cell>
          <cell r="L541">
            <v>0</v>
          </cell>
          <cell r="M541" t="str">
            <v>6200.09 - Supplies Data Processing</v>
          </cell>
        </row>
        <row r="542">
          <cell r="A542" t="str">
            <v>640.40.80.560-6280.39</v>
          </cell>
          <cell r="B542" t="str">
            <v>6280.39</v>
          </cell>
          <cell r="C542" t="str">
            <v>640.40.80.560</v>
          </cell>
          <cell r="D542">
            <v>4000</v>
          </cell>
          <cell r="E542">
            <v>0</v>
          </cell>
          <cell r="F542">
            <v>4000</v>
          </cell>
          <cell r="G542">
            <v>0</v>
          </cell>
          <cell r="H542">
            <v>0</v>
          </cell>
          <cell r="I542">
            <v>0</v>
          </cell>
          <cell r="J542">
            <v>4000</v>
          </cell>
          <cell r="K542">
            <v>0</v>
          </cell>
          <cell r="L542">
            <v>-4179.01</v>
          </cell>
          <cell r="M542" t="str">
            <v>6280.39 - Supplies-Public Works Industrial Waste Pretreatment</v>
          </cell>
        </row>
        <row r="543">
          <cell r="A543" t="str">
            <v>640.40.80.560-6300.01</v>
          </cell>
          <cell r="B543" t="str">
            <v>6300.01</v>
          </cell>
          <cell r="C543" t="str">
            <v>640.40.80.560</v>
          </cell>
          <cell r="D543">
            <v>53900</v>
          </cell>
          <cell r="E543">
            <v>0</v>
          </cell>
          <cell r="F543">
            <v>53900</v>
          </cell>
          <cell r="G543">
            <v>0</v>
          </cell>
          <cell r="H543">
            <v>0</v>
          </cell>
          <cell r="I543">
            <v>4312.95</v>
          </cell>
          <cell r="J543">
            <v>49587.05</v>
          </cell>
          <cell r="K543">
            <v>0.08</v>
          </cell>
          <cell r="L543">
            <v>27549.86</v>
          </cell>
          <cell r="M543" t="str">
            <v>6300.01 - Dues &amp; Subscriptions Memberships</v>
          </cell>
        </row>
        <row r="544">
          <cell r="A544" t="str">
            <v>640.40.80.560-6300.02</v>
          </cell>
          <cell r="B544" t="str">
            <v>6300.02</v>
          </cell>
          <cell r="C544" t="str">
            <v>640.40.80.560</v>
          </cell>
          <cell r="D544">
            <v>6000</v>
          </cell>
          <cell r="E544">
            <v>0</v>
          </cell>
          <cell r="F544">
            <v>6000</v>
          </cell>
          <cell r="G544">
            <v>0</v>
          </cell>
          <cell r="H544">
            <v>0</v>
          </cell>
          <cell r="I544">
            <v>0</v>
          </cell>
          <cell r="J544">
            <v>6000</v>
          </cell>
          <cell r="K544">
            <v>0</v>
          </cell>
          <cell r="L544">
            <v>0</v>
          </cell>
          <cell r="M544" t="str">
            <v>6300.02 - Dues &amp; Subscriptions Publications</v>
          </cell>
        </row>
        <row r="545">
          <cell r="A545" t="str">
            <v>640.40.80.560-6375.02</v>
          </cell>
          <cell r="B545" t="str">
            <v>6375.02</v>
          </cell>
          <cell r="C545" t="str">
            <v>640.40.80.560</v>
          </cell>
          <cell r="D545">
            <v>100000</v>
          </cell>
          <cell r="E545">
            <v>0</v>
          </cell>
          <cell r="F545">
            <v>100000</v>
          </cell>
          <cell r="G545">
            <v>0</v>
          </cell>
          <cell r="H545">
            <v>0</v>
          </cell>
          <cell r="I545">
            <v>0</v>
          </cell>
          <cell r="J545">
            <v>100000</v>
          </cell>
          <cell r="K545">
            <v>0</v>
          </cell>
          <cell r="L545">
            <v>30919.8</v>
          </cell>
          <cell r="M545" t="str">
            <v>6375.02 - Operating Fees NPDES Permit Compliance</v>
          </cell>
        </row>
        <row r="546">
          <cell r="A546" t="str">
            <v>640.40.80.560-6375.04</v>
          </cell>
          <cell r="B546" t="str">
            <v>6375.04</v>
          </cell>
          <cell r="C546" t="str">
            <v>640.40.80.560</v>
          </cell>
          <cell r="D546">
            <v>12000</v>
          </cell>
          <cell r="E546">
            <v>0</v>
          </cell>
          <cell r="F546">
            <v>12000</v>
          </cell>
          <cell r="G546">
            <v>0</v>
          </cell>
          <cell r="H546">
            <v>0</v>
          </cell>
          <cell r="I546">
            <v>577</v>
          </cell>
          <cell r="J546">
            <v>11423</v>
          </cell>
          <cell r="K546">
            <v>0.05</v>
          </cell>
          <cell r="L546">
            <v>14077.17</v>
          </cell>
          <cell r="M546" t="str">
            <v>6375.04 - Operating Fees Operating Permits</v>
          </cell>
        </row>
        <row r="547">
          <cell r="A547" t="str">
            <v>640.40.80.560-6375.05</v>
          </cell>
          <cell r="B547" t="str">
            <v>6375.05</v>
          </cell>
          <cell r="C547" t="str">
            <v>640.40.80.560</v>
          </cell>
          <cell r="D547">
            <v>100000</v>
          </cell>
          <cell r="E547">
            <v>0</v>
          </cell>
          <cell r="F547">
            <v>100000</v>
          </cell>
          <cell r="G547">
            <v>0</v>
          </cell>
          <cell r="H547">
            <v>0</v>
          </cell>
          <cell r="I547">
            <v>0</v>
          </cell>
          <cell r="J547">
            <v>100000</v>
          </cell>
          <cell r="K547">
            <v>0</v>
          </cell>
          <cell r="L547">
            <v>72614</v>
          </cell>
          <cell r="M547" t="str">
            <v>6375.05 - Operating Fees Annual Waste Discharger</v>
          </cell>
        </row>
        <row r="548">
          <cell r="A548" t="str">
            <v>640.40.80.560-6375.06</v>
          </cell>
          <cell r="B548" t="str">
            <v>6375.06</v>
          </cell>
          <cell r="C548" t="str">
            <v>640.40.80.560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 t="str">
            <v>+++</v>
          </cell>
          <cell r="L548">
            <v>0</v>
          </cell>
          <cell r="M548" t="str">
            <v>6375.06 - Operating Fees Bay Protection Annual</v>
          </cell>
        </row>
        <row r="549">
          <cell r="A549" t="str">
            <v>640.40.80.560-6375.10</v>
          </cell>
          <cell r="B549" t="str">
            <v>6375.10</v>
          </cell>
          <cell r="C549" t="str">
            <v>640.40.80.560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str">
            <v>+++</v>
          </cell>
          <cell r="L549">
            <v>0</v>
          </cell>
          <cell r="M549" t="str">
            <v>6375.10 - Operating Fees Sludge Disposal</v>
          </cell>
        </row>
        <row r="550">
          <cell r="A550" t="str">
            <v>640.40.80.560-6375.20</v>
          </cell>
          <cell r="B550" t="str">
            <v>6375.20</v>
          </cell>
          <cell r="C550" t="str">
            <v>640.40.80.560</v>
          </cell>
          <cell r="D550">
            <v>100000</v>
          </cell>
          <cell r="E550">
            <v>0</v>
          </cell>
          <cell r="F550">
            <v>100000</v>
          </cell>
          <cell r="G550">
            <v>0</v>
          </cell>
          <cell r="H550">
            <v>0</v>
          </cell>
          <cell r="I550">
            <v>0</v>
          </cell>
          <cell r="J550">
            <v>100000</v>
          </cell>
          <cell r="K550">
            <v>0</v>
          </cell>
          <cell r="L550">
            <v>15000</v>
          </cell>
          <cell r="M550" t="str">
            <v>6375.20 - Operating Fees Fines and Penalties</v>
          </cell>
        </row>
        <row r="551">
          <cell r="A551" t="str">
            <v>640.40.80.560-6600.04</v>
          </cell>
          <cell r="B551" t="str">
            <v>6600.04</v>
          </cell>
          <cell r="C551" t="str">
            <v>640.40.80.560</v>
          </cell>
          <cell r="D551">
            <v>6500</v>
          </cell>
          <cell r="E551">
            <v>0</v>
          </cell>
          <cell r="F551">
            <v>6500</v>
          </cell>
          <cell r="G551">
            <v>0</v>
          </cell>
          <cell r="H551">
            <v>0</v>
          </cell>
          <cell r="I551">
            <v>0</v>
          </cell>
          <cell r="J551">
            <v>6500</v>
          </cell>
          <cell r="K551">
            <v>0</v>
          </cell>
          <cell r="L551">
            <v>240</v>
          </cell>
          <cell r="M551" t="str">
            <v>6600.04 - Administrative Expenses Training/Conferences</v>
          </cell>
        </row>
        <row r="552">
          <cell r="A552" t="str">
            <v>640.40.80.560-6600.05</v>
          </cell>
          <cell r="B552" t="str">
            <v>6600.05</v>
          </cell>
          <cell r="C552" t="str">
            <v>640.40.80.560</v>
          </cell>
          <cell r="D552">
            <v>100</v>
          </cell>
          <cell r="E552">
            <v>0</v>
          </cell>
          <cell r="F552">
            <v>100</v>
          </cell>
          <cell r="G552">
            <v>0</v>
          </cell>
          <cell r="H552">
            <v>0</v>
          </cell>
          <cell r="I552">
            <v>0</v>
          </cell>
          <cell r="J552">
            <v>100</v>
          </cell>
          <cell r="K552">
            <v>0</v>
          </cell>
          <cell r="L552">
            <v>0</v>
          </cell>
          <cell r="M552" t="str">
            <v>6600.05 - Administrative Expenses Public/Legal Advertisement</v>
          </cell>
        </row>
        <row r="553">
          <cell r="A553" t="str">
            <v>640.40.80.640-5000.01</v>
          </cell>
          <cell r="B553" t="str">
            <v>5000.01</v>
          </cell>
          <cell r="C553" t="str">
            <v>640.40.80.640</v>
          </cell>
          <cell r="D553">
            <v>729600</v>
          </cell>
          <cell r="E553">
            <v>0</v>
          </cell>
          <cell r="F553">
            <v>729600</v>
          </cell>
          <cell r="G553">
            <v>0</v>
          </cell>
          <cell r="H553">
            <v>0</v>
          </cell>
          <cell r="I553">
            <v>121638.26</v>
          </cell>
          <cell r="J553">
            <v>607961.74</v>
          </cell>
          <cell r="K553">
            <v>0.17</v>
          </cell>
          <cell r="L553">
            <v>678478.69</v>
          </cell>
          <cell r="M553" t="str">
            <v>5000.01 - Salaries Regular</v>
          </cell>
        </row>
        <row r="554">
          <cell r="A554" t="str">
            <v>640.40.80.640-5000.02</v>
          </cell>
          <cell r="B554" t="str">
            <v>5000.02</v>
          </cell>
          <cell r="C554" t="str">
            <v>640.40.80.640</v>
          </cell>
          <cell r="D554">
            <v>25000</v>
          </cell>
          <cell r="E554">
            <v>0</v>
          </cell>
          <cell r="F554">
            <v>25000</v>
          </cell>
          <cell r="G554">
            <v>0</v>
          </cell>
          <cell r="H554">
            <v>0</v>
          </cell>
          <cell r="I554">
            <v>0</v>
          </cell>
          <cell r="J554">
            <v>25000</v>
          </cell>
          <cell r="K554">
            <v>0</v>
          </cell>
          <cell r="L554">
            <v>4492.03</v>
          </cell>
          <cell r="M554" t="str">
            <v>5000.02 - Salaries Part Time</v>
          </cell>
        </row>
        <row r="555">
          <cell r="A555" t="str">
            <v>640.40.80.640-5000.03</v>
          </cell>
          <cell r="B555" t="str">
            <v>5000.03</v>
          </cell>
          <cell r="C555" t="str">
            <v>640.40.80.640</v>
          </cell>
          <cell r="D555">
            <v>51500</v>
          </cell>
          <cell r="E555">
            <v>0</v>
          </cell>
          <cell r="F555">
            <v>51500</v>
          </cell>
          <cell r="G555">
            <v>0</v>
          </cell>
          <cell r="H555">
            <v>0</v>
          </cell>
          <cell r="I555">
            <v>6969.44</v>
          </cell>
          <cell r="J555">
            <v>44530.559999999998</v>
          </cell>
          <cell r="K555">
            <v>0.14000000000000001</v>
          </cell>
          <cell r="L555">
            <v>44793.69</v>
          </cell>
          <cell r="M555" t="str">
            <v>5000.03 - Salaries Overtime</v>
          </cell>
        </row>
        <row r="556">
          <cell r="A556" t="str">
            <v>640.40.80.640-5000.04</v>
          </cell>
          <cell r="B556" t="str">
            <v>5000.04</v>
          </cell>
          <cell r="C556" t="str">
            <v>640.40.80.640</v>
          </cell>
          <cell r="D556">
            <v>15000</v>
          </cell>
          <cell r="E556">
            <v>0</v>
          </cell>
          <cell r="F556">
            <v>15000</v>
          </cell>
          <cell r="G556">
            <v>0</v>
          </cell>
          <cell r="H556">
            <v>0</v>
          </cell>
          <cell r="I556">
            <v>0</v>
          </cell>
          <cell r="J556">
            <v>15000</v>
          </cell>
          <cell r="K556">
            <v>0</v>
          </cell>
          <cell r="L556">
            <v>5906.65</v>
          </cell>
          <cell r="M556" t="str">
            <v>5000.04 - Salaries Holiday Pay</v>
          </cell>
        </row>
        <row r="557">
          <cell r="A557" t="str">
            <v>640.40.80.640-5000.05</v>
          </cell>
          <cell r="B557" t="str">
            <v>5000.05</v>
          </cell>
          <cell r="C557" t="str">
            <v>640.40.80.640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 t="str">
            <v>+++</v>
          </cell>
          <cell r="L557">
            <v>0</v>
          </cell>
          <cell r="M557" t="str">
            <v>5000.05 - Salaries Duty Pay</v>
          </cell>
        </row>
        <row r="558">
          <cell r="A558" t="str">
            <v>640.40.80.640-5000.06</v>
          </cell>
          <cell r="B558" t="str">
            <v>5000.06</v>
          </cell>
          <cell r="C558" t="str">
            <v>640.40.80.640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str">
            <v>+++</v>
          </cell>
          <cell r="L558">
            <v>0</v>
          </cell>
          <cell r="M558" t="str">
            <v>5000.06 - Salaries Out of Class</v>
          </cell>
        </row>
        <row r="559">
          <cell r="A559" t="str">
            <v>640.40.80.640-5000.07</v>
          </cell>
          <cell r="B559" t="str">
            <v>5000.07</v>
          </cell>
          <cell r="C559" t="str">
            <v>640.40.80.640</v>
          </cell>
          <cell r="D559">
            <v>115</v>
          </cell>
          <cell r="E559">
            <v>0</v>
          </cell>
          <cell r="F559">
            <v>115</v>
          </cell>
          <cell r="G559">
            <v>0</v>
          </cell>
          <cell r="H559">
            <v>0</v>
          </cell>
          <cell r="I559">
            <v>0</v>
          </cell>
          <cell r="J559">
            <v>115</v>
          </cell>
          <cell r="K559">
            <v>0</v>
          </cell>
          <cell r="L559">
            <v>123.39</v>
          </cell>
          <cell r="M559" t="str">
            <v>5000.07 - Salaries Admin Leave Pay</v>
          </cell>
        </row>
        <row r="560">
          <cell r="A560" t="str">
            <v>640.40.80.640-5000.08</v>
          </cell>
          <cell r="B560" t="str">
            <v>5000.08</v>
          </cell>
          <cell r="C560" t="str">
            <v>640.40.80.640</v>
          </cell>
          <cell r="D560">
            <v>6515</v>
          </cell>
          <cell r="E560">
            <v>0</v>
          </cell>
          <cell r="F560">
            <v>6515</v>
          </cell>
          <cell r="G560">
            <v>0</v>
          </cell>
          <cell r="H560">
            <v>0</v>
          </cell>
          <cell r="I560">
            <v>0</v>
          </cell>
          <cell r="J560">
            <v>6515</v>
          </cell>
          <cell r="K560">
            <v>0</v>
          </cell>
          <cell r="L560">
            <v>6523.4</v>
          </cell>
          <cell r="M560" t="str">
            <v>5000.08 - Salaries Longevity Pay</v>
          </cell>
        </row>
        <row r="561">
          <cell r="A561" t="str">
            <v>640.40.80.640-5000.09</v>
          </cell>
          <cell r="B561" t="str">
            <v>5000.09</v>
          </cell>
          <cell r="C561" t="str">
            <v>640.40.80.640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 t="str">
            <v>+++</v>
          </cell>
          <cell r="L561">
            <v>0</v>
          </cell>
          <cell r="M561" t="str">
            <v>5000.09 - Salaries Mutual Aid Overtime</v>
          </cell>
        </row>
        <row r="562">
          <cell r="A562" t="str">
            <v>640.40.80.640-5000.10</v>
          </cell>
          <cell r="B562" t="str">
            <v>5000.10</v>
          </cell>
          <cell r="C562" t="str">
            <v>640.40.80.640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 t="str">
            <v>+++</v>
          </cell>
          <cell r="L562">
            <v>0</v>
          </cell>
          <cell r="M562" t="str">
            <v>5000.10 - Salaries Furloughs</v>
          </cell>
        </row>
        <row r="563">
          <cell r="A563" t="str">
            <v>640.40.80.640-5000.11</v>
          </cell>
          <cell r="B563" t="str">
            <v>5000.11</v>
          </cell>
          <cell r="C563" t="str">
            <v>640.40.80.640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str">
            <v>+++</v>
          </cell>
          <cell r="L563">
            <v>0</v>
          </cell>
          <cell r="M563" t="str">
            <v>5000.11 - Salaries Worker's Comp</v>
          </cell>
        </row>
        <row r="564">
          <cell r="A564" t="str">
            <v>640.40.80.640-5000.12</v>
          </cell>
          <cell r="B564" t="str">
            <v>5000.12</v>
          </cell>
          <cell r="C564" t="str">
            <v>640.40.80.640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str">
            <v>+++</v>
          </cell>
          <cell r="L564">
            <v>0</v>
          </cell>
          <cell r="M564" t="str">
            <v>5000.12 - Salaries Compensated Absences</v>
          </cell>
        </row>
        <row r="565">
          <cell r="A565" t="str">
            <v>640.40.80.640-5000.99</v>
          </cell>
          <cell r="B565" t="str">
            <v>5000.99</v>
          </cell>
          <cell r="C565" t="str">
            <v>640.40.80.640</v>
          </cell>
          <cell r="D565">
            <v>190</v>
          </cell>
          <cell r="E565">
            <v>0</v>
          </cell>
          <cell r="F565">
            <v>190</v>
          </cell>
          <cell r="G565">
            <v>0</v>
          </cell>
          <cell r="H565">
            <v>0</v>
          </cell>
          <cell r="I565">
            <v>0</v>
          </cell>
          <cell r="J565">
            <v>190</v>
          </cell>
          <cell r="K565">
            <v>0</v>
          </cell>
          <cell r="L565">
            <v>0</v>
          </cell>
          <cell r="M565" t="str">
            <v>5000.99 - Salaries New Personnel Requests</v>
          </cell>
        </row>
        <row r="566">
          <cell r="A566" t="str">
            <v>640.40.80.640-5100.00</v>
          </cell>
          <cell r="B566" t="str">
            <v>5100.00</v>
          </cell>
          <cell r="C566" t="str">
            <v>640.40.80.640</v>
          </cell>
          <cell r="D566">
            <v>141620</v>
          </cell>
          <cell r="E566">
            <v>0</v>
          </cell>
          <cell r="F566">
            <v>141620</v>
          </cell>
          <cell r="G566">
            <v>0</v>
          </cell>
          <cell r="H566">
            <v>0</v>
          </cell>
          <cell r="I566">
            <v>22605.21</v>
          </cell>
          <cell r="J566">
            <v>119014.79</v>
          </cell>
          <cell r="K566">
            <v>0.16</v>
          </cell>
          <cell r="L566">
            <v>138605.88</v>
          </cell>
          <cell r="M566" t="str">
            <v>5100.00 - Benefits PERS Pool Liability</v>
          </cell>
        </row>
        <row r="567">
          <cell r="A567" t="str">
            <v>640.40.80.640-5100.01</v>
          </cell>
          <cell r="B567" t="str">
            <v>5100.01</v>
          </cell>
          <cell r="C567" t="str">
            <v>640.40.80.640</v>
          </cell>
          <cell r="D567">
            <v>87770</v>
          </cell>
          <cell r="E567">
            <v>0</v>
          </cell>
          <cell r="F567">
            <v>87770</v>
          </cell>
          <cell r="G567">
            <v>0</v>
          </cell>
          <cell r="H567">
            <v>0</v>
          </cell>
          <cell r="I567">
            <v>12610.03</v>
          </cell>
          <cell r="J567">
            <v>75159.97</v>
          </cell>
          <cell r="K567">
            <v>0.14000000000000001</v>
          </cell>
          <cell r="L567">
            <v>75748.41</v>
          </cell>
          <cell r="M567" t="str">
            <v>5100.01 - Benefits Retirement</v>
          </cell>
        </row>
        <row r="568">
          <cell r="A568" t="str">
            <v>640.40.80.640-5100.02</v>
          </cell>
          <cell r="B568" t="str">
            <v>5100.02</v>
          </cell>
          <cell r="C568" t="str">
            <v>640.40.80.640</v>
          </cell>
          <cell r="D568">
            <v>149130</v>
          </cell>
          <cell r="E568">
            <v>0</v>
          </cell>
          <cell r="F568">
            <v>149130</v>
          </cell>
          <cell r="G568">
            <v>0</v>
          </cell>
          <cell r="H568">
            <v>0</v>
          </cell>
          <cell r="I568">
            <v>25293.25</v>
          </cell>
          <cell r="J568">
            <v>123836.75</v>
          </cell>
          <cell r="K568">
            <v>0.17</v>
          </cell>
          <cell r="L568">
            <v>155961.20000000001</v>
          </cell>
          <cell r="M568" t="str">
            <v>5100.02 - Benefits Health Insurance</v>
          </cell>
        </row>
        <row r="569">
          <cell r="A569" t="str">
            <v>640.40.80.640-5100.03</v>
          </cell>
          <cell r="B569" t="str">
            <v>5100.03</v>
          </cell>
          <cell r="C569" t="str">
            <v>640.40.80.640</v>
          </cell>
          <cell r="D569">
            <v>11690</v>
          </cell>
          <cell r="E569">
            <v>0</v>
          </cell>
          <cell r="F569">
            <v>11690</v>
          </cell>
          <cell r="G569">
            <v>0</v>
          </cell>
          <cell r="H569">
            <v>0</v>
          </cell>
          <cell r="I569">
            <v>1930.16</v>
          </cell>
          <cell r="J569">
            <v>9759.84</v>
          </cell>
          <cell r="K569">
            <v>0.17</v>
          </cell>
          <cell r="L569">
            <v>11588.03</v>
          </cell>
          <cell r="M569" t="str">
            <v>5100.03 - Benefits Dental Insurance</v>
          </cell>
        </row>
        <row r="570">
          <cell r="A570" t="str">
            <v>640.40.80.640-5100.04</v>
          </cell>
          <cell r="B570" t="str">
            <v>5100.04</v>
          </cell>
          <cell r="C570" t="str">
            <v>640.40.80.640</v>
          </cell>
          <cell r="D570">
            <v>1950</v>
          </cell>
          <cell r="E570">
            <v>0</v>
          </cell>
          <cell r="F570">
            <v>1950</v>
          </cell>
          <cell r="G570">
            <v>0</v>
          </cell>
          <cell r="H570">
            <v>0</v>
          </cell>
          <cell r="I570">
            <v>315.25</v>
          </cell>
          <cell r="J570">
            <v>1634.75</v>
          </cell>
          <cell r="K570">
            <v>0.16</v>
          </cell>
          <cell r="L570">
            <v>1927.3</v>
          </cell>
          <cell r="M570" t="str">
            <v>5100.04 - Benefits Vision Insurance</v>
          </cell>
        </row>
        <row r="571">
          <cell r="A571" t="str">
            <v>640.40.80.640-5100.05</v>
          </cell>
          <cell r="B571" t="str">
            <v>5100.05</v>
          </cell>
          <cell r="C571" t="str">
            <v>640.40.80.640</v>
          </cell>
          <cell r="D571">
            <v>980</v>
          </cell>
          <cell r="E571">
            <v>0</v>
          </cell>
          <cell r="F571">
            <v>980</v>
          </cell>
          <cell r="G571">
            <v>0</v>
          </cell>
          <cell r="H571">
            <v>0</v>
          </cell>
          <cell r="I571">
            <v>155.16</v>
          </cell>
          <cell r="J571">
            <v>824.84</v>
          </cell>
          <cell r="K571">
            <v>0.16</v>
          </cell>
          <cell r="L571">
            <v>930.96</v>
          </cell>
          <cell r="M571" t="str">
            <v>5100.05 - Benefits Life Insurance</v>
          </cell>
        </row>
        <row r="572">
          <cell r="A572" t="str">
            <v>640.40.80.640-5100.06</v>
          </cell>
          <cell r="B572" t="str">
            <v>5100.06</v>
          </cell>
          <cell r="C572" t="str">
            <v>640.40.80.640</v>
          </cell>
          <cell r="D572">
            <v>24040</v>
          </cell>
          <cell r="E572">
            <v>0</v>
          </cell>
          <cell r="F572">
            <v>24040</v>
          </cell>
          <cell r="G572">
            <v>0</v>
          </cell>
          <cell r="H572">
            <v>0</v>
          </cell>
          <cell r="I572">
            <v>0</v>
          </cell>
          <cell r="J572">
            <v>24040</v>
          </cell>
          <cell r="K572">
            <v>0</v>
          </cell>
          <cell r="L572">
            <v>8013.32</v>
          </cell>
          <cell r="M572" t="str">
            <v>5100.06 - Benefits Worker's Comp</v>
          </cell>
        </row>
        <row r="573">
          <cell r="A573" t="str">
            <v>640.40.80.640-5100.07</v>
          </cell>
          <cell r="B573" t="str">
            <v>5100.07</v>
          </cell>
          <cell r="C573" t="str">
            <v>640.40.80.640</v>
          </cell>
          <cell r="D573">
            <v>3690</v>
          </cell>
          <cell r="E573">
            <v>0</v>
          </cell>
          <cell r="F573">
            <v>3690</v>
          </cell>
          <cell r="G573">
            <v>0</v>
          </cell>
          <cell r="H573">
            <v>0</v>
          </cell>
          <cell r="I573">
            <v>422.82</v>
          </cell>
          <cell r="J573">
            <v>3267.18</v>
          </cell>
          <cell r="K573">
            <v>0.11</v>
          </cell>
          <cell r="L573">
            <v>3185.86</v>
          </cell>
          <cell r="M573" t="str">
            <v>5100.07 - Benefits Long Term Disability</v>
          </cell>
        </row>
        <row r="574">
          <cell r="A574" t="str">
            <v>640.40.80.640-5100.08</v>
          </cell>
          <cell r="B574" t="str">
            <v>5100.08</v>
          </cell>
          <cell r="C574" t="str">
            <v>640.40.80.640</v>
          </cell>
          <cell r="D574">
            <v>32190</v>
          </cell>
          <cell r="E574">
            <v>0</v>
          </cell>
          <cell r="F574">
            <v>32190</v>
          </cell>
          <cell r="G574">
            <v>0</v>
          </cell>
          <cell r="H574">
            <v>0</v>
          </cell>
          <cell r="I574">
            <v>5205.5600000000004</v>
          </cell>
          <cell r="J574">
            <v>26984.44</v>
          </cell>
          <cell r="K574">
            <v>0.16</v>
          </cell>
          <cell r="L574">
            <v>31777.33</v>
          </cell>
          <cell r="M574" t="str">
            <v>5100.08 - Benefits Deferred Compensation</v>
          </cell>
        </row>
        <row r="575">
          <cell r="A575" t="str">
            <v>640.40.80.640-5100.09</v>
          </cell>
          <cell r="B575" t="str">
            <v>5100.09</v>
          </cell>
          <cell r="C575" t="str">
            <v>640.40.80.640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5578</v>
          </cell>
          <cell r="J575">
            <v>-5578</v>
          </cell>
          <cell r="K575" t="str">
            <v>+++</v>
          </cell>
          <cell r="L575">
            <v>0</v>
          </cell>
          <cell r="M575" t="str">
            <v>5100.09 - Benefits Unemployment Insurance</v>
          </cell>
        </row>
        <row r="576">
          <cell r="A576" t="str">
            <v>640.40.80.640-5100.10</v>
          </cell>
          <cell r="B576" t="str">
            <v>5100.10</v>
          </cell>
          <cell r="C576" t="str">
            <v>640.40.80.640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-225</v>
          </cell>
          <cell r="J576">
            <v>225</v>
          </cell>
          <cell r="K576" t="str">
            <v>+++</v>
          </cell>
          <cell r="L576">
            <v>4050</v>
          </cell>
          <cell r="M576" t="str">
            <v>5100.10 - Benefits Uniform Allowance</v>
          </cell>
        </row>
        <row r="577">
          <cell r="A577" t="str">
            <v>640.40.80.640-5100.11</v>
          </cell>
          <cell r="B577" t="str">
            <v>5100.11</v>
          </cell>
          <cell r="C577" t="str">
            <v>640.40.80.640</v>
          </cell>
          <cell r="D577">
            <v>12055</v>
          </cell>
          <cell r="E577">
            <v>0</v>
          </cell>
          <cell r="F577">
            <v>12055</v>
          </cell>
          <cell r="G577">
            <v>0</v>
          </cell>
          <cell r="H577">
            <v>0</v>
          </cell>
          <cell r="I577">
            <v>2013.34</v>
          </cell>
          <cell r="J577">
            <v>10041.66</v>
          </cell>
          <cell r="K577">
            <v>0.17</v>
          </cell>
          <cell r="L577">
            <v>11384.16</v>
          </cell>
          <cell r="M577" t="str">
            <v>5100.11 - Benefits Medicare</v>
          </cell>
        </row>
        <row r="578">
          <cell r="A578" t="str">
            <v>640.40.80.640-5100.12</v>
          </cell>
          <cell r="B578" t="str">
            <v>5100.12</v>
          </cell>
          <cell r="C578" t="str">
            <v>640.40.80.640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 t="str">
            <v>+++</v>
          </cell>
          <cell r="L578">
            <v>0</v>
          </cell>
          <cell r="M578" t="str">
            <v>5100.12 - Benefits Annual Physical Exam</v>
          </cell>
        </row>
        <row r="579">
          <cell r="A579" t="str">
            <v>640.40.80.640-5100.13</v>
          </cell>
          <cell r="B579" t="str">
            <v>5100.13</v>
          </cell>
          <cell r="C579" t="str">
            <v>640.40.80.640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 t="str">
            <v>+++</v>
          </cell>
          <cell r="L579">
            <v>0</v>
          </cell>
          <cell r="M579" t="str">
            <v>5100.13 - Benefits Employee Assistance Program</v>
          </cell>
        </row>
        <row r="580">
          <cell r="A580" t="str">
            <v>640.40.80.640-5100.14</v>
          </cell>
          <cell r="B580" t="str">
            <v>5100.14</v>
          </cell>
          <cell r="C580" t="str">
            <v>640.40.80.640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 t="str">
            <v>+++</v>
          </cell>
          <cell r="L580">
            <v>0</v>
          </cell>
          <cell r="M580" t="str">
            <v>5100.14 - Benefits PPE</v>
          </cell>
        </row>
        <row r="581">
          <cell r="A581" t="str">
            <v>640.40.80.640-5100.15</v>
          </cell>
          <cell r="B581" t="str">
            <v>5100.15</v>
          </cell>
          <cell r="C581" t="str">
            <v>640.40.80.640</v>
          </cell>
          <cell r="D581">
            <v>30</v>
          </cell>
          <cell r="E581">
            <v>0</v>
          </cell>
          <cell r="F581">
            <v>30</v>
          </cell>
          <cell r="G581">
            <v>0</v>
          </cell>
          <cell r="H581">
            <v>0</v>
          </cell>
          <cell r="I581">
            <v>4.5199999999999996</v>
          </cell>
          <cell r="J581">
            <v>25.48</v>
          </cell>
          <cell r="K581">
            <v>0.15</v>
          </cell>
          <cell r="L581">
            <v>27.12</v>
          </cell>
          <cell r="M581" t="str">
            <v>5100.15 - Benefits Cell Phone Allowance</v>
          </cell>
        </row>
        <row r="582">
          <cell r="A582" t="str">
            <v>640.40.80.640-5100.16</v>
          </cell>
          <cell r="B582" t="str">
            <v>5100.16</v>
          </cell>
          <cell r="C582" t="str">
            <v>640.40.80.640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 t="str">
            <v>+++</v>
          </cell>
          <cell r="L582">
            <v>0</v>
          </cell>
          <cell r="M582" t="str">
            <v>5100.16 - Benefits 1959 Survivor Retirement</v>
          </cell>
        </row>
        <row r="583">
          <cell r="A583" t="str">
            <v>640.40.80.640-5100.17</v>
          </cell>
          <cell r="B583" t="str">
            <v>5100.17</v>
          </cell>
          <cell r="C583" t="str">
            <v>640.40.80.640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 t="str">
            <v>+++</v>
          </cell>
          <cell r="L583">
            <v>0</v>
          </cell>
          <cell r="M583" t="str">
            <v xml:space="preserve">5100.17 - Benefits Other Post Employment Benefits </v>
          </cell>
        </row>
        <row r="584">
          <cell r="A584" t="str">
            <v>640.40.80.640-6000.01</v>
          </cell>
          <cell r="B584" t="str">
            <v>6000.01</v>
          </cell>
          <cell r="C584" t="str">
            <v>640.40.80.640</v>
          </cell>
          <cell r="D584">
            <v>50000</v>
          </cell>
          <cell r="E584">
            <v>0</v>
          </cell>
          <cell r="F584">
            <v>50000</v>
          </cell>
          <cell r="G584">
            <v>0</v>
          </cell>
          <cell r="H584">
            <v>0</v>
          </cell>
          <cell r="I584">
            <v>0</v>
          </cell>
          <cell r="J584">
            <v>50000</v>
          </cell>
          <cell r="K584">
            <v>0</v>
          </cell>
          <cell r="L584">
            <v>1000</v>
          </cell>
          <cell r="M584" t="str">
            <v>6000.01 - Professional Services General</v>
          </cell>
        </row>
        <row r="585">
          <cell r="A585" t="str">
            <v>640.40.80.640-6000.09</v>
          </cell>
          <cell r="B585" t="str">
            <v>6000.09</v>
          </cell>
          <cell r="C585" t="str">
            <v>640.40.80.640</v>
          </cell>
          <cell r="D585">
            <v>6000</v>
          </cell>
          <cell r="E585">
            <v>0</v>
          </cell>
          <cell r="F585">
            <v>6000</v>
          </cell>
          <cell r="G585">
            <v>448.8</v>
          </cell>
          <cell r="H585">
            <v>0</v>
          </cell>
          <cell r="I585">
            <v>1960.49</v>
          </cell>
          <cell r="J585">
            <v>4039.51</v>
          </cell>
          <cell r="K585">
            <v>0.33</v>
          </cell>
          <cell r="L585">
            <v>7051.63</v>
          </cell>
          <cell r="M585" t="str">
            <v>6000.09 - Professional Services Uniform</v>
          </cell>
        </row>
        <row r="586">
          <cell r="A586" t="str">
            <v>640.40.80.640-6100.01</v>
          </cell>
          <cell r="B586" t="str">
            <v>6100.01</v>
          </cell>
          <cell r="C586" t="str">
            <v>640.40.80.640</v>
          </cell>
          <cell r="D586">
            <v>1621000</v>
          </cell>
          <cell r="E586">
            <v>0</v>
          </cell>
          <cell r="F586">
            <v>1621000</v>
          </cell>
          <cell r="G586">
            <v>0</v>
          </cell>
          <cell r="H586">
            <v>0</v>
          </cell>
          <cell r="I586">
            <v>364344.12</v>
          </cell>
          <cell r="J586">
            <v>1256655.8799999999</v>
          </cell>
          <cell r="K586">
            <v>0.22</v>
          </cell>
          <cell r="L586">
            <v>1550710.02</v>
          </cell>
          <cell r="M586" t="str">
            <v>6100.01 - Utilities Electric</v>
          </cell>
        </row>
        <row r="587">
          <cell r="A587" t="str">
            <v>640.40.80.640-6200.02</v>
          </cell>
          <cell r="B587" t="str">
            <v>6200.02</v>
          </cell>
          <cell r="C587" t="str">
            <v>640.40.80.640</v>
          </cell>
          <cell r="D587">
            <v>37191</v>
          </cell>
          <cell r="E587">
            <v>0</v>
          </cell>
          <cell r="F587">
            <v>37191</v>
          </cell>
          <cell r="G587">
            <v>0</v>
          </cell>
          <cell r="H587">
            <v>0</v>
          </cell>
          <cell r="I587">
            <v>1878.95</v>
          </cell>
          <cell r="J587">
            <v>35312.050000000003</v>
          </cell>
          <cell r="K587">
            <v>0.05</v>
          </cell>
          <cell r="L587">
            <v>15538.61</v>
          </cell>
          <cell r="M587" t="str">
            <v>6200.02 - Supplies Special Department</v>
          </cell>
        </row>
        <row r="588">
          <cell r="A588" t="str">
            <v>640.40.80.640-6200.05</v>
          </cell>
          <cell r="B588" t="str">
            <v>6200.05</v>
          </cell>
          <cell r="C588" t="str">
            <v>640.40.80.640</v>
          </cell>
          <cell r="D588">
            <v>13000</v>
          </cell>
          <cell r="E588">
            <v>0</v>
          </cell>
          <cell r="F588">
            <v>13000</v>
          </cell>
          <cell r="G588">
            <v>0</v>
          </cell>
          <cell r="H588">
            <v>0</v>
          </cell>
          <cell r="I588">
            <v>0</v>
          </cell>
          <cell r="J588">
            <v>13000</v>
          </cell>
          <cell r="K588">
            <v>0</v>
          </cell>
          <cell r="L588">
            <v>13524.33</v>
          </cell>
          <cell r="M588" t="str">
            <v>6200.05 - Supplies Gasoline</v>
          </cell>
        </row>
        <row r="589">
          <cell r="A589" t="str">
            <v>640.40.80.640-6200.09</v>
          </cell>
          <cell r="B589" t="str">
            <v>6200.09</v>
          </cell>
          <cell r="C589" t="str">
            <v>640.40.80.640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 t="str">
            <v>+++</v>
          </cell>
          <cell r="L589">
            <v>0</v>
          </cell>
          <cell r="M589" t="str">
            <v>6200.09 - Supplies Data Processing</v>
          </cell>
        </row>
        <row r="590">
          <cell r="A590" t="str">
            <v>640.40.80.640-6280.12</v>
          </cell>
          <cell r="B590" t="str">
            <v>6280.12</v>
          </cell>
          <cell r="C590" t="str">
            <v>640.40.80.640</v>
          </cell>
          <cell r="D590">
            <v>400000</v>
          </cell>
          <cell r="E590">
            <v>18858</v>
          </cell>
          <cell r="F590">
            <v>418858</v>
          </cell>
          <cell r="G590">
            <v>1853.88</v>
          </cell>
          <cell r="H590">
            <v>69626.399999999994</v>
          </cell>
          <cell r="I590">
            <v>99207.66</v>
          </cell>
          <cell r="J590">
            <v>250023.94</v>
          </cell>
          <cell r="K590">
            <v>0.4</v>
          </cell>
          <cell r="L590">
            <v>516112.49</v>
          </cell>
          <cell r="M590" t="str">
            <v>6280.12 - Supplies-Public Works Chemicals</v>
          </cell>
        </row>
        <row r="591">
          <cell r="A591" t="str">
            <v>640.40.80.640-6280.17</v>
          </cell>
          <cell r="B591" t="str">
            <v>6280.17</v>
          </cell>
          <cell r="C591" t="str">
            <v>640.40.80.640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 t="str">
            <v>+++</v>
          </cell>
          <cell r="L591">
            <v>0</v>
          </cell>
          <cell r="M591" t="str">
            <v>6280.17 - Supplies-Public Works Industrial Pipeline Chemicals</v>
          </cell>
        </row>
        <row r="592">
          <cell r="A592" t="str">
            <v>640.40.80.640-6300.01</v>
          </cell>
          <cell r="B592" t="str">
            <v>6300.01</v>
          </cell>
          <cell r="C592" t="str">
            <v>640.40.80.640</v>
          </cell>
          <cell r="D592">
            <v>6000</v>
          </cell>
          <cell r="E592">
            <v>0</v>
          </cell>
          <cell r="F592">
            <v>6000</v>
          </cell>
          <cell r="G592">
            <v>0</v>
          </cell>
          <cell r="H592">
            <v>0</v>
          </cell>
          <cell r="I592">
            <v>0</v>
          </cell>
          <cell r="J592">
            <v>6000</v>
          </cell>
          <cell r="K592">
            <v>0</v>
          </cell>
          <cell r="L592">
            <v>2150</v>
          </cell>
          <cell r="M592" t="str">
            <v>6300.01 - Dues &amp; Subscriptions Memberships</v>
          </cell>
        </row>
        <row r="593">
          <cell r="A593" t="str">
            <v>640.40.80.640-6300.03</v>
          </cell>
          <cell r="B593" t="str">
            <v>6300.03</v>
          </cell>
          <cell r="C593" t="str">
            <v>640.40.80.640</v>
          </cell>
          <cell r="D593">
            <v>5000</v>
          </cell>
          <cell r="E593">
            <v>0</v>
          </cell>
          <cell r="F593">
            <v>5000</v>
          </cell>
          <cell r="G593">
            <v>0</v>
          </cell>
          <cell r="H593">
            <v>0</v>
          </cell>
          <cell r="I593">
            <v>96</v>
          </cell>
          <cell r="J593">
            <v>4904</v>
          </cell>
          <cell r="K593">
            <v>0.02</v>
          </cell>
          <cell r="L593">
            <v>0</v>
          </cell>
          <cell r="M593" t="str">
            <v>6300.03 - Dues &amp; Subscriptions Certifications</v>
          </cell>
        </row>
        <row r="594">
          <cell r="A594" t="str">
            <v>640.40.80.640-6375.10</v>
          </cell>
          <cell r="B594" t="str">
            <v>6375.10</v>
          </cell>
          <cell r="C594" t="str">
            <v>640.40.80.640</v>
          </cell>
          <cell r="D594">
            <v>320000</v>
          </cell>
          <cell r="E594">
            <v>0</v>
          </cell>
          <cell r="F594">
            <v>320000</v>
          </cell>
          <cell r="G594">
            <v>0</v>
          </cell>
          <cell r="H594">
            <v>0</v>
          </cell>
          <cell r="I594">
            <v>45770.61</v>
          </cell>
          <cell r="J594">
            <v>274229.39</v>
          </cell>
          <cell r="K594">
            <v>0.14000000000000001</v>
          </cell>
          <cell r="L594">
            <v>312626.33</v>
          </cell>
          <cell r="M594" t="str">
            <v>6375.10 - Operating Fees Sludge Disposal</v>
          </cell>
        </row>
        <row r="595">
          <cell r="A595" t="str">
            <v>640.40.80.640-6400.04</v>
          </cell>
          <cell r="B595" t="str">
            <v>6400.04</v>
          </cell>
          <cell r="C595" t="str">
            <v>640.40.80.640</v>
          </cell>
          <cell r="D595">
            <v>25000</v>
          </cell>
          <cell r="E595">
            <v>0</v>
          </cell>
          <cell r="F595">
            <v>25000</v>
          </cell>
          <cell r="G595">
            <v>0</v>
          </cell>
          <cell r="H595">
            <v>0</v>
          </cell>
          <cell r="I595">
            <v>662.21</v>
          </cell>
          <cell r="J595">
            <v>24337.79</v>
          </cell>
          <cell r="K595">
            <v>0.03</v>
          </cell>
          <cell r="L595">
            <v>7224.7</v>
          </cell>
          <cell r="M595" t="str">
            <v>6400.04 - Repairs &amp; Maintenance Equipment Rental</v>
          </cell>
        </row>
        <row r="596">
          <cell r="A596" t="str">
            <v>640.40.80.640-6600.04</v>
          </cell>
          <cell r="B596" t="str">
            <v>6600.04</v>
          </cell>
          <cell r="C596" t="str">
            <v>640.40.80.640</v>
          </cell>
          <cell r="D596">
            <v>17000</v>
          </cell>
          <cell r="E596">
            <v>0</v>
          </cell>
          <cell r="F596">
            <v>17000</v>
          </cell>
          <cell r="G596">
            <v>0</v>
          </cell>
          <cell r="H596">
            <v>0</v>
          </cell>
          <cell r="I596">
            <v>70</v>
          </cell>
          <cell r="J596">
            <v>16930</v>
          </cell>
          <cell r="K596">
            <v>0</v>
          </cell>
          <cell r="L596">
            <v>4856.03</v>
          </cell>
          <cell r="M596" t="str">
            <v>6600.04 - Administrative Expenses Training/Conferences</v>
          </cell>
        </row>
        <row r="597">
          <cell r="A597" t="str">
            <v>640.40.80.640-7000.99</v>
          </cell>
          <cell r="B597" t="str">
            <v>7000.99</v>
          </cell>
          <cell r="C597" t="str">
            <v>640.40.80.640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 t="str">
            <v>+++</v>
          </cell>
          <cell r="L597">
            <v>0</v>
          </cell>
          <cell r="M597" t="str">
            <v>7000.99 - Capital Outlay General</v>
          </cell>
        </row>
        <row r="598">
          <cell r="A598" t="str">
            <v>640.40.80.650-5000.01</v>
          </cell>
          <cell r="B598" t="str">
            <v>5000.01</v>
          </cell>
          <cell r="C598" t="str">
            <v>640.40.80.650</v>
          </cell>
          <cell r="D598">
            <v>263124</v>
          </cell>
          <cell r="E598">
            <v>0</v>
          </cell>
          <cell r="F598">
            <v>263124</v>
          </cell>
          <cell r="G598">
            <v>0</v>
          </cell>
          <cell r="H598">
            <v>0</v>
          </cell>
          <cell r="I598">
            <v>36867.17</v>
          </cell>
          <cell r="J598">
            <v>226256.83</v>
          </cell>
          <cell r="K598">
            <v>0.14000000000000001</v>
          </cell>
          <cell r="L598">
            <v>215439.7</v>
          </cell>
          <cell r="M598" t="str">
            <v>5000.01 - Salaries Regular</v>
          </cell>
        </row>
        <row r="599">
          <cell r="A599" t="str">
            <v>640.40.80.650-5000.02</v>
          </cell>
          <cell r="B599" t="str">
            <v>5000.02</v>
          </cell>
          <cell r="C599" t="str">
            <v>640.40.80.650</v>
          </cell>
          <cell r="D599">
            <v>27040</v>
          </cell>
          <cell r="E599">
            <v>0</v>
          </cell>
          <cell r="F599">
            <v>27040</v>
          </cell>
          <cell r="G599">
            <v>0</v>
          </cell>
          <cell r="H599">
            <v>0</v>
          </cell>
          <cell r="I599">
            <v>0</v>
          </cell>
          <cell r="J599">
            <v>27040</v>
          </cell>
          <cell r="K599">
            <v>0</v>
          </cell>
          <cell r="L599">
            <v>0</v>
          </cell>
          <cell r="M599" t="str">
            <v>5000.02 - Salaries Part Time</v>
          </cell>
        </row>
        <row r="600">
          <cell r="A600" t="str">
            <v>640.40.80.650-5000.03</v>
          </cell>
          <cell r="B600" t="str">
            <v>5000.03</v>
          </cell>
          <cell r="C600" t="str">
            <v>640.40.80.650</v>
          </cell>
          <cell r="D600">
            <v>3100</v>
          </cell>
          <cell r="E600">
            <v>0</v>
          </cell>
          <cell r="F600">
            <v>3100</v>
          </cell>
          <cell r="G600">
            <v>0</v>
          </cell>
          <cell r="H600">
            <v>0</v>
          </cell>
          <cell r="I600">
            <v>239.83</v>
          </cell>
          <cell r="J600">
            <v>2860.17</v>
          </cell>
          <cell r="K600">
            <v>0.08</v>
          </cell>
          <cell r="L600">
            <v>1085.96</v>
          </cell>
          <cell r="M600" t="str">
            <v>5000.03 - Salaries Overtime</v>
          </cell>
        </row>
        <row r="601">
          <cell r="A601" t="str">
            <v>640.40.80.650-5000.04</v>
          </cell>
          <cell r="B601" t="str">
            <v>5000.04</v>
          </cell>
          <cell r="C601" t="str">
            <v>640.40.80.650</v>
          </cell>
          <cell r="D601">
            <v>2500</v>
          </cell>
          <cell r="E601">
            <v>0</v>
          </cell>
          <cell r="F601">
            <v>2500</v>
          </cell>
          <cell r="G601">
            <v>0</v>
          </cell>
          <cell r="H601">
            <v>0</v>
          </cell>
          <cell r="I601">
            <v>0</v>
          </cell>
          <cell r="J601">
            <v>2500</v>
          </cell>
          <cell r="K601">
            <v>0</v>
          </cell>
          <cell r="L601">
            <v>1635.98</v>
          </cell>
          <cell r="M601" t="str">
            <v>5000.04 - Salaries Holiday Pay</v>
          </cell>
        </row>
        <row r="602">
          <cell r="A602" t="str">
            <v>640.40.80.650-5000.05</v>
          </cell>
          <cell r="B602" t="str">
            <v>5000.05</v>
          </cell>
          <cell r="C602" t="str">
            <v>640.40.80.650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 t="str">
            <v>+++</v>
          </cell>
          <cell r="L602">
            <v>0</v>
          </cell>
          <cell r="M602" t="str">
            <v>5000.05 - Salaries Duty Pay</v>
          </cell>
        </row>
        <row r="603">
          <cell r="A603" t="str">
            <v>640.40.80.650-5000.06</v>
          </cell>
          <cell r="B603" t="str">
            <v>5000.06</v>
          </cell>
          <cell r="C603" t="str">
            <v>640.40.80.650</v>
          </cell>
          <cell r="D603">
            <v>1500</v>
          </cell>
          <cell r="E603">
            <v>0</v>
          </cell>
          <cell r="F603">
            <v>1500</v>
          </cell>
          <cell r="G603">
            <v>0</v>
          </cell>
          <cell r="H603">
            <v>0</v>
          </cell>
          <cell r="I603">
            <v>0</v>
          </cell>
          <cell r="J603">
            <v>1500</v>
          </cell>
          <cell r="K603">
            <v>0</v>
          </cell>
          <cell r="L603">
            <v>0</v>
          </cell>
          <cell r="M603" t="str">
            <v>5000.06 - Salaries Out of Class</v>
          </cell>
        </row>
        <row r="604">
          <cell r="A604" t="str">
            <v>640.40.80.650-5000.07</v>
          </cell>
          <cell r="B604" t="str">
            <v>5000.07</v>
          </cell>
          <cell r="C604" t="str">
            <v>640.40.80.650</v>
          </cell>
          <cell r="D604">
            <v>1190</v>
          </cell>
          <cell r="E604">
            <v>0</v>
          </cell>
          <cell r="F604">
            <v>1190</v>
          </cell>
          <cell r="G604">
            <v>0</v>
          </cell>
          <cell r="H604">
            <v>0</v>
          </cell>
          <cell r="I604">
            <v>0</v>
          </cell>
          <cell r="J604">
            <v>1190</v>
          </cell>
          <cell r="K604">
            <v>0</v>
          </cell>
          <cell r="L604">
            <v>0</v>
          </cell>
          <cell r="M604" t="str">
            <v>5000.07 - Salaries Admin Leave Pay</v>
          </cell>
        </row>
        <row r="605">
          <cell r="A605" t="str">
            <v>640.40.80.650-5000.08</v>
          </cell>
          <cell r="B605" t="str">
            <v>5000.08</v>
          </cell>
          <cell r="C605" t="str">
            <v>640.40.80.650</v>
          </cell>
          <cell r="D605">
            <v>2080</v>
          </cell>
          <cell r="E605">
            <v>0</v>
          </cell>
          <cell r="F605">
            <v>2080</v>
          </cell>
          <cell r="G605">
            <v>0</v>
          </cell>
          <cell r="H605">
            <v>0</v>
          </cell>
          <cell r="I605">
            <v>0</v>
          </cell>
          <cell r="J605">
            <v>2080</v>
          </cell>
          <cell r="K605">
            <v>0</v>
          </cell>
          <cell r="L605">
            <v>1413.33</v>
          </cell>
          <cell r="M605" t="str">
            <v>5000.08 - Salaries Longevity Pay</v>
          </cell>
        </row>
        <row r="606">
          <cell r="A606" t="str">
            <v>640.40.80.650-5000.09</v>
          </cell>
          <cell r="B606" t="str">
            <v>5000.09</v>
          </cell>
          <cell r="C606" t="str">
            <v>640.40.80.650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 t="str">
            <v>+++</v>
          </cell>
          <cell r="L606">
            <v>0</v>
          </cell>
          <cell r="M606" t="str">
            <v>5000.09 - Salaries Mutual Aid Overtime</v>
          </cell>
        </row>
        <row r="607">
          <cell r="A607" t="str">
            <v>640.40.80.650-5000.10</v>
          </cell>
          <cell r="B607" t="str">
            <v>5000.10</v>
          </cell>
          <cell r="C607" t="str">
            <v>640.40.80.650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 t="str">
            <v>+++</v>
          </cell>
          <cell r="L607">
            <v>0</v>
          </cell>
          <cell r="M607" t="str">
            <v>5000.10 - Salaries Furloughs</v>
          </cell>
        </row>
        <row r="608">
          <cell r="A608" t="str">
            <v>640.40.80.650-5000.11</v>
          </cell>
          <cell r="B608" t="str">
            <v>5000.11</v>
          </cell>
          <cell r="C608" t="str">
            <v>640.40.80.650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 t="str">
            <v>+++</v>
          </cell>
          <cell r="L608">
            <v>0</v>
          </cell>
          <cell r="M608" t="str">
            <v>5000.11 - Salaries Worker's Comp</v>
          </cell>
        </row>
        <row r="609">
          <cell r="A609" t="str">
            <v>640.40.80.650-5000.12</v>
          </cell>
          <cell r="B609" t="str">
            <v>5000.12</v>
          </cell>
          <cell r="C609" t="str">
            <v>640.40.80.650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 t="str">
            <v>+++</v>
          </cell>
          <cell r="L609">
            <v>0</v>
          </cell>
          <cell r="M609" t="str">
            <v>5000.12 - Salaries Compensated Absences</v>
          </cell>
        </row>
        <row r="610">
          <cell r="A610" t="str">
            <v>640.40.80.650-5000.99</v>
          </cell>
          <cell r="B610" t="str">
            <v>5000.99</v>
          </cell>
          <cell r="C610" t="str">
            <v>640.40.80.650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 t="str">
            <v>+++</v>
          </cell>
          <cell r="L610">
            <v>0</v>
          </cell>
          <cell r="M610" t="str">
            <v>5000.99 - Salaries New Personnel Requests</v>
          </cell>
        </row>
        <row r="611">
          <cell r="A611" t="str">
            <v>640.40.80.650-5100.00</v>
          </cell>
          <cell r="B611" t="str">
            <v>5100.00</v>
          </cell>
          <cell r="C611" t="str">
            <v>640.40.80.650</v>
          </cell>
          <cell r="D611">
            <v>51040</v>
          </cell>
          <cell r="E611">
            <v>0</v>
          </cell>
          <cell r="F611">
            <v>51040</v>
          </cell>
          <cell r="G611">
            <v>0</v>
          </cell>
          <cell r="H611">
            <v>0</v>
          </cell>
          <cell r="I611">
            <v>7738.08</v>
          </cell>
          <cell r="J611">
            <v>43301.919999999998</v>
          </cell>
          <cell r="K611">
            <v>0.15</v>
          </cell>
          <cell r="L611">
            <v>43404.45</v>
          </cell>
          <cell r="M611" t="str">
            <v>5100.00 - Benefits PERS Pool Liability</v>
          </cell>
        </row>
        <row r="612">
          <cell r="A612" t="str">
            <v>640.40.80.650-5100.01</v>
          </cell>
          <cell r="B612" t="str">
            <v>5100.01</v>
          </cell>
          <cell r="C612" t="str">
            <v>640.40.80.650</v>
          </cell>
          <cell r="D612">
            <v>24600</v>
          </cell>
          <cell r="E612">
            <v>0</v>
          </cell>
          <cell r="F612">
            <v>24600</v>
          </cell>
          <cell r="G612">
            <v>0</v>
          </cell>
          <cell r="H612">
            <v>0</v>
          </cell>
          <cell r="I612">
            <v>4349.88</v>
          </cell>
          <cell r="J612">
            <v>20250.12</v>
          </cell>
          <cell r="K612">
            <v>0.18</v>
          </cell>
          <cell r="L612">
            <v>23814.86</v>
          </cell>
          <cell r="M612" t="str">
            <v>5100.01 - Benefits Retirement</v>
          </cell>
        </row>
        <row r="613">
          <cell r="A613" t="str">
            <v>640.40.80.650-5100.02</v>
          </cell>
          <cell r="B613" t="str">
            <v>5100.02</v>
          </cell>
          <cell r="C613" t="str">
            <v>640.40.80.650</v>
          </cell>
          <cell r="D613">
            <v>57250</v>
          </cell>
          <cell r="E613">
            <v>0</v>
          </cell>
          <cell r="F613">
            <v>57250</v>
          </cell>
          <cell r="G613">
            <v>0</v>
          </cell>
          <cell r="H613">
            <v>0</v>
          </cell>
          <cell r="I613">
            <v>7547</v>
          </cell>
          <cell r="J613">
            <v>49703</v>
          </cell>
          <cell r="K613">
            <v>0.13</v>
          </cell>
          <cell r="L613">
            <v>44239.87</v>
          </cell>
          <cell r="M613" t="str">
            <v>5100.02 - Benefits Health Insurance</v>
          </cell>
        </row>
        <row r="614">
          <cell r="A614" t="str">
            <v>640.40.80.650-5100.03</v>
          </cell>
          <cell r="B614" t="str">
            <v>5100.03</v>
          </cell>
          <cell r="C614" t="str">
            <v>640.40.80.650</v>
          </cell>
          <cell r="D614">
            <v>4510</v>
          </cell>
          <cell r="E614">
            <v>0</v>
          </cell>
          <cell r="F614">
            <v>4510</v>
          </cell>
          <cell r="G614">
            <v>0</v>
          </cell>
          <cell r="H614">
            <v>0</v>
          </cell>
          <cell r="I614">
            <v>542.48</v>
          </cell>
          <cell r="J614">
            <v>3967.52</v>
          </cell>
          <cell r="K614">
            <v>0.12</v>
          </cell>
          <cell r="L614">
            <v>3387.69</v>
          </cell>
          <cell r="M614" t="str">
            <v>5100.03 - Benefits Dental Insurance</v>
          </cell>
        </row>
        <row r="615">
          <cell r="A615" t="str">
            <v>640.40.80.650-5100.04</v>
          </cell>
          <cell r="B615" t="str">
            <v>5100.04</v>
          </cell>
          <cell r="C615" t="str">
            <v>640.40.80.650</v>
          </cell>
          <cell r="D615">
            <v>705</v>
          </cell>
          <cell r="E615">
            <v>0</v>
          </cell>
          <cell r="F615">
            <v>705</v>
          </cell>
          <cell r="G615">
            <v>0</v>
          </cell>
          <cell r="H615">
            <v>0</v>
          </cell>
          <cell r="I615">
            <v>92.48</v>
          </cell>
          <cell r="J615">
            <v>612.52</v>
          </cell>
          <cell r="K615">
            <v>0.13</v>
          </cell>
          <cell r="L615">
            <v>554.88</v>
          </cell>
          <cell r="M615" t="str">
            <v>5100.04 - Benefits Vision Insurance</v>
          </cell>
        </row>
        <row r="616">
          <cell r="A616" t="str">
            <v>640.40.80.650-5100.05</v>
          </cell>
          <cell r="B616" t="str">
            <v>5100.05</v>
          </cell>
          <cell r="C616" t="str">
            <v>640.40.80.650</v>
          </cell>
          <cell r="D616">
            <v>430</v>
          </cell>
          <cell r="E616">
            <v>0</v>
          </cell>
          <cell r="F616">
            <v>430</v>
          </cell>
          <cell r="G616">
            <v>0</v>
          </cell>
          <cell r="H616">
            <v>0</v>
          </cell>
          <cell r="I616">
            <v>35.94</v>
          </cell>
          <cell r="J616">
            <v>394.06</v>
          </cell>
          <cell r="K616">
            <v>0.08</v>
          </cell>
          <cell r="L616">
            <v>215.64</v>
          </cell>
          <cell r="M616" t="str">
            <v>5100.05 - Benefits Life Insurance</v>
          </cell>
        </row>
        <row r="617">
          <cell r="A617" t="str">
            <v>640.40.80.650-5100.06</v>
          </cell>
          <cell r="B617" t="str">
            <v>5100.06</v>
          </cell>
          <cell r="C617" t="str">
            <v>640.40.80.650</v>
          </cell>
          <cell r="D617">
            <v>8990</v>
          </cell>
          <cell r="E617">
            <v>0</v>
          </cell>
          <cell r="F617">
            <v>8990</v>
          </cell>
          <cell r="G617">
            <v>0</v>
          </cell>
          <cell r="H617">
            <v>0</v>
          </cell>
          <cell r="I617">
            <v>0</v>
          </cell>
          <cell r="J617">
            <v>8990</v>
          </cell>
          <cell r="K617">
            <v>0</v>
          </cell>
          <cell r="L617">
            <v>2996.68</v>
          </cell>
          <cell r="M617" t="str">
            <v>5100.06 - Benefits Worker's Comp</v>
          </cell>
        </row>
        <row r="618">
          <cell r="A618" t="str">
            <v>640.40.80.650-5100.07</v>
          </cell>
          <cell r="B618" t="str">
            <v>5100.07</v>
          </cell>
          <cell r="C618" t="str">
            <v>640.40.80.650</v>
          </cell>
          <cell r="D618">
            <v>1260</v>
          </cell>
          <cell r="E618">
            <v>0</v>
          </cell>
          <cell r="F618">
            <v>1260</v>
          </cell>
          <cell r="G618">
            <v>0</v>
          </cell>
          <cell r="H618">
            <v>0</v>
          </cell>
          <cell r="I618">
            <v>102.1</v>
          </cell>
          <cell r="J618">
            <v>1157.9000000000001</v>
          </cell>
          <cell r="K618">
            <v>0.08</v>
          </cell>
          <cell r="L618">
            <v>722.56</v>
          </cell>
          <cell r="M618" t="str">
            <v>5100.07 - Benefits Long Term Disability</v>
          </cell>
        </row>
        <row r="619">
          <cell r="A619" t="str">
            <v>640.40.80.650-5100.08</v>
          </cell>
          <cell r="B619" t="str">
            <v>5100.08</v>
          </cell>
          <cell r="C619" t="str">
            <v>640.40.80.650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747.38</v>
          </cell>
          <cell r="J619">
            <v>-747.38</v>
          </cell>
          <cell r="K619" t="str">
            <v>+++</v>
          </cell>
          <cell r="L619">
            <v>0</v>
          </cell>
          <cell r="M619" t="str">
            <v>5100.08 - Benefits Deferred Compensation</v>
          </cell>
        </row>
        <row r="620">
          <cell r="A620" t="str">
            <v>640.40.80.650-5100.09</v>
          </cell>
          <cell r="B620" t="str">
            <v>5100.09</v>
          </cell>
          <cell r="C620" t="str">
            <v>640.40.80.650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 t="str">
            <v>+++</v>
          </cell>
          <cell r="L620">
            <v>0</v>
          </cell>
          <cell r="M620" t="str">
            <v>5100.09 - Benefits Unemployment Insurance</v>
          </cell>
        </row>
        <row r="621">
          <cell r="A621" t="str">
            <v>640.40.80.650-5100.10</v>
          </cell>
          <cell r="B621" t="str">
            <v>5100.10</v>
          </cell>
          <cell r="C621" t="str">
            <v>640.40.80.650</v>
          </cell>
          <cell r="D621">
            <v>420</v>
          </cell>
          <cell r="E621">
            <v>0</v>
          </cell>
          <cell r="F621">
            <v>420</v>
          </cell>
          <cell r="G621">
            <v>0</v>
          </cell>
          <cell r="H621">
            <v>0</v>
          </cell>
          <cell r="I621">
            <v>150</v>
          </cell>
          <cell r="J621">
            <v>270</v>
          </cell>
          <cell r="K621">
            <v>0.36</v>
          </cell>
          <cell r="L621">
            <v>1270</v>
          </cell>
          <cell r="M621" t="str">
            <v>5100.10 - Benefits Uniform Allowance</v>
          </cell>
        </row>
        <row r="622">
          <cell r="A622" t="str">
            <v>640.40.80.650-5100.11</v>
          </cell>
          <cell r="B622" t="str">
            <v>5100.11</v>
          </cell>
          <cell r="C622" t="str">
            <v>640.40.80.650</v>
          </cell>
          <cell r="D622">
            <v>4260</v>
          </cell>
          <cell r="E622">
            <v>0</v>
          </cell>
          <cell r="F622">
            <v>4260</v>
          </cell>
          <cell r="G622">
            <v>0</v>
          </cell>
          <cell r="H622">
            <v>0</v>
          </cell>
          <cell r="I622">
            <v>545.30999999999995</v>
          </cell>
          <cell r="J622">
            <v>3714.69</v>
          </cell>
          <cell r="K622">
            <v>0.13</v>
          </cell>
          <cell r="L622">
            <v>3214.98</v>
          </cell>
          <cell r="M622" t="str">
            <v>5100.11 - Benefits Medicare</v>
          </cell>
        </row>
        <row r="623">
          <cell r="A623" t="str">
            <v>640.40.80.650-5100.12</v>
          </cell>
          <cell r="B623" t="str">
            <v>5100.12</v>
          </cell>
          <cell r="C623" t="str">
            <v>640.40.80.650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 t="str">
            <v>+++</v>
          </cell>
          <cell r="L623">
            <v>0</v>
          </cell>
          <cell r="M623" t="str">
            <v>5100.12 - Benefits Annual Physical Exam</v>
          </cell>
        </row>
        <row r="624">
          <cell r="A624" t="str">
            <v>640.40.80.650-5100.13</v>
          </cell>
          <cell r="B624" t="str">
            <v>5100.13</v>
          </cell>
          <cell r="C624" t="str">
            <v>640.40.80.650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 t="str">
            <v>+++</v>
          </cell>
          <cell r="L624">
            <v>0</v>
          </cell>
          <cell r="M624" t="str">
            <v>5100.13 - Benefits Employee Assistance Program</v>
          </cell>
        </row>
        <row r="625">
          <cell r="A625" t="str">
            <v>640.40.80.650-5100.14</v>
          </cell>
          <cell r="B625" t="str">
            <v>5100.14</v>
          </cell>
          <cell r="C625" t="str">
            <v>640.40.80.650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 t="str">
            <v>+++</v>
          </cell>
          <cell r="L625">
            <v>0</v>
          </cell>
          <cell r="M625" t="str">
            <v>5100.14 - Benefits PPE</v>
          </cell>
        </row>
        <row r="626">
          <cell r="A626" t="str">
            <v>640.40.80.650-5100.15</v>
          </cell>
          <cell r="B626" t="str">
            <v>5100.15</v>
          </cell>
          <cell r="C626" t="str">
            <v>640.40.80.650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 t="str">
            <v>+++</v>
          </cell>
          <cell r="L626">
            <v>0</v>
          </cell>
          <cell r="M626" t="str">
            <v>5100.15 - Benefits Cell Phone Allowance</v>
          </cell>
        </row>
        <row r="627">
          <cell r="A627" t="str">
            <v>640.40.80.650-5100.16</v>
          </cell>
          <cell r="B627" t="str">
            <v>5100.16</v>
          </cell>
          <cell r="C627" t="str">
            <v>640.40.80.650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 t="str">
            <v>+++</v>
          </cell>
          <cell r="L627">
            <v>0</v>
          </cell>
          <cell r="M627" t="str">
            <v>5100.16 - Benefits 1959 Survivor Retirement</v>
          </cell>
        </row>
        <row r="628">
          <cell r="A628" t="str">
            <v>640.40.80.650-5100.17</v>
          </cell>
          <cell r="B628" t="str">
            <v>5100.17</v>
          </cell>
          <cell r="C628" t="str">
            <v>640.40.80.650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 t="str">
            <v>+++</v>
          </cell>
          <cell r="L628">
            <v>0</v>
          </cell>
          <cell r="M628" t="str">
            <v xml:space="preserve">5100.17 - Benefits Other Post Employment Benefits </v>
          </cell>
        </row>
        <row r="629">
          <cell r="A629" t="str">
            <v>640.40.80.650-6000.01</v>
          </cell>
          <cell r="B629" t="str">
            <v>6000.01</v>
          </cell>
          <cell r="C629" t="str">
            <v>640.40.80.650</v>
          </cell>
          <cell r="D629">
            <v>20000</v>
          </cell>
          <cell r="E629">
            <v>0</v>
          </cell>
          <cell r="F629">
            <v>20000</v>
          </cell>
          <cell r="G629">
            <v>0</v>
          </cell>
          <cell r="H629">
            <v>0</v>
          </cell>
          <cell r="I629">
            <v>640</v>
          </cell>
          <cell r="J629">
            <v>19360</v>
          </cell>
          <cell r="K629">
            <v>0.03</v>
          </cell>
          <cell r="L629">
            <v>5120</v>
          </cell>
          <cell r="M629" t="str">
            <v>6000.01 - Professional Services General</v>
          </cell>
        </row>
        <row r="630">
          <cell r="A630" t="str">
            <v>640.40.80.650-6000.09</v>
          </cell>
          <cell r="B630" t="str">
            <v>6000.09</v>
          </cell>
          <cell r="C630" t="str">
            <v>640.40.80.650</v>
          </cell>
          <cell r="D630">
            <v>6000</v>
          </cell>
          <cell r="E630">
            <v>0</v>
          </cell>
          <cell r="F630">
            <v>6000</v>
          </cell>
          <cell r="G630">
            <v>233.9</v>
          </cell>
          <cell r="H630">
            <v>0</v>
          </cell>
          <cell r="I630">
            <v>818.65</v>
          </cell>
          <cell r="J630">
            <v>5181.3500000000004</v>
          </cell>
          <cell r="K630">
            <v>0.14000000000000001</v>
          </cell>
          <cell r="L630">
            <v>4637.28</v>
          </cell>
          <cell r="M630" t="str">
            <v>6000.09 - Professional Services Uniform</v>
          </cell>
        </row>
        <row r="631">
          <cell r="A631" t="str">
            <v>640.40.80.650-6280.13</v>
          </cell>
          <cell r="B631" t="str">
            <v>6280.13</v>
          </cell>
          <cell r="C631" t="str">
            <v>640.40.80.650</v>
          </cell>
          <cell r="D631">
            <v>90000</v>
          </cell>
          <cell r="E631">
            <v>0</v>
          </cell>
          <cell r="F631">
            <v>90000</v>
          </cell>
          <cell r="G631">
            <v>364.64</v>
          </cell>
          <cell r="H631">
            <v>0</v>
          </cell>
          <cell r="I631">
            <v>13891.13</v>
          </cell>
          <cell r="J631">
            <v>76108.87</v>
          </cell>
          <cell r="K631">
            <v>0.15</v>
          </cell>
          <cell r="L631">
            <v>69377.929999999993</v>
          </cell>
          <cell r="M631" t="str">
            <v>6280.13 - Supplies-Public Works Laboratory</v>
          </cell>
        </row>
        <row r="632">
          <cell r="A632" t="str">
            <v>640.40.80.650-6300.01</v>
          </cell>
          <cell r="B632" t="str">
            <v>6300.01</v>
          </cell>
          <cell r="C632" t="str">
            <v>640.40.80.650</v>
          </cell>
          <cell r="D632">
            <v>1000</v>
          </cell>
          <cell r="E632">
            <v>0</v>
          </cell>
          <cell r="F632">
            <v>1000</v>
          </cell>
          <cell r="G632">
            <v>0</v>
          </cell>
          <cell r="H632">
            <v>0</v>
          </cell>
          <cell r="I632">
            <v>0</v>
          </cell>
          <cell r="J632">
            <v>1000</v>
          </cell>
          <cell r="K632">
            <v>0</v>
          </cell>
          <cell r="L632">
            <v>576</v>
          </cell>
          <cell r="M632" t="str">
            <v>6300.01 - Dues &amp; Subscriptions Memberships</v>
          </cell>
        </row>
        <row r="633">
          <cell r="A633" t="str">
            <v>640.40.80.650-6300.03</v>
          </cell>
          <cell r="B633" t="str">
            <v>6300.03</v>
          </cell>
          <cell r="C633" t="str">
            <v>640.40.80.650</v>
          </cell>
          <cell r="D633">
            <v>1000</v>
          </cell>
          <cell r="E633">
            <v>0</v>
          </cell>
          <cell r="F633">
            <v>1000</v>
          </cell>
          <cell r="G633">
            <v>0</v>
          </cell>
          <cell r="H633">
            <v>0</v>
          </cell>
          <cell r="I633">
            <v>101</v>
          </cell>
          <cell r="J633">
            <v>899</v>
          </cell>
          <cell r="K633">
            <v>0.1</v>
          </cell>
          <cell r="L633">
            <v>472</v>
          </cell>
          <cell r="M633" t="str">
            <v>6300.03 - Dues &amp; Subscriptions Certifications</v>
          </cell>
        </row>
        <row r="634">
          <cell r="A634" t="str">
            <v>640.40.80.650-6400.02</v>
          </cell>
          <cell r="B634" t="str">
            <v>6400.02</v>
          </cell>
          <cell r="C634" t="str">
            <v>640.40.80.650</v>
          </cell>
          <cell r="D634">
            <v>12000</v>
          </cell>
          <cell r="E634">
            <v>0</v>
          </cell>
          <cell r="F634">
            <v>12000</v>
          </cell>
          <cell r="G634">
            <v>0</v>
          </cell>
          <cell r="H634">
            <v>1983.23</v>
          </cell>
          <cell r="I634">
            <v>4820.8900000000003</v>
          </cell>
          <cell r="J634">
            <v>5195.88</v>
          </cell>
          <cell r="K634">
            <v>0.56999999999999995</v>
          </cell>
          <cell r="L634">
            <v>2369.12</v>
          </cell>
          <cell r="M634" t="str">
            <v>6400.02 - Repairs &amp; Maintenance Minor Equipment/Other</v>
          </cell>
        </row>
        <row r="635">
          <cell r="A635" t="str">
            <v>640.40.80.650-6400.19</v>
          </cell>
          <cell r="B635" t="str">
            <v>6400.19</v>
          </cell>
          <cell r="C635" t="str">
            <v>640.40.80.650</v>
          </cell>
          <cell r="D635">
            <v>50000</v>
          </cell>
          <cell r="E635">
            <v>0</v>
          </cell>
          <cell r="F635">
            <v>50000</v>
          </cell>
          <cell r="G635">
            <v>0</v>
          </cell>
          <cell r="H635">
            <v>0</v>
          </cell>
          <cell r="I635">
            <v>12474</v>
          </cell>
          <cell r="J635">
            <v>37526</v>
          </cell>
          <cell r="K635">
            <v>0.25</v>
          </cell>
          <cell r="L635">
            <v>46190.41</v>
          </cell>
          <cell r="M635" t="str">
            <v>6400.19 - Repairs &amp; Maintenance Testing/Certifications</v>
          </cell>
        </row>
        <row r="636">
          <cell r="A636" t="str">
            <v>640.40.80.650-6600.04</v>
          </cell>
          <cell r="B636" t="str">
            <v>6600.04</v>
          </cell>
          <cell r="C636" t="str">
            <v>640.40.80.650</v>
          </cell>
          <cell r="D636">
            <v>7500</v>
          </cell>
          <cell r="E636">
            <v>0</v>
          </cell>
          <cell r="F636">
            <v>7500</v>
          </cell>
          <cell r="G636">
            <v>0</v>
          </cell>
          <cell r="H636">
            <v>0</v>
          </cell>
          <cell r="I636">
            <v>0</v>
          </cell>
          <cell r="J636">
            <v>7500</v>
          </cell>
          <cell r="K636">
            <v>0</v>
          </cell>
          <cell r="L636">
            <v>800.4</v>
          </cell>
          <cell r="M636" t="str">
            <v>6600.04 - Administrative Expenses Training/Conferences</v>
          </cell>
        </row>
        <row r="637">
          <cell r="A637" t="str">
            <v>640.40.80.650-7000.03</v>
          </cell>
          <cell r="B637" t="str">
            <v>7000.03</v>
          </cell>
          <cell r="C637" t="str">
            <v>640.40.80.650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 t="str">
            <v>+++</v>
          </cell>
          <cell r="L637">
            <v>0</v>
          </cell>
          <cell r="M637" t="str">
            <v>7000.03 - Capital Outlay Operations Equip-Minor</v>
          </cell>
        </row>
        <row r="638">
          <cell r="A638" t="str">
            <v>640.40.80.650-7000.99</v>
          </cell>
          <cell r="B638" t="str">
            <v>7000.99</v>
          </cell>
          <cell r="C638" t="str">
            <v>640.40.80.650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 t="str">
            <v>+++</v>
          </cell>
          <cell r="L638">
            <v>0</v>
          </cell>
          <cell r="M638" t="str">
            <v>7000.99 - Capital Outlay General</v>
          </cell>
        </row>
        <row r="639">
          <cell r="A639" t="str">
            <v>640.40.80.660-5000.01</v>
          </cell>
          <cell r="B639" t="str">
            <v>5000.01</v>
          </cell>
          <cell r="C639" t="str">
            <v>640.40.80.660</v>
          </cell>
          <cell r="D639">
            <v>796665</v>
          </cell>
          <cell r="E639">
            <v>0</v>
          </cell>
          <cell r="F639">
            <v>796665</v>
          </cell>
          <cell r="G639">
            <v>0</v>
          </cell>
          <cell r="H639">
            <v>0</v>
          </cell>
          <cell r="I639">
            <v>106522.22</v>
          </cell>
          <cell r="J639">
            <v>690142.78</v>
          </cell>
          <cell r="K639">
            <v>0.13</v>
          </cell>
          <cell r="L639">
            <v>584727.97</v>
          </cell>
          <cell r="M639" t="str">
            <v>5000.01 - Salaries Regular</v>
          </cell>
        </row>
        <row r="640">
          <cell r="A640" t="str">
            <v>640.40.80.660-5000.02</v>
          </cell>
          <cell r="B640" t="str">
            <v>5000.02</v>
          </cell>
          <cell r="C640" t="str">
            <v>640.40.80.660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 t="str">
            <v>+++</v>
          </cell>
          <cell r="L640">
            <v>0</v>
          </cell>
          <cell r="M640" t="str">
            <v>5000.02 - Salaries Part Time</v>
          </cell>
        </row>
        <row r="641">
          <cell r="A641" t="str">
            <v>640.40.80.660-5000.03</v>
          </cell>
          <cell r="B641" t="str">
            <v>5000.03</v>
          </cell>
          <cell r="C641" t="str">
            <v>640.40.80.660</v>
          </cell>
          <cell r="D641">
            <v>15500</v>
          </cell>
          <cell r="E641">
            <v>0</v>
          </cell>
          <cell r="F641">
            <v>15500</v>
          </cell>
          <cell r="G641">
            <v>0</v>
          </cell>
          <cell r="H641">
            <v>0</v>
          </cell>
          <cell r="I641">
            <v>1188.81</v>
          </cell>
          <cell r="J641">
            <v>14311.19</v>
          </cell>
          <cell r="K641">
            <v>0.08</v>
          </cell>
          <cell r="L641">
            <v>935.73</v>
          </cell>
          <cell r="M641" t="str">
            <v>5000.03 - Salaries Overtime</v>
          </cell>
        </row>
        <row r="642">
          <cell r="A642" t="str">
            <v>640.40.80.660-5000.04</v>
          </cell>
          <cell r="B642" t="str">
            <v>5000.04</v>
          </cell>
          <cell r="C642" t="str">
            <v>640.40.80.660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 t="str">
            <v>+++</v>
          </cell>
          <cell r="L642">
            <v>0</v>
          </cell>
          <cell r="M642" t="str">
            <v>5000.04 - Salaries Holiday Pay</v>
          </cell>
        </row>
        <row r="643">
          <cell r="A643" t="str">
            <v>640.40.80.660-5000.05</v>
          </cell>
          <cell r="B643" t="str">
            <v>5000.05</v>
          </cell>
          <cell r="C643" t="str">
            <v>640.40.80.660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 t="str">
            <v>+++</v>
          </cell>
          <cell r="L643">
            <v>0</v>
          </cell>
          <cell r="M643" t="str">
            <v>5000.05 - Salaries Duty Pay</v>
          </cell>
        </row>
        <row r="644">
          <cell r="A644" t="str">
            <v>640.40.80.660-5000.06</v>
          </cell>
          <cell r="B644" t="str">
            <v>5000.06</v>
          </cell>
          <cell r="C644" t="str">
            <v>640.40.80.660</v>
          </cell>
          <cell r="D644">
            <v>500</v>
          </cell>
          <cell r="E644">
            <v>0</v>
          </cell>
          <cell r="F644">
            <v>500</v>
          </cell>
          <cell r="G644">
            <v>0</v>
          </cell>
          <cell r="H644">
            <v>0</v>
          </cell>
          <cell r="I644">
            <v>0</v>
          </cell>
          <cell r="J644">
            <v>500</v>
          </cell>
          <cell r="K644">
            <v>0</v>
          </cell>
          <cell r="L644">
            <v>0</v>
          </cell>
          <cell r="M644" t="str">
            <v>5000.06 - Salaries Out of Class</v>
          </cell>
        </row>
        <row r="645">
          <cell r="A645" t="str">
            <v>640.40.80.660-5000.07</v>
          </cell>
          <cell r="B645" t="str">
            <v>5000.07</v>
          </cell>
          <cell r="C645" t="str">
            <v>640.40.80.660</v>
          </cell>
          <cell r="D645">
            <v>3580</v>
          </cell>
          <cell r="E645">
            <v>0</v>
          </cell>
          <cell r="F645">
            <v>3580</v>
          </cell>
          <cell r="G645">
            <v>0</v>
          </cell>
          <cell r="H645">
            <v>0</v>
          </cell>
          <cell r="I645">
            <v>0</v>
          </cell>
          <cell r="J645">
            <v>3580</v>
          </cell>
          <cell r="K645">
            <v>0</v>
          </cell>
          <cell r="L645">
            <v>1480.71</v>
          </cell>
          <cell r="M645" t="str">
            <v>5000.07 - Salaries Admin Leave Pay</v>
          </cell>
        </row>
        <row r="646">
          <cell r="A646" t="str">
            <v>640.40.80.660-5000.08</v>
          </cell>
          <cell r="B646" t="str">
            <v>5000.08</v>
          </cell>
          <cell r="C646" t="str">
            <v>640.40.80.660</v>
          </cell>
          <cell r="D646">
            <v>6550</v>
          </cell>
          <cell r="E646">
            <v>0</v>
          </cell>
          <cell r="F646">
            <v>6550</v>
          </cell>
          <cell r="G646">
            <v>0</v>
          </cell>
          <cell r="H646">
            <v>0</v>
          </cell>
          <cell r="I646">
            <v>2415.92</v>
          </cell>
          <cell r="J646">
            <v>4134.08</v>
          </cell>
          <cell r="K646">
            <v>0.37</v>
          </cell>
          <cell r="L646">
            <v>4488.96</v>
          </cell>
          <cell r="M646" t="str">
            <v>5000.08 - Salaries Longevity Pay</v>
          </cell>
        </row>
        <row r="647">
          <cell r="A647" t="str">
            <v>640.40.80.660-5000.09</v>
          </cell>
          <cell r="B647" t="str">
            <v>5000.09</v>
          </cell>
          <cell r="C647" t="str">
            <v>640.40.80.660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 t="str">
            <v>+++</v>
          </cell>
          <cell r="L647">
            <v>0</v>
          </cell>
          <cell r="M647" t="str">
            <v>5000.09 - Salaries Mutual Aid Overtime</v>
          </cell>
        </row>
        <row r="648">
          <cell r="A648" t="str">
            <v>640.40.80.660-5000.10</v>
          </cell>
          <cell r="B648" t="str">
            <v>5000.10</v>
          </cell>
          <cell r="C648" t="str">
            <v>640.40.80.660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 t="str">
            <v>+++</v>
          </cell>
          <cell r="L648">
            <v>0</v>
          </cell>
          <cell r="M648" t="str">
            <v>5000.10 - Salaries Furloughs</v>
          </cell>
        </row>
        <row r="649">
          <cell r="A649" t="str">
            <v>640.40.80.660-5000.11</v>
          </cell>
          <cell r="B649" t="str">
            <v>5000.11</v>
          </cell>
          <cell r="C649" t="str">
            <v>640.40.80.660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 t="str">
            <v>+++</v>
          </cell>
          <cell r="L649">
            <v>0</v>
          </cell>
          <cell r="M649" t="str">
            <v>5000.11 - Salaries Worker's Comp</v>
          </cell>
        </row>
        <row r="650">
          <cell r="A650" t="str">
            <v>640.40.80.660-5000.12</v>
          </cell>
          <cell r="B650" t="str">
            <v>5000.12</v>
          </cell>
          <cell r="C650" t="str">
            <v>640.40.80.660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 t="str">
            <v>+++</v>
          </cell>
          <cell r="L650">
            <v>0</v>
          </cell>
          <cell r="M650" t="str">
            <v>5000.12 - Salaries Compensated Absences</v>
          </cell>
        </row>
        <row r="651">
          <cell r="A651" t="str">
            <v>640.40.80.660-5000.99</v>
          </cell>
          <cell r="B651" t="str">
            <v>5000.99</v>
          </cell>
          <cell r="C651" t="str">
            <v>640.40.80.660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 t="str">
            <v>+++</v>
          </cell>
          <cell r="L651">
            <v>0</v>
          </cell>
          <cell r="M651" t="str">
            <v>5000.99 - Salaries New Personnel Requests</v>
          </cell>
        </row>
        <row r="652">
          <cell r="A652" t="str">
            <v>640.40.80.660-5100.00</v>
          </cell>
          <cell r="B652" t="str">
            <v>5100.00</v>
          </cell>
          <cell r="C652" t="str">
            <v>640.40.80.660</v>
          </cell>
          <cell r="D652">
            <v>148570</v>
          </cell>
          <cell r="E652">
            <v>0</v>
          </cell>
          <cell r="F652">
            <v>148570</v>
          </cell>
          <cell r="G652">
            <v>0</v>
          </cell>
          <cell r="H652">
            <v>0</v>
          </cell>
          <cell r="I652">
            <v>22329.66</v>
          </cell>
          <cell r="J652">
            <v>126240.34</v>
          </cell>
          <cell r="K652">
            <v>0.15</v>
          </cell>
          <cell r="L652">
            <v>113952.16</v>
          </cell>
          <cell r="M652" t="str">
            <v>5100.00 - Benefits PERS Pool Liability</v>
          </cell>
        </row>
        <row r="653">
          <cell r="A653" t="str">
            <v>640.40.80.660-5100.01</v>
          </cell>
          <cell r="B653" t="str">
            <v>5100.01</v>
          </cell>
          <cell r="C653" t="str">
            <v>640.40.80.660</v>
          </cell>
          <cell r="D653">
            <v>78085</v>
          </cell>
          <cell r="E653">
            <v>0</v>
          </cell>
          <cell r="F653">
            <v>78085</v>
          </cell>
          <cell r="G653">
            <v>0</v>
          </cell>
          <cell r="H653">
            <v>0</v>
          </cell>
          <cell r="I653">
            <v>11886.59</v>
          </cell>
          <cell r="J653">
            <v>66198.41</v>
          </cell>
          <cell r="K653">
            <v>0.15</v>
          </cell>
          <cell r="L653">
            <v>58593.09</v>
          </cell>
          <cell r="M653" t="str">
            <v>5100.01 - Benefits Retirement</v>
          </cell>
        </row>
        <row r="654">
          <cell r="A654" t="str">
            <v>640.40.80.660-5100.02</v>
          </cell>
          <cell r="B654" t="str">
            <v>5100.02</v>
          </cell>
          <cell r="C654" t="str">
            <v>640.40.80.660</v>
          </cell>
          <cell r="D654">
            <v>141995</v>
          </cell>
          <cell r="E654">
            <v>0</v>
          </cell>
          <cell r="F654">
            <v>141995</v>
          </cell>
          <cell r="G654">
            <v>0</v>
          </cell>
          <cell r="H654">
            <v>0</v>
          </cell>
          <cell r="I654">
            <v>20067.28</v>
          </cell>
          <cell r="J654">
            <v>121927.72</v>
          </cell>
          <cell r="K654">
            <v>0.14000000000000001</v>
          </cell>
          <cell r="L654">
            <v>98432.7</v>
          </cell>
          <cell r="M654" t="str">
            <v>5100.02 - Benefits Health Insurance</v>
          </cell>
        </row>
        <row r="655">
          <cell r="A655" t="str">
            <v>640.40.80.660-5100.03</v>
          </cell>
          <cell r="B655" t="str">
            <v>5100.03</v>
          </cell>
          <cell r="C655" t="str">
            <v>640.40.80.660</v>
          </cell>
          <cell r="D655">
            <v>14505</v>
          </cell>
          <cell r="E655">
            <v>0</v>
          </cell>
          <cell r="F655">
            <v>14505</v>
          </cell>
          <cell r="G655">
            <v>0</v>
          </cell>
          <cell r="H655">
            <v>0</v>
          </cell>
          <cell r="I655">
            <v>1792.92</v>
          </cell>
          <cell r="J655">
            <v>12712.08</v>
          </cell>
          <cell r="K655">
            <v>0.12</v>
          </cell>
          <cell r="L655">
            <v>9859.56</v>
          </cell>
          <cell r="M655" t="str">
            <v>5100.03 - Benefits Dental Insurance</v>
          </cell>
        </row>
        <row r="656">
          <cell r="A656" t="str">
            <v>640.40.80.660-5100.04</v>
          </cell>
          <cell r="B656" t="str">
            <v>5100.04</v>
          </cell>
          <cell r="C656" t="str">
            <v>640.40.80.660</v>
          </cell>
          <cell r="D656">
            <v>2190</v>
          </cell>
          <cell r="E656">
            <v>0</v>
          </cell>
          <cell r="F656">
            <v>2190</v>
          </cell>
          <cell r="G656">
            <v>0</v>
          </cell>
          <cell r="H656">
            <v>0</v>
          </cell>
          <cell r="I656">
            <v>300.27999999999997</v>
          </cell>
          <cell r="J656">
            <v>1889.72</v>
          </cell>
          <cell r="K656">
            <v>0.14000000000000001</v>
          </cell>
          <cell r="L656">
            <v>1613.86</v>
          </cell>
          <cell r="M656" t="str">
            <v>5100.04 - Benefits Vision Insurance</v>
          </cell>
        </row>
        <row r="657">
          <cell r="A657" t="str">
            <v>640.40.80.660-5100.05</v>
          </cell>
          <cell r="B657" t="str">
            <v>5100.05</v>
          </cell>
          <cell r="C657" t="str">
            <v>640.40.80.660</v>
          </cell>
          <cell r="D657">
            <v>1240</v>
          </cell>
          <cell r="E657">
            <v>0</v>
          </cell>
          <cell r="F657">
            <v>1240</v>
          </cell>
          <cell r="G657">
            <v>0</v>
          </cell>
          <cell r="H657">
            <v>0</v>
          </cell>
          <cell r="I657">
            <v>120.5</v>
          </cell>
          <cell r="J657">
            <v>1119.5</v>
          </cell>
          <cell r="K657">
            <v>0.1</v>
          </cell>
          <cell r="L657">
            <v>734.48</v>
          </cell>
          <cell r="M657" t="str">
            <v>5100.05 - Benefits Life Insurance</v>
          </cell>
        </row>
        <row r="658">
          <cell r="A658" t="str">
            <v>640.40.80.660-5100.06</v>
          </cell>
          <cell r="B658" t="str">
            <v>5100.06</v>
          </cell>
          <cell r="C658" t="str">
            <v>640.40.80.660</v>
          </cell>
          <cell r="D658">
            <v>24280</v>
          </cell>
          <cell r="E658">
            <v>0</v>
          </cell>
          <cell r="F658">
            <v>24280</v>
          </cell>
          <cell r="G658">
            <v>0</v>
          </cell>
          <cell r="H658">
            <v>0</v>
          </cell>
          <cell r="I658">
            <v>0</v>
          </cell>
          <cell r="J658">
            <v>24280</v>
          </cell>
          <cell r="K658">
            <v>0</v>
          </cell>
          <cell r="L658">
            <v>8093.32</v>
          </cell>
          <cell r="M658" t="str">
            <v>5100.06 - Benefits Worker's Comp</v>
          </cell>
        </row>
        <row r="659">
          <cell r="A659" t="str">
            <v>640.40.80.660-5100.07</v>
          </cell>
          <cell r="B659" t="str">
            <v>5100.07</v>
          </cell>
          <cell r="C659" t="str">
            <v>640.40.80.660</v>
          </cell>
          <cell r="D659">
            <v>4730</v>
          </cell>
          <cell r="E659">
            <v>0</v>
          </cell>
          <cell r="F659">
            <v>4730</v>
          </cell>
          <cell r="G659">
            <v>0</v>
          </cell>
          <cell r="H659">
            <v>0</v>
          </cell>
          <cell r="I659">
            <v>478.08</v>
          </cell>
          <cell r="J659">
            <v>4251.92</v>
          </cell>
          <cell r="K659">
            <v>0.1</v>
          </cell>
          <cell r="L659">
            <v>2972.72</v>
          </cell>
          <cell r="M659" t="str">
            <v>5100.07 - Benefits Long Term Disability</v>
          </cell>
        </row>
        <row r="660">
          <cell r="A660" t="str">
            <v>640.40.80.660-5100.08</v>
          </cell>
          <cell r="B660" t="str">
            <v>5100.08</v>
          </cell>
          <cell r="C660" t="str">
            <v>640.40.80.660</v>
          </cell>
          <cell r="D660">
            <v>26615</v>
          </cell>
          <cell r="E660">
            <v>0</v>
          </cell>
          <cell r="F660">
            <v>26615</v>
          </cell>
          <cell r="G660">
            <v>0</v>
          </cell>
          <cell r="H660">
            <v>0</v>
          </cell>
          <cell r="I660">
            <v>4642.3900000000003</v>
          </cell>
          <cell r="J660">
            <v>21972.61</v>
          </cell>
          <cell r="K660">
            <v>0.17</v>
          </cell>
          <cell r="L660">
            <v>23824.560000000001</v>
          </cell>
          <cell r="M660" t="str">
            <v>5100.08 - Benefits Deferred Compensation</v>
          </cell>
        </row>
        <row r="661">
          <cell r="A661" t="str">
            <v>640.40.80.660-5100.09</v>
          </cell>
          <cell r="B661" t="str">
            <v>5100.09</v>
          </cell>
          <cell r="C661" t="str">
            <v>640.40.80.660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 t="str">
            <v>+++</v>
          </cell>
          <cell r="L661">
            <v>0</v>
          </cell>
          <cell r="M661" t="str">
            <v>5100.09 - Benefits Unemployment Insurance</v>
          </cell>
        </row>
        <row r="662">
          <cell r="A662" t="str">
            <v>640.40.80.660-5100.10</v>
          </cell>
          <cell r="B662" t="str">
            <v>5100.10</v>
          </cell>
          <cell r="C662" t="str">
            <v>640.40.80.660</v>
          </cell>
          <cell r="D662">
            <v>150</v>
          </cell>
          <cell r="E662">
            <v>0</v>
          </cell>
          <cell r="F662">
            <v>150</v>
          </cell>
          <cell r="G662">
            <v>0</v>
          </cell>
          <cell r="H662">
            <v>0</v>
          </cell>
          <cell r="I662">
            <v>0</v>
          </cell>
          <cell r="J662">
            <v>150</v>
          </cell>
          <cell r="K662">
            <v>0</v>
          </cell>
          <cell r="L662">
            <v>3900</v>
          </cell>
          <cell r="M662" t="str">
            <v>5100.10 - Benefits Uniform Allowance</v>
          </cell>
        </row>
        <row r="663">
          <cell r="A663" t="str">
            <v>640.40.80.660-5100.11</v>
          </cell>
          <cell r="B663" t="str">
            <v>5100.11</v>
          </cell>
          <cell r="C663" t="str">
            <v>640.40.80.660</v>
          </cell>
          <cell r="D663">
            <v>12025</v>
          </cell>
          <cell r="E663">
            <v>0</v>
          </cell>
          <cell r="F663">
            <v>12025</v>
          </cell>
          <cell r="G663">
            <v>0</v>
          </cell>
          <cell r="H663">
            <v>0</v>
          </cell>
          <cell r="I663">
            <v>1655.52</v>
          </cell>
          <cell r="J663">
            <v>10369.48</v>
          </cell>
          <cell r="K663">
            <v>0.14000000000000001</v>
          </cell>
          <cell r="L663">
            <v>9001.4500000000007</v>
          </cell>
          <cell r="M663" t="str">
            <v>5100.11 - Benefits Medicare</v>
          </cell>
        </row>
        <row r="664">
          <cell r="A664" t="str">
            <v>640.40.80.660-5100.12</v>
          </cell>
          <cell r="B664" t="str">
            <v>5100.12</v>
          </cell>
          <cell r="C664" t="str">
            <v>640.40.80.660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 t="str">
            <v>+++</v>
          </cell>
          <cell r="L664">
            <v>0</v>
          </cell>
          <cell r="M664" t="str">
            <v>5100.12 - Benefits Annual Physical Exam</v>
          </cell>
        </row>
        <row r="665">
          <cell r="A665" t="str">
            <v>640.40.80.660-5100.13</v>
          </cell>
          <cell r="B665" t="str">
            <v>5100.13</v>
          </cell>
          <cell r="C665" t="str">
            <v>640.40.80.660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 t="str">
            <v>+++</v>
          </cell>
          <cell r="L665">
            <v>0</v>
          </cell>
          <cell r="M665" t="str">
            <v>5100.13 - Benefits Employee Assistance Program</v>
          </cell>
        </row>
        <row r="666">
          <cell r="A666" t="str">
            <v>640.40.80.660-5100.14</v>
          </cell>
          <cell r="B666" t="str">
            <v>5100.14</v>
          </cell>
          <cell r="C666" t="str">
            <v>640.40.80.660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 t="str">
            <v>+++</v>
          </cell>
          <cell r="L666">
            <v>0</v>
          </cell>
          <cell r="M666" t="str">
            <v>5100.14 - Benefits PPE</v>
          </cell>
        </row>
        <row r="667">
          <cell r="A667" t="str">
            <v>640.40.80.660-5100.15</v>
          </cell>
          <cell r="B667" t="str">
            <v>5100.15</v>
          </cell>
          <cell r="C667" t="str">
            <v>640.40.80.660</v>
          </cell>
          <cell r="D667">
            <v>325</v>
          </cell>
          <cell r="E667">
            <v>0</v>
          </cell>
          <cell r="F667">
            <v>325</v>
          </cell>
          <cell r="G667">
            <v>0</v>
          </cell>
          <cell r="H667">
            <v>0</v>
          </cell>
          <cell r="I667">
            <v>54</v>
          </cell>
          <cell r="J667">
            <v>271</v>
          </cell>
          <cell r="K667">
            <v>0.17</v>
          </cell>
          <cell r="L667">
            <v>324</v>
          </cell>
          <cell r="M667" t="str">
            <v>5100.15 - Benefits Cell Phone Allowance</v>
          </cell>
        </row>
        <row r="668">
          <cell r="A668" t="str">
            <v>640.40.80.660-5100.16</v>
          </cell>
          <cell r="B668" t="str">
            <v>5100.16</v>
          </cell>
          <cell r="C668" t="str">
            <v>640.40.80.660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 t="str">
            <v>+++</v>
          </cell>
          <cell r="L668">
            <v>0</v>
          </cell>
          <cell r="M668" t="str">
            <v>5100.16 - Benefits 1959 Survivor Retirement</v>
          </cell>
        </row>
        <row r="669">
          <cell r="A669" t="str">
            <v>640.40.80.660-5100.17</v>
          </cell>
          <cell r="B669" t="str">
            <v>5100.17</v>
          </cell>
          <cell r="C669" t="str">
            <v>640.40.80.660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 t="str">
            <v>+++</v>
          </cell>
          <cell r="L669">
            <v>0</v>
          </cell>
          <cell r="M669" t="str">
            <v xml:space="preserve">5100.17 - Benefits Other Post Employment Benefits </v>
          </cell>
        </row>
        <row r="670">
          <cell r="A670" t="str">
            <v>640.40.80.660-6000.01</v>
          </cell>
          <cell r="B670" t="str">
            <v>6000.01</v>
          </cell>
          <cell r="C670" t="str">
            <v>640.40.80.660</v>
          </cell>
          <cell r="D670">
            <v>70000</v>
          </cell>
          <cell r="E670">
            <v>8057</v>
          </cell>
          <cell r="F670">
            <v>78057</v>
          </cell>
          <cell r="G670">
            <v>0</v>
          </cell>
          <cell r="H670">
            <v>16103.87</v>
          </cell>
          <cell r="I670">
            <v>4922.42</v>
          </cell>
          <cell r="J670">
            <v>57030.71</v>
          </cell>
          <cell r="K670">
            <v>0.27</v>
          </cell>
          <cell r="L670">
            <v>48941.93</v>
          </cell>
          <cell r="M670" t="str">
            <v>6000.01 - Professional Services General</v>
          </cell>
        </row>
        <row r="671">
          <cell r="A671" t="str">
            <v>640.40.80.660-6000.07</v>
          </cell>
          <cell r="B671" t="str">
            <v>6000.07</v>
          </cell>
          <cell r="C671" t="str">
            <v>640.40.80.660</v>
          </cell>
          <cell r="D671">
            <v>15000</v>
          </cell>
          <cell r="E671">
            <v>0</v>
          </cell>
          <cell r="F671">
            <v>15000</v>
          </cell>
          <cell r="G671">
            <v>0</v>
          </cell>
          <cell r="H671">
            <v>0</v>
          </cell>
          <cell r="I671">
            <v>0</v>
          </cell>
          <cell r="J671">
            <v>15000</v>
          </cell>
          <cell r="K671">
            <v>0</v>
          </cell>
          <cell r="L671">
            <v>0</v>
          </cell>
          <cell r="M671" t="str">
            <v>6000.07 - Professional Services Weed Abatement</v>
          </cell>
        </row>
        <row r="672">
          <cell r="A672" t="str">
            <v>640.40.80.660-6000.09</v>
          </cell>
          <cell r="B672" t="str">
            <v>6000.09</v>
          </cell>
          <cell r="C672" t="str">
            <v>640.40.80.660</v>
          </cell>
          <cell r="D672">
            <v>7000</v>
          </cell>
          <cell r="E672">
            <v>0</v>
          </cell>
          <cell r="F672">
            <v>7000</v>
          </cell>
          <cell r="G672">
            <v>448.78</v>
          </cell>
          <cell r="H672">
            <v>0</v>
          </cell>
          <cell r="I672">
            <v>1960.41</v>
          </cell>
          <cell r="J672">
            <v>5039.59</v>
          </cell>
          <cell r="K672">
            <v>0.28000000000000003</v>
          </cell>
          <cell r="L672">
            <v>7384.39</v>
          </cell>
          <cell r="M672" t="str">
            <v>6000.09 - Professional Services Uniform</v>
          </cell>
        </row>
        <row r="673">
          <cell r="A673" t="str">
            <v>640.40.80.660-6200.02</v>
          </cell>
          <cell r="B673" t="str">
            <v>6200.02</v>
          </cell>
          <cell r="C673" t="str">
            <v>640.40.80.660</v>
          </cell>
          <cell r="D673">
            <v>250000</v>
          </cell>
          <cell r="E673">
            <v>0</v>
          </cell>
          <cell r="F673">
            <v>250000</v>
          </cell>
          <cell r="G673">
            <v>2968.16</v>
          </cell>
          <cell r="H673">
            <v>18814.330000000002</v>
          </cell>
          <cell r="I673">
            <v>39423.68</v>
          </cell>
          <cell r="J673">
            <v>191761.99</v>
          </cell>
          <cell r="K673">
            <v>0.23</v>
          </cell>
          <cell r="L673">
            <v>323497.5</v>
          </cell>
          <cell r="M673" t="str">
            <v>6200.02 - Supplies Special Department</v>
          </cell>
        </row>
        <row r="674">
          <cell r="A674" t="str">
            <v>640.40.80.660-6200.05</v>
          </cell>
          <cell r="B674" t="str">
            <v>6200.05</v>
          </cell>
          <cell r="C674" t="str">
            <v>640.40.80.660</v>
          </cell>
          <cell r="D674">
            <v>39500</v>
          </cell>
          <cell r="E674">
            <v>0</v>
          </cell>
          <cell r="F674">
            <v>39500</v>
          </cell>
          <cell r="G674">
            <v>0</v>
          </cell>
          <cell r="H674">
            <v>0</v>
          </cell>
          <cell r="I674">
            <v>4224.16</v>
          </cell>
          <cell r="J674">
            <v>35275.839999999997</v>
          </cell>
          <cell r="K674">
            <v>0.11</v>
          </cell>
          <cell r="L674">
            <v>14527.13</v>
          </cell>
          <cell r="M674" t="str">
            <v>6200.05 - Supplies Gasoline</v>
          </cell>
        </row>
        <row r="675">
          <cell r="A675" t="str">
            <v>640.40.80.660-6200.07</v>
          </cell>
          <cell r="B675" t="str">
            <v>6200.07</v>
          </cell>
          <cell r="C675" t="str">
            <v>640.40.80.660</v>
          </cell>
          <cell r="D675">
            <v>2500</v>
          </cell>
          <cell r="E675">
            <v>0</v>
          </cell>
          <cell r="F675">
            <v>2500</v>
          </cell>
          <cell r="G675">
            <v>0</v>
          </cell>
          <cell r="H675">
            <v>0</v>
          </cell>
          <cell r="I675">
            <v>0</v>
          </cell>
          <cell r="J675">
            <v>2500</v>
          </cell>
          <cell r="K675">
            <v>0</v>
          </cell>
          <cell r="L675">
            <v>0</v>
          </cell>
          <cell r="M675" t="str">
            <v>6200.07 - Supplies Radio Communication &amp; Maint.</v>
          </cell>
        </row>
        <row r="676">
          <cell r="A676" t="str">
            <v>640.40.80.660-6200.12</v>
          </cell>
          <cell r="B676" t="str">
            <v>6200.12</v>
          </cell>
          <cell r="C676" t="str">
            <v>640.40.80.660</v>
          </cell>
          <cell r="D676">
            <v>8000</v>
          </cell>
          <cell r="E676">
            <v>0</v>
          </cell>
          <cell r="F676">
            <v>8000</v>
          </cell>
          <cell r="G676">
            <v>0</v>
          </cell>
          <cell r="H676">
            <v>0</v>
          </cell>
          <cell r="I676">
            <v>967.88</v>
          </cell>
          <cell r="J676">
            <v>7032.12</v>
          </cell>
          <cell r="K676">
            <v>0.12</v>
          </cell>
          <cell r="L676">
            <v>0</v>
          </cell>
          <cell r="M676" t="str">
            <v>6200.12 - Supplies CNG</v>
          </cell>
        </row>
        <row r="677">
          <cell r="A677" t="str">
            <v>640.40.80.660-6280.14</v>
          </cell>
          <cell r="B677" t="str">
            <v>6280.14</v>
          </cell>
          <cell r="C677" t="str">
            <v>640.40.80.660</v>
          </cell>
          <cell r="D677">
            <v>12000</v>
          </cell>
          <cell r="E677">
            <v>0</v>
          </cell>
          <cell r="F677">
            <v>12000</v>
          </cell>
          <cell r="G677">
            <v>0</v>
          </cell>
          <cell r="H677">
            <v>0</v>
          </cell>
          <cell r="I677">
            <v>191.93</v>
          </cell>
          <cell r="J677">
            <v>11808.07</v>
          </cell>
          <cell r="K677">
            <v>0.02</v>
          </cell>
          <cell r="L677">
            <v>11076.33</v>
          </cell>
          <cell r="M677" t="str">
            <v>6280.14 - Supplies-Public Works Protective Clothing</v>
          </cell>
        </row>
        <row r="678">
          <cell r="A678" t="str">
            <v>640.40.80.660-6280.15</v>
          </cell>
          <cell r="B678" t="str">
            <v>6280.15</v>
          </cell>
          <cell r="C678" t="str">
            <v>640.40.80.660</v>
          </cell>
          <cell r="D678">
            <v>7000</v>
          </cell>
          <cell r="E678">
            <v>0</v>
          </cell>
          <cell r="F678">
            <v>7000</v>
          </cell>
          <cell r="G678">
            <v>0</v>
          </cell>
          <cell r="H678">
            <v>2313.23</v>
          </cell>
          <cell r="I678">
            <v>3065.43</v>
          </cell>
          <cell r="J678">
            <v>1621.34</v>
          </cell>
          <cell r="K678">
            <v>0.77</v>
          </cell>
          <cell r="L678">
            <v>8605.52</v>
          </cell>
          <cell r="M678" t="str">
            <v>6280.15 - Supplies-Public Works Mechanics Tools</v>
          </cell>
        </row>
        <row r="679">
          <cell r="A679" t="str">
            <v>640.40.80.660-6280.16</v>
          </cell>
          <cell r="B679" t="str">
            <v>6280.16</v>
          </cell>
          <cell r="C679" t="str">
            <v>640.40.80.660</v>
          </cell>
          <cell r="D679">
            <v>650000</v>
          </cell>
          <cell r="E679">
            <v>0</v>
          </cell>
          <cell r="F679">
            <v>650000</v>
          </cell>
          <cell r="G679">
            <v>0</v>
          </cell>
          <cell r="H679">
            <v>50260.55</v>
          </cell>
          <cell r="I679">
            <v>951.97</v>
          </cell>
          <cell r="J679">
            <v>598787.48</v>
          </cell>
          <cell r="K679">
            <v>0.08</v>
          </cell>
          <cell r="L679">
            <v>249525.85</v>
          </cell>
          <cell r="M679" t="str">
            <v>6280.16 - Supplies-Public Works UV System Supplies</v>
          </cell>
        </row>
        <row r="680">
          <cell r="A680" t="str">
            <v>640.40.80.660-6280.42</v>
          </cell>
          <cell r="B680" t="str">
            <v>6280.42</v>
          </cell>
          <cell r="C680" t="str">
            <v>640.40.80.660</v>
          </cell>
          <cell r="D680">
            <v>25000</v>
          </cell>
          <cell r="E680">
            <v>0</v>
          </cell>
          <cell r="F680">
            <v>25000</v>
          </cell>
          <cell r="G680">
            <v>0</v>
          </cell>
          <cell r="H680">
            <v>0</v>
          </cell>
          <cell r="I680">
            <v>0</v>
          </cell>
          <cell r="J680">
            <v>25000</v>
          </cell>
          <cell r="K680">
            <v>0</v>
          </cell>
          <cell r="L680">
            <v>5638.83</v>
          </cell>
          <cell r="M680" t="str">
            <v>6280.42 - Supplies-Public Works Industrial Wastewater</v>
          </cell>
        </row>
        <row r="681">
          <cell r="A681" t="str">
            <v>640.40.80.660-6300.01</v>
          </cell>
          <cell r="B681" t="str">
            <v>6300.01</v>
          </cell>
          <cell r="C681" t="str">
            <v>640.40.80.660</v>
          </cell>
          <cell r="D681">
            <v>1600</v>
          </cell>
          <cell r="E681">
            <v>0</v>
          </cell>
          <cell r="F681">
            <v>1600</v>
          </cell>
          <cell r="G681">
            <v>0</v>
          </cell>
          <cell r="H681">
            <v>0</v>
          </cell>
          <cell r="I681">
            <v>192</v>
          </cell>
          <cell r="J681">
            <v>1408</v>
          </cell>
          <cell r="K681">
            <v>0.12</v>
          </cell>
          <cell r="L681">
            <v>1536</v>
          </cell>
          <cell r="M681" t="str">
            <v>6300.01 - Dues &amp; Subscriptions Memberships</v>
          </cell>
        </row>
        <row r="682">
          <cell r="A682" t="str">
            <v>640.40.80.660-6300.03</v>
          </cell>
          <cell r="B682" t="str">
            <v>6300.03</v>
          </cell>
          <cell r="C682" t="str">
            <v>640.40.80.660</v>
          </cell>
          <cell r="D682">
            <v>1000</v>
          </cell>
          <cell r="E682">
            <v>0</v>
          </cell>
          <cell r="F682">
            <v>1000</v>
          </cell>
          <cell r="G682">
            <v>0</v>
          </cell>
          <cell r="H682">
            <v>0</v>
          </cell>
          <cell r="I682">
            <v>202</v>
          </cell>
          <cell r="J682">
            <v>798</v>
          </cell>
          <cell r="K682">
            <v>0.2</v>
          </cell>
          <cell r="L682">
            <v>750</v>
          </cell>
          <cell r="M682" t="str">
            <v>6300.03 - Dues &amp; Subscriptions Certifications</v>
          </cell>
        </row>
        <row r="683">
          <cell r="A683" t="str">
            <v>640.40.80.660-6350.03</v>
          </cell>
          <cell r="B683" t="str">
            <v>6350.03</v>
          </cell>
          <cell r="C683" t="str">
            <v>640.40.80.660</v>
          </cell>
          <cell r="D683">
            <v>120000</v>
          </cell>
          <cell r="E683">
            <v>0</v>
          </cell>
          <cell r="F683">
            <v>120000</v>
          </cell>
          <cell r="G683">
            <v>4510</v>
          </cell>
          <cell r="H683">
            <v>0</v>
          </cell>
          <cell r="I683">
            <v>11529.11</v>
          </cell>
          <cell r="J683">
            <v>108470.89</v>
          </cell>
          <cell r="K683">
            <v>0.1</v>
          </cell>
          <cell r="L683">
            <v>71380.05</v>
          </cell>
          <cell r="M683" t="str">
            <v>6350.03 - Maintenance Agreements &amp; Licenses Maintenance Agreements</v>
          </cell>
        </row>
        <row r="684">
          <cell r="A684" t="str">
            <v>640.40.80.660-6350.04</v>
          </cell>
          <cell r="B684" t="str">
            <v>6350.04</v>
          </cell>
          <cell r="C684" t="str">
            <v>640.40.80.660</v>
          </cell>
          <cell r="D684">
            <v>150000</v>
          </cell>
          <cell r="E684">
            <v>0</v>
          </cell>
          <cell r="F684">
            <v>150000</v>
          </cell>
          <cell r="G684">
            <v>0</v>
          </cell>
          <cell r="H684">
            <v>3775</v>
          </cell>
          <cell r="I684">
            <v>0</v>
          </cell>
          <cell r="J684">
            <v>146225</v>
          </cell>
          <cell r="K684">
            <v>0.03</v>
          </cell>
          <cell r="L684">
            <v>86822.53</v>
          </cell>
          <cell r="M684" t="str">
            <v>6350.04 - Maintenance Agreements &amp; Licenses SCADA</v>
          </cell>
        </row>
        <row r="685">
          <cell r="A685" t="str">
            <v>640.40.80.660-6400.01</v>
          </cell>
          <cell r="B685" t="str">
            <v>6400.01</v>
          </cell>
          <cell r="C685" t="str">
            <v>640.40.80.660</v>
          </cell>
          <cell r="D685">
            <v>70000</v>
          </cell>
          <cell r="E685">
            <v>3663</v>
          </cell>
          <cell r="F685">
            <v>73663</v>
          </cell>
          <cell r="G685">
            <v>0</v>
          </cell>
          <cell r="H685">
            <v>24460</v>
          </cell>
          <cell r="I685">
            <v>3487.26</v>
          </cell>
          <cell r="J685">
            <v>45715.74</v>
          </cell>
          <cell r="K685">
            <v>0.38</v>
          </cell>
          <cell r="L685">
            <v>12737.3</v>
          </cell>
          <cell r="M685" t="str">
            <v>6400.01 - Repairs &amp; Maintenance Building</v>
          </cell>
        </row>
        <row r="686">
          <cell r="A686" t="str">
            <v>640.40.80.660-6400.02</v>
          </cell>
          <cell r="B686" t="str">
            <v>6400.02</v>
          </cell>
          <cell r="C686" t="str">
            <v>640.40.80.660</v>
          </cell>
          <cell r="D686">
            <v>183120</v>
          </cell>
          <cell r="E686">
            <v>6043</v>
          </cell>
          <cell r="F686">
            <v>189163</v>
          </cell>
          <cell r="G686">
            <v>0</v>
          </cell>
          <cell r="H686">
            <v>53609.42</v>
          </cell>
          <cell r="I686">
            <v>1758.25</v>
          </cell>
          <cell r="J686">
            <v>133795.32999999999</v>
          </cell>
          <cell r="K686">
            <v>0.28999999999999998</v>
          </cell>
          <cell r="L686">
            <v>132909.79</v>
          </cell>
          <cell r="M686" t="str">
            <v>6400.02 - Repairs &amp; Maintenance Minor Equipment/Other</v>
          </cell>
        </row>
        <row r="687">
          <cell r="A687" t="str">
            <v>640.40.80.660-6400.03</v>
          </cell>
          <cell r="B687" t="str">
            <v>6400.03</v>
          </cell>
          <cell r="C687" t="str">
            <v>640.40.80.660</v>
          </cell>
          <cell r="D687">
            <v>75000</v>
          </cell>
          <cell r="E687">
            <v>0</v>
          </cell>
          <cell r="F687">
            <v>75000</v>
          </cell>
          <cell r="G687">
            <v>0</v>
          </cell>
          <cell r="H687">
            <v>0</v>
          </cell>
          <cell r="I687">
            <v>0</v>
          </cell>
          <cell r="J687">
            <v>75000</v>
          </cell>
          <cell r="K687">
            <v>0</v>
          </cell>
          <cell r="L687">
            <v>58253.75</v>
          </cell>
          <cell r="M687" t="str">
            <v>6400.03 - Repairs &amp; Maintenance Major Repair &amp; Contingency</v>
          </cell>
        </row>
        <row r="688">
          <cell r="A688" t="str">
            <v>640.40.80.660-6400.04</v>
          </cell>
          <cell r="B688" t="str">
            <v>6400.04</v>
          </cell>
          <cell r="C688" t="str">
            <v>640.40.80.660</v>
          </cell>
          <cell r="D688">
            <v>30000</v>
          </cell>
          <cell r="E688">
            <v>0</v>
          </cell>
          <cell r="F688">
            <v>30000</v>
          </cell>
          <cell r="G688">
            <v>0</v>
          </cell>
          <cell r="H688">
            <v>0</v>
          </cell>
          <cell r="I688">
            <v>2021.81</v>
          </cell>
          <cell r="J688">
            <v>27978.19</v>
          </cell>
          <cell r="K688">
            <v>7.0000000000000007E-2</v>
          </cell>
          <cell r="L688">
            <v>11670.61</v>
          </cell>
          <cell r="M688" t="str">
            <v>6400.04 - Repairs &amp; Maintenance Equipment Rental</v>
          </cell>
        </row>
        <row r="689">
          <cell r="A689" t="str">
            <v>640.40.80.660-6400.19</v>
          </cell>
          <cell r="B689" t="str">
            <v>6400.19</v>
          </cell>
          <cell r="C689" t="str">
            <v>640.40.80.660</v>
          </cell>
          <cell r="D689">
            <v>5000</v>
          </cell>
          <cell r="E689">
            <v>0</v>
          </cell>
          <cell r="F689">
            <v>5000</v>
          </cell>
          <cell r="G689">
            <v>0</v>
          </cell>
          <cell r="H689">
            <v>0</v>
          </cell>
          <cell r="I689">
            <v>0</v>
          </cell>
          <cell r="J689">
            <v>5000</v>
          </cell>
          <cell r="K689">
            <v>0</v>
          </cell>
          <cell r="L689">
            <v>0</v>
          </cell>
          <cell r="M689" t="str">
            <v>6400.19 - Repairs &amp; Maintenance Testing/Certifications</v>
          </cell>
        </row>
        <row r="690">
          <cell r="A690" t="str">
            <v>640.40.80.660-6400.20</v>
          </cell>
          <cell r="B690" t="str">
            <v>6400.20</v>
          </cell>
          <cell r="C690" t="str">
            <v>640.40.80.660</v>
          </cell>
          <cell r="D690">
            <v>5000</v>
          </cell>
          <cell r="E690">
            <v>0</v>
          </cell>
          <cell r="F690">
            <v>5000</v>
          </cell>
          <cell r="G690">
            <v>0</v>
          </cell>
          <cell r="H690">
            <v>0</v>
          </cell>
          <cell r="I690">
            <v>0</v>
          </cell>
          <cell r="J690">
            <v>5000</v>
          </cell>
          <cell r="K690">
            <v>0</v>
          </cell>
          <cell r="L690">
            <v>622.04</v>
          </cell>
          <cell r="M690" t="str">
            <v>6400.20 - Repairs &amp; Maintenance Property Maintenance</v>
          </cell>
        </row>
        <row r="691">
          <cell r="A691" t="str">
            <v>640.40.80.660-6600.03</v>
          </cell>
          <cell r="B691" t="str">
            <v>6600.03</v>
          </cell>
          <cell r="C691" t="str">
            <v>640.40.80.660</v>
          </cell>
          <cell r="D691">
            <v>400</v>
          </cell>
          <cell r="E691">
            <v>0</v>
          </cell>
          <cell r="F691">
            <v>400</v>
          </cell>
          <cell r="G691">
            <v>0</v>
          </cell>
          <cell r="H691">
            <v>0</v>
          </cell>
          <cell r="I691">
            <v>0</v>
          </cell>
          <cell r="J691">
            <v>400</v>
          </cell>
          <cell r="K691">
            <v>0</v>
          </cell>
          <cell r="L691">
            <v>0</v>
          </cell>
          <cell r="M691" t="str">
            <v>6600.03 - Administrative Expenses Mileage Reimbursement</v>
          </cell>
        </row>
        <row r="692">
          <cell r="A692" t="str">
            <v>640.40.80.660-6600.04</v>
          </cell>
          <cell r="B692" t="str">
            <v>6600.04</v>
          </cell>
          <cell r="C692" t="str">
            <v>640.40.80.660</v>
          </cell>
          <cell r="D692">
            <v>15000</v>
          </cell>
          <cell r="E692">
            <v>0</v>
          </cell>
          <cell r="F692">
            <v>15000</v>
          </cell>
          <cell r="G692">
            <v>0</v>
          </cell>
          <cell r="H692">
            <v>0</v>
          </cell>
          <cell r="I692">
            <v>0</v>
          </cell>
          <cell r="J692">
            <v>15000</v>
          </cell>
          <cell r="K692">
            <v>0</v>
          </cell>
          <cell r="L692">
            <v>2318.84</v>
          </cell>
          <cell r="M692" t="str">
            <v>6600.04 - Administrative Expenses Training/Conferences</v>
          </cell>
        </row>
        <row r="693">
          <cell r="A693" t="str">
            <v>640.40.80.660-7000.03</v>
          </cell>
          <cell r="B693" t="str">
            <v>7000.03</v>
          </cell>
          <cell r="C693" t="str">
            <v>640.40.80.660</v>
          </cell>
          <cell r="D693">
            <v>155000</v>
          </cell>
          <cell r="E693">
            <v>0</v>
          </cell>
          <cell r="F693">
            <v>155000</v>
          </cell>
          <cell r="G693">
            <v>0</v>
          </cell>
          <cell r="H693">
            <v>0</v>
          </cell>
          <cell r="I693">
            <v>0</v>
          </cell>
          <cell r="J693">
            <v>155000</v>
          </cell>
          <cell r="K693">
            <v>0</v>
          </cell>
          <cell r="L693">
            <v>24046.04</v>
          </cell>
          <cell r="M693" t="str">
            <v>7000.03 - Capital Outlay Operations Equip-Minor</v>
          </cell>
        </row>
        <row r="694">
          <cell r="A694" t="str">
            <v>640.40.80.660-7000.99</v>
          </cell>
          <cell r="B694" t="str">
            <v>7000.99</v>
          </cell>
          <cell r="C694" t="str">
            <v>640.40.80.660</v>
          </cell>
          <cell r="D694">
            <v>410000</v>
          </cell>
          <cell r="E694">
            <v>0</v>
          </cell>
          <cell r="F694">
            <v>410000</v>
          </cell>
          <cell r="G694">
            <v>0</v>
          </cell>
          <cell r="H694">
            <v>0</v>
          </cell>
          <cell r="I694">
            <v>0</v>
          </cell>
          <cell r="J694">
            <v>410000</v>
          </cell>
          <cell r="K694">
            <v>0</v>
          </cell>
          <cell r="L694">
            <v>0</v>
          </cell>
          <cell r="M694" t="str">
            <v>7000.99 - Capital Outlay General</v>
          </cell>
        </row>
        <row r="695">
          <cell r="A695" t="str">
            <v>640.40.80.670-5000.01</v>
          </cell>
          <cell r="B695" t="str">
            <v>5000.01</v>
          </cell>
          <cell r="C695" t="str">
            <v>640.40.80.670</v>
          </cell>
          <cell r="D695">
            <v>684811</v>
          </cell>
          <cell r="E695">
            <v>0</v>
          </cell>
          <cell r="F695">
            <v>684811</v>
          </cell>
          <cell r="G695">
            <v>0</v>
          </cell>
          <cell r="H695">
            <v>0</v>
          </cell>
          <cell r="I695">
            <v>119399.94</v>
          </cell>
          <cell r="J695">
            <v>565411.06000000006</v>
          </cell>
          <cell r="K695">
            <v>0.17</v>
          </cell>
          <cell r="L695">
            <v>670000.96</v>
          </cell>
          <cell r="M695" t="str">
            <v>5000.01 - Salaries Regular</v>
          </cell>
        </row>
        <row r="696">
          <cell r="A696" t="str">
            <v>640.40.80.670-5000.02</v>
          </cell>
          <cell r="B696" t="str">
            <v>5000.02</v>
          </cell>
          <cell r="C696" t="str">
            <v>640.40.80.670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 t="str">
            <v>+++</v>
          </cell>
          <cell r="L696">
            <v>0</v>
          </cell>
          <cell r="M696" t="str">
            <v>5000.02 - Salaries Part Time</v>
          </cell>
        </row>
        <row r="697">
          <cell r="A697" t="str">
            <v>640.40.80.670-5000.03</v>
          </cell>
          <cell r="B697" t="str">
            <v>5000.03</v>
          </cell>
          <cell r="C697" t="str">
            <v>640.40.80.670</v>
          </cell>
          <cell r="D697">
            <v>41200</v>
          </cell>
          <cell r="E697">
            <v>0</v>
          </cell>
          <cell r="F697">
            <v>41200</v>
          </cell>
          <cell r="G697">
            <v>0</v>
          </cell>
          <cell r="H697">
            <v>0</v>
          </cell>
          <cell r="I697">
            <v>3028.4</v>
          </cell>
          <cell r="J697">
            <v>38171.599999999999</v>
          </cell>
          <cell r="K697">
            <v>7.0000000000000007E-2</v>
          </cell>
          <cell r="L697">
            <v>28064.39</v>
          </cell>
          <cell r="M697" t="str">
            <v>5000.03 - Salaries Overtime</v>
          </cell>
        </row>
        <row r="698">
          <cell r="A698" t="str">
            <v>640.40.80.670-5000.04</v>
          </cell>
          <cell r="B698" t="str">
            <v>5000.04</v>
          </cell>
          <cell r="C698" t="str">
            <v>640.40.80.670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 t="str">
            <v>+++</v>
          </cell>
          <cell r="L698">
            <v>0</v>
          </cell>
          <cell r="M698" t="str">
            <v>5000.04 - Salaries Holiday Pay</v>
          </cell>
        </row>
        <row r="699">
          <cell r="A699" t="str">
            <v>640.40.80.670-5000.05</v>
          </cell>
          <cell r="B699" t="str">
            <v>5000.05</v>
          </cell>
          <cell r="C699" t="str">
            <v>640.40.80.670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 t="str">
            <v>+++</v>
          </cell>
          <cell r="L699">
            <v>0</v>
          </cell>
          <cell r="M699" t="str">
            <v>5000.05 - Salaries Duty Pay</v>
          </cell>
        </row>
        <row r="700">
          <cell r="A700" t="str">
            <v>640.40.80.670-5000.06</v>
          </cell>
          <cell r="B700" t="str">
            <v>5000.06</v>
          </cell>
          <cell r="C700" t="str">
            <v>640.40.80.670</v>
          </cell>
          <cell r="D700">
            <v>500</v>
          </cell>
          <cell r="E700">
            <v>0</v>
          </cell>
          <cell r="F700">
            <v>500</v>
          </cell>
          <cell r="G700">
            <v>0</v>
          </cell>
          <cell r="H700">
            <v>0</v>
          </cell>
          <cell r="I700">
            <v>0</v>
          </cell>
          <cell r="J700">
            <v>500</v>
          </cell>
          <cell r="K700">
            <v>0</v>
          </cell>
          <cell r="L700">
            <v>65.88</v>
          </cell>
          <cell r="M700" t="str">
            <v>5000.06 - Salaries Out of Class</v>
          </cell>
        </row>
        <row r="701">
          <cell r="A701" t="str">
            <v>640.40.80.670-5000.07</v>
          </cell>
          <cell r="B701" t="str">
            <v>5000.07</v>
          </cell>
          <cell r="C701" t="str">
            <v>640.40.80.670</v>
          </cell>
          <cell r="D701">
            <v>2844</v>
          </cell>
          <cell r="E701">
            <v>0</v>
          </cell>
          <cell r="F701">
            <v>2844</v>
          </cell>
          <cell r="G701">
            <v>0</v>
          </cell>
          <cell r="H701">
            <v>0</v>
          </cell>
          <cell r="I701">
            <v>0</v>
          </cell>
          <cell r="J701">
            <v>2844</v>
          </cell>
          <cell r="K701">
            <v>0</v>
          </cell>
          <cell r="L701">
            <v>3212.83</v>
          </cell>
          <cell r="M701" t="str">
            <v>5000.07 - Salaries Admin Leave Pay</v>
          </cell>
        </row>
        <row r="702">
          <cell r="A702" t="str">
            <v>640.40.80.670-5000.08</v>
          </cell>
          <cell r="B702" t="str">
            <v>5000.08</v>
          </cell>
          <cell r="C702" t="str">
            <v>640.40.80.670</v>
          </cell>
          <cell r="D702">
            <v>5537</v>
          </cell>
          <cell r="E702">
            <v>0</v>
          </cell>
          <cell r="F702">
            <v>5537</v>
          </cell>
          <cell r="G702">
            <v>0</v>
          </cell>
          <cell r="H702">
            <v>0</v>
          </cell>
          <cell r="I702">
            <v>1893.51</v>
          </cell>
          <cell r="J702">
            <v>3643.49</v>
          </cell>
          <cell r="K702">
            <v>0.34</v>
          </cell>
          <cell r="L702">
            <v>4709.72</v>
          </cell>
          <cell r="M702" t="str">
            <v>5000.08 - Salaries Longevity Pay</v>
          </cell>
        </row>
        <row r="703">
          <cell r="A703" t="str">
            <v>640.40.80.670-5000.09</v>
          </cell>
          <cell r="B703" t="str">
            <v>5000.09</v>
          </cell>
          <cell r="C703" t="str">
            <v>640.40.80.670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 t="str">
            <v>+++</v>
          </cell>
          <cell r="L703">
            <v>0</v>
          </cell>
          <cell r="M703" t="str">
            <v>5000.09 - Salaries Mutual Aid Overtime</v>
          </cell>
        </row>
        <row r="704">
          <cell r="A704" t="str">
            <v>640.40.80.670-5000.10</v>
          </cell>
          <cell r="B704" t="str">
            <v>5000.10</v>
          </cell>
          <cell r="C704" t="str">
            <v>640.40.80.670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 t="str">
            <v>+++</v>
          </cell>
          <cell r="L704">
            <v>0</v>
          </cell>
          <cell r="M704" t="str">
            <v>5000.10 - Salaries Furloughs</v>
          </cell>
        </row>
        <row r="705">
          <cell r="A705" t="str">
            <v>640.40.80.670-5000.11</v>
          </cell>
          <cell r="B705" t="str">
            <v>5000.11</v>
          </cell>
          <cell r="C705" t="str">
            <v>640.40.80.670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 t="str">
            <v>+++</v>
          </cell>
          <cell r="L705">
            <v>0</v>
          </cell>
          <cell r="M705" t="str">
            <v>5000.11 - Salaries Worker's Comp</v>
          </cell>
        </row>
        <row r="706">
          <cell r="A706" t="str">
            <v>640.40.80.670-5000.12</v>
          </cell>
          <cell r="B706" t="str">
            <v>5000.12</v>
          </cell>
          <cell r="C706" t="str">
            <v>640.40.80.670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 t="str">
            <v>+++</v>
          </cell>
          <cell r="L706">
            <v>0</v>
          </cell>
          <cell r="M706" t="str">
            <v>5000.12 - Salaries Compensated Absences</v>
          </cell>
        </row>
        <row r="707">
          <cell r="A707" t="str">
            <v>640.40.80.670-5000.99</v>
          </cell>
          <cell r="B707" t="str">
            <v>5000.99</v>
          </cell>
          <cell r="C707" t="str">
            <v>640.40.80.670</v>
          </cell>
          <cell r="D707">
            <v>-8065</v>
          </cell>
          <cell r="E707">
            <v>0</v>
          </cell>
          <cell r="F707">
            <v>-8065</v>
          </cell>
          <cell r="G707">
            <v>0</v>
          </cell>
          <cell r="H707">
            <v>0</v>
          </cell>
          <cell r="I707">
            <v>0</v>
          </cell>
          <cell r="J707">
            <v>-8065</v>
          </cell>
          <cell r="K707">
            <v>0</v>
          </cell>
          <cell r="L707">
            <v>0</v>
          </cell>
          <cell r="M707" t="str">
            <v>5000.99 - Salaries New Personnel Requests</v>
          </cell>
        </row>
        <row r="708">
          <cell r="A708" t="str">
            <v>640.40.80.670-5100.00</v>
          </cell>
          <cell r="B708" t="str">
            <v>5100.00</v>
          </cell>
          <cell r="C708" t="str">
            <v>640.40.80.670</v>
          </cell>
          <cell r="D708">
            <v>128700</v>
          </cell>
          <cell r="E708">
            <v>0</v>
          </cell>
          <cell r="F708">
            <v>128700</v>
          </cell>
          <cell r="G708">
            <v>0</v>
          </cell>
          <cell r="H708">
            <v>0</v>
          </cell>
          <cell r="I708">
            <v>23489.81</v>
          </cell>
          <cell r="J708">
            <v>105210.19</v>
          </cell>
          <cell r="K708">
            <v>0.18</v>
          </cell>
          <cell r="L708">
            <v>134108.75</v>
          </cell>
          <cell r="M708" t="str">
            <v>5100.00 - Benefits PERS Pool Liability</v>
          </cell>
        </row>
        <row r="709">
          <cell r="A709" t="str">
            <v>640.40.80.670-5100.01</v>
          </cell>
          <cell r="B709" t="str">
            <v>5100.01</v>
          </cell>
          <cell r="C709" t="str">
            <v>640.40.80.670</v>
          </cell>
          <cell r="D709">
            <v>66405</v>
          </cell>
          <cell r="E709">
            <v>0</v>
          </cell>
          <cell r="F709">
            <v>66405</v>
          </cell>
          <cell r="G709">
            <v>0</v>
          </cell>
          <cell r="H709">
            <v>0</v>
          </cell>
          <cell r="I709">
            <v>11655.99</v>
          </cell>
          <cell r="J709">
            <v>54749.01</v>
          </cell>
          <cell r="K709">
            <v>0.18</v>
          </cell>
          <cell r="L709">
            <v>65171.19</v>
          </cell>
          <cell r="M709" t="str">
            <v>5100.01 - Benefits Retirement</v>
          </cell>
        </row>
        <row r="710">
          <cell r="A710" t="str">
            <v>640.40.80.670-5100.02</v>
          </cell>
          <cell r="B710" t="str">
            <v>5100.02</v>
          </cell>
          <cell r="C710" t="str">
            <v>640.40.80.670</v>
          </cell>
          <cell r="D710">
            <v>153215</v>
          </cell>
          <cell r="E710">
            <v>0</v>
          </cell>
          <cell r="F710">
            <v>153215</v>
          </cell>
          <cell r="G710">
            <v>0</v>
          </cell>
          <cell r="H710">
            <v>0</v>
          </cell>
          <cell r="I710">
            <v>22360.76</v>
          </cell>
          <cell r="J710">
            <v>130854.24</v>
          </cell>
          <cell r="K710">
            <v>0.15</v>
          </cell>
          <cell r="L710">
            <v>140223.63</v>
          </cell>
          <cell r="M710" t="str">
            <v>5100.02 - Benefits Health Insurance</v>
          </cell>
        </row>
        <row r="711">
          <cell r="A711" t="str">
            <v>640.40.80.670-5100.03</v>
          </cell>
          <cell r="B711" t="str">
            <v>5100.03</v>
          </cell>
          <cell r="C711" t="str">
            <v>640.40.80.670</v>
          </cell>
          <cell r="D711">
            <v>12725</v>
          </cell>
          <cell r="E711">
            <v>0</v>
          </cell>
          <cell r="F711">
            <v>12725</v>
          </cell>
          <cell r="G711">
            <v>0</v>
          </cell>
          <cell r="H711">
            <v>0</v>
          </cell>
          <cell r="I711">
            <v>1890.92</v>
          </cell>
          <cell r="J711">
            <v>10834.08</v>
          </cell>
          <cell r="K711">
            <v>0.15</v>
          </cell>
          <cell r="L711">
            <v>12243.96</v>
          </cell>
          <cell r="M711" t="str">
            <v>5100.03 - Benefits Dental Insurance</v>
          </cell>
        </row>
        <row r="712">
          <cell r="A712" t="str">
            <v>640.40.80.670-5100.04</v>
          </cell>
          <cell r="B712" t="str">
            <v>5100.04</v>
          </cell>
          <cell r="C712" t="str">
            <v>640.40.80.670</v>
          </cell>
          <cell r="D712">
            <v>2045</v>
          </cell>
          <cell r="E712">
            <v>0</v>
          </cell>
          <cell r="F712">
            <v>2045</v>
          </cell>
          <cell r="G712">
            <v>0</v>
          </cell>
          <cell r="H712">
            <v>0</v>
          </cell>
          <cell r="I712">
            <v>317.8</v>
          </cell>
          <cell r="J712">
            <v>1727.2</v>
          </cell>
          <cell r="K712">
            <v>0.16</v>
          </cell>
          <cell r="L712">
            <v>2027.47</v>
          </cell>
          <cell r="M712" t="str">
            <v>5100.04 - Benefits Vision Insurance</v>
          </cell>
        </row>
        <row r="713">
          <cell r="A713" t="str">
            <v>640.40.80.670-5100.05</v>
          </cell>
          <cell r="B713" t="str">
            <v>5100.05</v>
          </cell>
          <cell r="C713" t="str">
            <v>640.40.80.670</v>
          </cell>
          <cell r="D713">
            <v>840</v>
          </cell>
          <cell r="E713">
            <v>0</v>
          </cell>
          <cell r="F713">
            <v>840</v>
          </cell>
          <cell r="G713">
            <v>0</v>
          </cell>
          <cell r="H713">
            <v>0</v>
          </cell>
          <cell r="I713">
            <v>127.91</v>
          </cell>
          <cell r="J713">
            <v>712.09</v>
          </cell>
          <cell r="K713">
            <v>0.15</v>
          </cell>
          <cell r="L713">
            <v>784.71</v>
          </cell>
          <cell r="M713" t="str">
            <v>5100.05 - Benefits Life Insurance</v>
          </cell>
        </row>
        <row r="714">
          <cell r="A714" t="str">
            <v>640.40.80.670-5100.06</v>
          </cell>
          <cell r="B714" t="str">
            <v>5100.06</v>
          </cell>
          <cell r="C714" t="str">
            <v>640.40.80.670</v>
          </cell>
          <cell r="D714">
            <v>21530</v>
          </cell>
          <cell r="E714">
            <v>0</v>
          </cell>
          <cell r="F714">
            <v>21530</v>
          </cell>
          <cell r="G714">
            <v>0</v>
          </cell>
          <cell r="H714">
            <v>0</v>
          </cell>
          <cell r="I714">
            <v>0</v>
          </cell>
          <cell r="J714">
            <v>21530</v>
          </cell>
          <cell r="K714">
            <v>0</v>
          </cell>
          <cell r="L714">
            <v>5976.68</v>
          </cell>
          <cell r="M714" t="str">
            <v>5100.06 - Benefits Worker's Comp</v>
          </cell>
        </row>
        <row r="715">
          <cell r="A715" t="str">
            <v>640.40.80.670-5100.07</v>
          </cell>
          <cell r="B715" t="str">
            <v>5100.07</v>
          </cell>
          <cell r="C715" t="str">
            <v>640.40.80.670</v>
          </cell>
          <cell r="D715">
            <v>3990</v>
          </cell>
          <cell r="E715">
            <v>0</v>
          </cell>
          <cell r="F715">
            <v>3990</v>
          </cell>
          <cell r="G715">
            <v>0</v>
          </cell>
          <cell r="H715">
            <v>0</v>
          </cell>
          <cell r="I715">
            <v>530.84</v>
          </cell>
          <cell r="J715">
            <v>3459.16</v>
          </cell>
          <cell r="K715">
            <v>0.13</v>
          </cell>
          <cell r="L715">
            <v>3734.25</v>
          </cell>
          <cell r="M715" t="str">
            <v>5100.07 - Benefits Long Term Disability</v>
          </cell>
        </row>
        <row r="716">
          <cell r="A716" t="str">
            <v>640.40.80.670-5100.08</v>
          </cell>
          <cell r="B716" t="str">
            <v>5100.08</v>
          </cell>
          <cell r="C716" t="str">
            <v>640.40.80.670</v>
          </cell>
          <cell r="D716">
            <v>29130</v>
          </cell>
          <cell r="E716">
            <v>0</v>
          </cell>
          <cell r="F716">
            <v>29130</v>
          </cell>
          <cell r="G716">
            <v>0</v>
          </cell>
          <cell r="H716">
            <v>0</v>
          </cell>
          <cell r="I716">
            <v>5169.95</v>
          </cell>
          <cell r="J716">
            <v>23960.05</v>
          </cell>
          <cell r="K716">
            <v>0.18</v>
          </cell>
          <cell r="L716">
            <v>30368.7</v>
          </cell>
          <cell r="M716" t="str">
            <v>5100.08 - Benefits Deferred Compensation</v>
          </cell>
        </row>
        <row r="717">
          <cell r="A717" t="str">
            <v>640.40.80.670-5100.09</v>
          </cell>
          <cell r="B717" t="str">
            <v>5100.09</v>
          </cell>
          <cell r="C717" t="str">
            <v>640.40.80.670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 t="str">
            <v>+++</v>
          </cell>
          <cell r="L717">
            <v>0</v>
          </cell>
          <cell r="M717" t="str">
            <v>5100.09 - Benefits Unemployment Insurance</v>
          </cell>
        </row>
        <row r="718">
          <cell r="A718" t="str">
            <v>640.40.80.670-5100.10</v>
          </cell>
          <cell r="B718" t="str">
            <v>5100.10</v>
          </cell>
          <cell r="C718" t="str">
            <v>640.40.80.670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 t="str">
            <v>+++</v>
          </cell>
          <cell r="L718">
            <v>4137.5</v>
          </cell>
          <cell r="M718" t="str">
            <v>5100.10 - Benefits Uniform Allowance</v>
          </cell>
        </row>
        <row r="719">
          <cell r="A719" t="str">
            <v>640.40.80.670-5100.11</v>
          </cell>
          <cell r="B719" t="str">
            <v>5100.11</v>
          </cell>
          <cell r="C719" t="str">
            <v>640.40.80.670</v>
          </cell>
          <cell r="D719">
            <v>10840</v>
          </cell>
          <cell r="E719">
            <v>0</v>
          </cell>
          <cell r="F719">
            <v>10840</v>
          </cell>
          <cell r="G719">
            <v>0</v>
          </cell>
          <cell r="H719">
            <v>0</v>
          </cell>
          <cell r="I719">
            <v>1879.73</v>
          </cell>
          <cell r="J719">
            <v>8960.27</v>
          </cell>
          <cell r="K719">
            <v>0.17</v>
          </cell>
          <cell r="L719">
            <v>10784.97</v>
          </cell>
          <cell r="M719" t="str">
            <v>5100.11 - Benefits Medicare</v>
          </cell>
        </row>
        <row r="720">
          <cell r="A720" t="str">
            <v>640.40.80.670-5100.12</v>
          </cell>
          <cell r="B720" t="str">
            <v>5100.12</v>
          </cell>
          <cell r="C720" t="str">
            <v>640.40.80.670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 t="str">
            <v>+++</v>
          </cell>
          <cell r="L720">
            <v>0</v>
          </cell>
          <cell r="M720" t="str">
            <v>5100.12 - Benefits Annual Physical Exam</v>
          </cell>
        </row>
        <row r="721">
          <cell r="A721" t="str">
            <v>640.40.80.670-5100.13</v>
          </cell>
          <cell r="B721" t="str">
            <v>5100.13</v>
          </cell>
          <cell r="C721" t="str">
            <v>640.40.80.670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 t="str">
            <v>+++</v>
          </cell>
          <cell r="L721">
            <v>0</v>
          </cell>
          <cell r="M721" t="str">
            <v>5100.13 - Benefits Employee Assistance Program</v>
          </cell>
        </row>
        <row r="722">
          <cell r="A722" t="str">
            <v>640.40.80.670-5100.14</v>
          </cell>
          <cell r="B722" t="str">
            <v>5100.14</v>
          </cell>
          <cell r="C722" t="str">
            <v>640.40.80.670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 t="str">
            <v>+++</v>
          </cell>
          <cell r="L722">
            <v>0</v>
          </cell>
          <cell r="M722" t="str">
            <v>5100.14 - Benefits PPE</v>
          </cell>
        </row>
        <row r="723">
          <cell r="A723" t="str">
            <v>640.40.80.670-5100.15</v>
          </cell>
          <cell r="B723" t="str">
            <v>5100.15</v>
          </cell>
          <cell r="C723" t="str">
            <v>640.40.80.670</v>
          </cell>
          <cell r="D723">
            <v>730</v>
          </cell>
          <cell r="E723">
            <v>0</v>
          </cell>
          <cell r="F723">
            <v>730</v>
          </cell>
          <cell r="G723">
            <v>0</v>
          </cell>
          <cell r="H723">
            <v>0</v>
          </cell>
          <cell r="I723">
            <v>121.48</v>
          </cell>
          <cell r="J723">
            <v>608.52</v>
          </cell>
          <cell r="K723">
            <v>0.17</v>
          </cell>
          <cell r="L723">
            <v>728.88</v>
          </cell>
          <cell r="M723" t="str">
            <v>5100.15 - Benefits Cell Phone Allowance</v>
          </cell>
        </row>
        <row r="724">
          <cell r="A724" t="str">
            <v>640.40.80.670-5100.16</v>
          </cell>
          <cell r="B724" t="str">
            <v>5100.16</v>
          </cell>
          <cell r="C724" t="str">
            <v>640.40.80.670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 t="str">
            <v>+++</v>
          </cell>
          <cell r="L724">
            <v>0</v>
          </cell>
          <cell r="M724" t="str">
            <v>5100.16 - Benefits 1959 Survivor Retirement</v>
          </cell>
        </row>
        <row r="725">
          <cell r="A725" t="str">
            <v>640.40.80.670-5100.17</v>
          </cell>
          <cell r="B725" t="str">
            <v>5100.17</v>
          </cell>
          <cell r="C725" t="str">
            <v>640.40.80.670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 t="str">
            <v>+++</v>
          </cell>
          <cell r="L725">
            <v>0</v>
          </cell>
          <cell r="M725" t="str">
            <v xml:space="preserve">5100.17 - Benefits Other Post Employment Benefits </v>
          </cell>
        </row>
        <row r="726">
          <cell r="A726" t="str">
            <v>640.40.80.670-6000.01</v>
          </cell>
          <cell r="B726" t="str">
            <v>6000.01</v>
          </cell>
          <cell r="C726" t="str">
            <v>640.40.80.670</v>
          </cell>
          <cell r="D726">
            <v>50000</v>
          </cell>
          <cell r="E726">
            <v>0</v>
          </cell>
          <cell r="F726">
            <v>50000</v>
          </cell>
          <cell r="G726">
            <v>0</v>
          </cell>
          <cell r="H726">
            <v>0</v>
          </cell>
          <cell r="I726">
            <v>0</v>
          </cell>
          <cell r="J726">
            <v>50000</v>
          </cell>
          <cell r="K726">
            <v>0</v>
          </cell>
          <cell r="L726">
            <v>23674.07</v>
          </cell>
          <cell r="M726" t="str">
            <v>6000.01 - Professional Services General</v>
          </cell>
        </row>
        <row r="727">
          <cell r="A727" t="str">
            <v>640.40.80.670-6200.02</v>
          </cell>
          <cell r="B727" t="str">
            <v>6200.02</v>
          </cell>
          <cell r="C727" t="str">
            <v>640.40.80.670</v>
          </cell>
          <cell r="D727">
            <v>40000</v>
          </cell>
          <cell r="E727">
            <v>0</v>
          </cell>
          <cell r="F727">
            <v>40000</v>
          </cell>
          <cell r="G727">
            <v>0</v>
          </cell>
          <cell r="H727">
            <v>0</v>
          </cell>
          <cell r="I727">
            <v>1383.34</v>
          </cell>
          <cell r="J727">
            <v>38616.660000000003</v>
          </cell>
          <cell r="K727">
            <v>0.03</v>
          </cell>
          <cell r="L727">
            <v>29806.26</v>
          </cell>
          <cell r="M727" t="str">
            <v>6200.02 - Supplies Special Department</v>
          </cell>
        </row>
        <row r="728">
          <cell r="A728" t="str">
            <v>640.40.80.670-6200.05</v>
          </cell>
          <cell r="B728" t="str">
            <v>6200.05</v>
          </cell>
          <cell r="C728" t="str">
            <v>640.40.80.670</v>
          </cell>
          <cell r="D728">
            <v>15000</v>
          </cell>
          <cell r="E728">
            <v>0</v>
          </cell>
          <cell r="F728">
            <v>15000</v>
          </cell>
          <cell r="G728">
            <v>0</v>
          </cell>
          <cell r="H728">
            <v>0</v>
          </cell>
          <cell r="I728">
            <v>0</v>
          </cell>
          <cell r="J728">
            <v>15000</v>
          </cell>
          <cell r="K728">
            <v>0</v>
          </cell>
          <cell r="L728">
            <v>13117.84</v>
          </cell>
          <cell r="M728" t="str">
            <v>6200.05 - Supplies Gasoline</v>
          </cell>
        </row>
        <row r="729">
          <cell r="A729" t="str">
            <v>640.40.80.670-6200.09</v>
          </cell>
          <cell r="B729" t="str">
            <v>6200.09</v>
          </cell>
          <cell r="C729" t="str">
            <v>640.40.80.670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 t="str">
            <v>+++</v>
          </cell>
          <cell r="L729">
            <v>0</v>
          </cell>
          <cell r="M729" t="str">
            <v>6200.09 - Supplies Data Processing</v>
          </cell>
        </row>
        <row r="730">
          <cell r="A730" t="str">
            <v>640.40.80.670-6200.12</v>
          </cell>
          <cell r="B730" t="str">
            <v>6200.12</v>
          </cell>
          <cell r="C730" t="str">
            <v>640.40.80.670</v>
          </cell>
          <cell r="D730">
            <v>15000</v>
          </cell>
          <cell r="E730">
            <v>0</v>
          </cell>
          <cell r="F730">
            <v>15000</v>
          </cell>
          <cell r="G730">
            <v>0</v>
          </cell>
          <cell r="H730">
            <v>0</v>
          </cell>
          <cell r="I730">
            <v>131.47</v>
          </cell>
          <cell r="J730">
            <v>14868.53</v>
          </cell>
          <cell r="K730">
            <v>0.01</v>
          </cell>
          <cell r="L730">
            <v>536.9</v>
          </cell>
          <cell r="M730" t="str">
            <v>6200.12 - Supplies CNG</v>
          </cell>
        </row>
        <row r="731">
          <cell r="A731" t="str">
            <v>640.40.80.670-6280.15</v>
          </cell>
          <cell r="B731" t="str">
            <v>6280.15</v>
          </cell>
          <cell r="C731" t="str">
            <v>640.40.80.670</v>
          </cell>
          <cell r="D731">
            <v>7000</v>
          </cell>
          <cell r="E731">
            <v>0</v>
          </cell>
          <cell r="F731">
            <v>7000</v>
          </cell>
          <cell r="G731">
            <v>0</v>
          </cell>
          <cell r="H731">
            <v>0</v>
          </cell>
          <cell r="I731">
            <v>563.92999999999995</v>
          </cell>
          <cell r="J731">
            <v>6436.07</v>
          </cell>
          <cell r="K731">
            <v>0.08</v>
          </cell>
          <cell r="L731">
            <v>1761.03</v>
          </cell>
          <cell r="M731" t="str">
            <v>6280.15 - Supplies-Public Works Mechanics Tools</v>
          </cell>
        </row>
        <row r="732">
          <cell r="A732" t="str">
            <v>640.40.80.670-6280.42</v>
          </cell>
          <cell r="B732" t="str">
            <v>6280.42</v>
          </cell>
          <cell r="C732" t="str">
            <v>640.40.80.670</v>
          </cell>
          <cell r="D732">
            <v>10000</v>
          </cell>
          <cell r="E732">
            <v>0</v>
          </cell>
          <cell r="F732">
            <v>10000</v>
          </cell>
          <cell r="G732">
            <v>0</v>
          </cell>
          <cell r="H732">
            <v>0</v>
          </cell>
          <cell r="I732">
            <v>998.07</v>
          </cell>
          <cell r="J732">
            <v>9001.93</v>
          </cell>
          <cell r="K732">
            <v>0.1</v>
          </cell>
          <cell r="L732">
            <v>558.29</v>
          </cell>
          <cell r="M732" t="str">
            <v>6280.42 - Supplies-Public Works Industrial Wastewater</v>
          </cell>
        </row>
        <row r="733">
          <cell r="A733" t="str">
            <v>640.40.80.670-6300.01</v>
          </cell>
          <cell r="B733" t="str">
            <v>6300.01</v>
          </cell>
          <cell r="C733" t="str">
            <v>640.40.80.670</v>
          </cell>
          <cell r="D733">
            <v>2000</v>
          </cell>
          <cell r="E733">
            <v>0</v>
          </cell>
          <cell r="F733">
            <v>2000</v>
          </cell>
          <cell r="G733">
            <v>332</v>
          </cell>
          <cell r="H733">
            <v>0</v>
          </cell>
          <cell r="I733">
            <v>908</v>
          </cell>
          <cell r="J733">
            <v>1092</v>
          </cell>
          <cell r="K733">
            <v>0.45</v>
          </cell>
          <cell r="L733">
            <v>1717</v>
          </cell>
          <cell r="M733" t="str">
            <v>6300.01 - Dues &amp; Subscriptions Memberships</v>
          </cell>
        </row>
        <row r="734">
          <cell r="A734" t="str">
            <v>640.40.80.670-6300.03</v>
          </cell>
          <cell r="B734" t="str">
            <v>6300.03</v>
          </cell>
          <cell r="C734" t="str">
            <v>640.40.80.670</v>
          </cell>
          <cell r="D734">
            <v>3500</v>
          </cell>
          <cell r="E734">
            <v>0</v>
          </cell>
          <cell r="F734">
            <v>3500</v>
          </cell>
          <cell r="G734">
            <v>0</v>
          </cell>
          <cell r="H734">
            <v>0</v>
          </cell>
          <cell r="I734">
            <v>0</v>
          </cell>
          <cell r="J734">
            <v>3500</v>
          </cell>
          <cell r="K734">
            <v>0</v>
          </cell>
          <cell r="L734">
            <v>1026</v>
          </cell>
          <cell r="M734" t="str">
            <v>6300.03 - Dues &amp; Subscriptions Certifications</v>
          </cell>
        </row>
        <row r="735">
          <cell r="A735" t="str">
            <v>640.40.80.670-6350.03</v>
          </cell>
          <cell r="B735" t="str">
            <v>6350.03</v>
          </cell>
          <cell r="C735" t="str">
            <v>640.40.80.670</v>
          </cell>
          <cell r="D735">
            <v>7500</v>
          </cell>
          <cell r="E735">
            <v>1080</v>
          </cell>
          <cell r="F735">
            <v>8580</v>
          </cell>
          <cell r="G735">
            <v>0</v>
          </cell>
          <cell r="H735">
            <v>1080</v>
          </cell>
          <cell r="I735">
            <v>7056.69</v>
          </cell>
          <cell r="J735">
            <v>443.31</v>
          </cell>
          <cell r="K735">
            <v>0.95</v>
          </cell>
          <cell r="L735">
            <v>5960</v>
          </cell>
          <cell r="M735" t="str">
            <v>6350.03 - Maintenance Agreements &amp; Licenses Maintenance Agreements</v>
          </cell>
        </row>
        <row r="736">
          <cell r="A736" t="str">
            <v>640.40.80.670-6350.04</v>
          </cell>
          <cell r="B736" t="str">
            <v>6350.04</v>
          </cell>
          <cell r="C736" t="str">
            <v>640.40.80.670</v>
          </cell>
          <cell r="D736">
            <v>80000</v>
          </cell>
          <cell r="E736">
            <v>1080</v>
          </cell>
          <cell r="F736">
            <v>81080</v>
          </cell>
          <cell r="G736">
            <v>0</v>
          </cell>
          <cell r="H736">
            <v>1080</v>
          </cell>
          <cell r="I736">
            <v>0</v>
          </cell>
          <cell r="J736">
            <v>80000</v>
          </cell>
          <cell r="K736">
            <v>0.01</v>
          </cell>
          <cell r="L736">
            <v>60000</v>
          </cell>
          <cell r="M736" t="str">
            <v>6350.04 - Maintenance Agreements &amp; Licenses SCADA</v>
          </cell>
        </row>
        <row r="737">
          <cell r="A737" t="str">
            <v>640.40.80.670-6400.02</v>
          </cell>
          <cell r="B737" t="str">
            <v>6400.02</v>
          </cell>
          <cell r="C737" t="str">
            <v>640.40.80.670</v>
          </cell>
          <cell r="D737">
            <v>220000</v>
          </cell>
          <cell r="E737">
            <v>0</v>
          </cell>
          <cell r="F737">
            <v>220000</v>
          </cell>
          <cell r="G737">
            <v>0</v>
          </cell>
          <cell r="H737">
            <v>1147.08</v>
          </cell>
          <cell r="I737">
            <v>899.99</v>
          </cell>
          <cell r="J737">
            <v>217952.93</v>
          </cell>
          <cell r="K737">
            <v>0.01</v>
          </cell>
          <cell r="L737">
            <v>91239.18</v>
          </cell>
          <cell r="M737" t="str">
            <v>6400.02 - Repairs &amp; Maintenance Minor Equipment/Other</v>
          </cell>
        </row>
        <row r="738">
          <cell r="A738" t="str">
            <v>640.40.80.670-6400.04</v>
          </cell>
          <cell r="B738" t="str">
            <v>6400.04</v>
          </cell>
          <cell r="C738" t="str">
            <v>640.40.80.670</v>
          </cell>
          <cell r="D738">
            <v>10000</v>
          </cell>
          <cell r="E738">
            <v>0</v>
          </cell>
          <cell r="F738">
            <v>10000</v>
          </cell>
          <cell r="G738">
            <v>0</v>
          </cell>
          <cell r="H738">
            <v>0</v>
          </cell>
          <cell r="I738">
            <v>0</v>
          </cell>
          <cell r="J738">
            <v>10000</v>
          </cell>
          <cell r="K738">
            <v>0</v>
          </cell>
          <cell r="L738">
            <v>0</v>
          </cell>
          <cell r="M738" t="str">
            <v>6400.04 - Repairs &amp; Maintenance Equipment Rental</v>
          </cell>
        </row>
        <row r="739">
          <cell r="A739" t="str">
            <v>640.40.80.670-6400.15</v>
          </cell>
          <cell r="B739" t="str">
            <v>6400.15</v>
          </cell>
          <cell r="C739" t="str">
            <v>640.40.80.670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 t="str">
            <v>+++</v>
          </cell>
          <cell r="L739">
            <v>0</v>
          </cell>
          <cell r="M739" t="str">
            <v>6400.15 - Repairs &amp; Maintenance Emergency</v>
          </cell>
        </row>
        <row r="740">
          <cell r="A740" t="str">
            <v>640.40.80.670-6600.04</v>
          </cell>
          <cell r="B740" t="str">
            <v>6600.04</v>
          </cell>
          <cell r="C740" t="str">
            <v>640.40.80.670</v>
          </cell>
          <cell r="D740">
            <v>15000</v>
          </cell>
          <cell r="E740">
            <v>0</v>
          </cell>
          <cell r="F740">
            <v>15000</v>
          </cell>
          <cell r="G740">
            <v>0</v>
          </cell>
          <cell r="H740">
            <v>0</v>
          </cell>
          <cell r="I740">
            <v>278.58</v>
          </cell>
          <cell r="J740">
            <v>14721.42</v>
          </cell>
          <cell r="K740">
            <v>0.02</v>
          </cell>
          <cell r="L740">
            <v>2193.94</v>
          </cell>
          <cell r="M740" t="str">
            <v>6600.04 - Administrative Expenses Training/Conferences</v>
          </cell>
        </row>
        <row r="741">
          <cell r="A741" t="str">
            <v>640.40.80.670-6600.07</v>
          </cell>
          <cell r="B741" t="str">
            <v>6600.07</v>
          </cell>
          <cell r="C741" t="str">
            <v>640.40.80.670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 t="str">
            <v>+++</v>
          </cell>
          <cell r="L741">
            <v>50.8</v>
          </cell>
          <cell r="M741" t="str">
            <v>6600.07 - Administrative Expenses Employee Recruitment</v>
          </cell>
        </row>
        <row r="742">
          <cell r="A742" t="str">
            <v>640.40.80.670-7000.03</v>
          </cell>
          <cell r="B742" t="str">
            <v>7000.03</v>
          </cell>
          <cell r="C742" t="str">
            <v>640.40.80.670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 t="str">
            <v>+++</v>
          </cell>
          <cell r="L742">
            <v>0</v>
          </cell>
          <cell r="M742" t="str">
            <v>7000.03 - Capital Outlay Operations Equip-Minor</v>
          </cell>
        </row>
        <row r="743">
          <cell r="A743" t="str">
            <v>640.40.80.670-7000.08</v>
          </cell>
          <cell r="B743" t="str">
            <v>7000.08</v>
          </cell>
          <cell r="C743" t="str">
            <v>640.40.80.670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 t="str">
            <v>+++</v>
          </cell>
          <cell r="L743">
            <v>0</v>
          </cell>
          <cell r="M743" t="str">
            <v>7000.08 - Capital Outlay Computer Software</v>
          </cell>
        </row>
        <row r="744">
          <cell r="A744" t="str">
            <v>640.40.80.670-7000.99</v>
          </cell>
          <cell r="B744" t="str">
            <v>7000.99</v>
          </cell>
          <cell r="C744" t="str">
            <v>640.40.80.670</v>
          </cell>
          <cell r="D744">
            <v>585000</v>
          </cell>
          <cell r="E744">
            <v>0</v>
          </cell>
          <cell r="F744">
            <v>585000</v>
          </cell>
          <cell r="G744">
            <v>0</v>
          </cell>
          <cell r="H744">
            <v>0</v>
          </cell>
          <cell r="I744">
            <v>0</v>
          </cell>
          <cell r="J744">
            <v>585000</v>
          </cell>
          <cell r="K744">
            <v>0</v>
          </cell>
          <cell r="L744">
            <v>0</v>
          </cell>
          <cell r="M744" t="str">
            <v>7000.99 - Capital Outlay General</v>
          </cell>
        </row>
        <row r="745">
          <cell r="A745" t="str">
            <v>640.40.80.675-4500.48</v>
          </cell>
          <cell r="B745" t="str">
            <v>4500.48</v>
          </cell>
          <cell r="C745" t="str">
            <v>640.40.80.675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 t="str">
            <v>+++</v>
          </cell>
          <cell r="L745">
            <v>263.04000000000002</v>
          </cell>
          <cell r="M745" t="str">
            <v>4500.48 - Charges for Services-Public Works CNG Fuel Pump</v>
          </cell>
        </row>
        <row r="746">
          <cell r="A746" t="str">
            <v>640.40.80.675-6000.01</v>
          </cell>
          <cell r="B746" t="str">
            <v>6000.01</v>
          </cell>
          <cell r="C746" t="str">
            <v>640.40.80.675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 t="str">
            <v>+++</v>
          </cell>
          <cell r="L746">
            <v>305.38</v>
          </cell>
          <cell r="M746" t="str">
            <v>6000.01 - Professional Services General</v>
          </cell>
        </row>
        <row r="747">
          <cell r="A747" t="str">
            <v>640.40.80.675-6100.01</v>
          </cell>
          <cell r="B747" t="str">
            <v>6100.01</v>
          </cell>
          <cell r="C747" t="str">
            <v>640.40.80.675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547.71</v>
          </cell>
          <cell r="J747">
            <v>-547.71</v>
          </cell>
          <cell r="K747" t="str">
            <v>+++</v>
          </cell>
          <cell r="L747">
            <v>0</v>
          </cell>
          <cell r="M747" t="str">
            <v>6100.01 - Utilities Electric</v>
          </cell>
        </row>
        <row r="748">
          <cell r="A748" t="str">
            <v>640.40.80.675-6200.02</v>
          </cell>
          <cell r="B748" t="str">
            <v>6200.02</v>
          </cell>
          <cell r="C748" t="str">
            <v>640.40.80.675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 t="str">
            <v>+++</v>
          </cell>
          <cell r="L748">
            <v>0</v>
          </cell>
          <cell r="M748" t="str">
            <v>6200.02 - Supplies Special Department</v>
          </cell>
        </row>
        <row r="749">
          <cell r="A749" t="str">
            <v>640.40.80.675-6300.01</v>
          </cell>
          <cell r="B749" t="str">
            <v>6300.01</v>
          </cell>
          <cell r="C749" t="str">
            <v>640.40.80.675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 t="str">
            <v>+++</v>
          </cell>
          <cell r="L749">
            <v>0</v>
          </cell>
          <cell r="M749" t="str">
            <v>6300.01 - Dues &amp; Subscriptions Memberships</v>
          </cell>
        </row>
        <row r="750">
          <cell r="A750" t="str">
            <v>640.40.80.675-6300.03</v>
          </cell>
          <cell r="B750" t="str">
            <v>6300.03</v>
          </cell>
          <cell r="C750" t="str">
            <v>640.40.80.675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 t="str">
            <v>+++</v>
          </cell>
          <cell r="L750">
            <v>0</v>
          </cell>
          <cell r="M750" t="str">
            <v>6300.03 - Dues &amp; Subscriptions Certifications</v>
          </cell>
        </row>
        <row r="751">
          <cell r="A751" t="str">
            <v>640.40.80.675-6350.03</v>
          </cell>
          <cell r="B751" t="str">
            <v>6350.03</v>
          </cell>
          <cell r="C751" t="str">
            <v>640.40.80.675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 t="str">
            <v>+++</v>
          </cell>
          <cell r="L751">
            <v>0</v>
          </cell>
          <cell r="M751" t="str">
            <v>6350.03 - Maintenance Agreements &amp; Licenses Maintenance Agreements</v>
          </cell>
        </row>
        <row r="752">
          <cell r="A752" t="str">
            <v>640.40.80.675-6400.01</v>
          </cell>
          <cell r="B752" t="str">
            <v>6400.01</v>
          </cell>
          <cell r="C752" t="str">
            <v>640.40.80.675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 t="str">
            <v>+++</v>
          </cell>
          <cell r="L752">
            <v>0</v>
          </cell>
          <cell r="M752" t="str">
            <v>6400.01 - Repairs &amp; Maintenance Building</v>
          </cell>
        </row>
        <row r="753">
          <cell r="A753" t="str">
            <v>640.40.80.675-6400.04</v>
          </cell>
          <cell r="B753" t="str">
            <v>6400.04</v>
          </cell>
          <cell r="C753" t="str">
            <v>640.40.80.675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 t="str">
            <v>+++</v>
          </cell>
          <cell r="L753">
            <v>0</v>
          </cell>
          <cell r="M753" t="str">
            <v>6400.04 - Repairs &amp; Maintenance Equipment Rental</v>
          </cell>
        </row>
        <row r="754">
          <cell r="A754" t="str">
            <v>640.40.80.675-6400.20</v>
          </cell>
          <cell r="B754" t="str">
            <v>6400.20</v>
          </cell>
          <cell r="C754" t="str">
            <v>640.40.80.675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 t="str">
            <v>+++</v>
          </cell>
          <cell r="L754">
            <v>0</v>
          </cell>
          <cell r="M754" t="str">
            <v>6400.20 - Repairs &amp; Maintenance Property Maintenance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8792">
          <cell r="A8792" t="str">
            <v>640 - Sewer M-5100.98</v>
          </cell>
          <cell r="B8792" t="str">
            <v>640</v>
          </cell>
          <cell r="C8792" t="str">
            <v xml:space="preserve">- </v>
          </cell>
          <cell r="D8792" t="str">
            <v>ew</v>
          </cell>
          <cell r="E8792" t="str">
            <v>r M</v>
          </cell>
          <cell r="F8792" t="str">
            <v>5100.98</v>
          </cell>
          <cell r="G8792" t="str">
            <v>Benefits GASB 75 Expense</v>
          </cell>
          <cell r="H8792">
            <v>0</v>
          </cell>
          <cell r="I8792">
            <v>0</v>
          </cell>
          <cell r="J8792">
            <v>0</v>
          </cell>
          <cell r="K8792">
            <v>0</v>
          </cell>
          <cell r="L8792">
            <v>0</v>
          </cell>
          <cell r="M8792">
            <v>0</v>
          </cell>
          <cell r="N8792">
            <v>0</v>
          </cell>
          <cell r="O8792" t="str">
            <v>+++</v>
          </cell>
        </row>
        <row r="8793">
          <cell r="A8793" t="str">
            <v>640 - Sewer M-6700.11</v>
          </cell>
          <cell r="B8793" t="str">
            <v>640</v>
          </cell>
          <cell r="C8793" t="str">
            <v xml:space="preserve">- </v>
          </cell>
          <cell r="D8793" t="str">
            <v>ew</v>
          </cell>
          <cell r="E8793" t="str">
            <v>r M</v>
          </cell>
          <cell r="F8793" t="str">
            <v>6700.11</v>
          </cell>
          <cell r="G8793" t="str">
            <v>Depreciation Storm Drain</v>
          </cell>
          <cell r="H8793">
            <v>0</v>
          </cell>
          <cell r="I8793">
            <v>0</v>
          </cell>
          <cell r="J8793">
            <v>0</v>
          </cell>
          <cell r="K8793">
            <v>0</v>
          </cell>
          <cell r="L8793">
            <v>0</v>
          </cell>
          <cell r="M8793">
            <v>0</v>
          </cell>
          <cell r="N8793">
            <v>0</v>
          </cell>
          <cell r="O8793" t="str">
            <v>+++</v>
          </cell>
        </row>
        <row r="8794">
          <cell r="A8794" t="str">
            <v>640 - Sewer M-9000.65</v>
          </cell>
          <cell r="B8794" t="str">
            <v>640</v>
          </cell>
          <cell r="C8794" t="str">
            <v xml:space="preserve">- </v>
          </cell>
          <cell r="D8794" t="str">
            <v>ew</v>
          </cell>
          <cell r="E8794" t="str">
            <v>r M</v>
          </cell>
          <cell r="F8794" t="str">
            <v>9000.65</v>
          </cell>
          <cell r="G8794" t="str">
            <v>Operating Transfers Out Sewer Fee</v>
          </cell>
          <cell r="H8794">
            <v>0</v>
          </cell>
          <cell r="I8794">
            <v>0</v>
          </cell>
          <cell r="J8794">
            <v>0</v>
          </cell>
          <cell r="K8794">
            <v>0</v>
          </cell>
          <cell r="L8794">
            <v>0</v>
          </cell>
          <cell r="M8794">
            <v>0</v>
          </cell>
          <cell r="N8794">
            <v>0</v>
          </cell>
          <cell r="O8794" t="str">
            <v>+++</v>
          </cell>
        </row>
        <row r="8795">
          <cell r="A8795" t="str">
            <v>640.00.00.900-6700.01</v>
          </cell>
          <cell r="B8795" t="str">
            <v>640</v>
          </cell>
          <cell r="C8795" t="str">
            <v>00</v>
          </cell>
          <cell r="D8795" t="str">
            <v>00</v>
          </cell>
          <cell r="E8795" t="str">
            <v>900</v>
          </cell>
          <cell r="F8795" t="str">
            <v>6700.01</v>
          </cell>
          <cell r="G8795" t="str">
            <v>Depreciation Buildings</v>
          </cell>
          <cell r="H8795">
            <v>0</v>
          </cell>
          <cell r="I8795">
            <v>0</v>
          </cell>
          <cell r="J8795">
            <v>0</v>
          </cell>
          <cell r="K8795">
            <v>0</v>
          </cell>
          <cell r="L8795">
            <v>0</v>
          </cell>
          <cell r="M8795">
            <v>0</v>
          </cell>
          <cell r="N8795">
            <v>0</v>
          </cell>
          <cell r="O8795" t="str">
            <v>+++</v>
          </cell>
        </row>
        <row r="8796">
          <cell r="A8796" t="str">
            <v>640.00.00.900-6700.02</v>
          </cell>
          <cell r="B8796" t="str">
            <v>640</v>
          </cell>
          <cell r="C8796" t="str">
            <v>00</v>
          </cell>
          <cell r="D8796" t="str">
            <v>00</v>
          </cell>
          <cell r="E8796" t="str">
            <v>900</v>
          </cell>
          <cell r="F8796" t="str">
            <v>6700.02</v>
          </cell>
          <cell r="G8796" t="str">
            <v>Depreciation Building Improvements</v>
          </cell>
          <cell r="H8796">
            <v>0</v>
          </cell>
          <cell r="I8796">
            <v>0</v>
          </cell>
          <cell r="J8796">
            <v>0</v>
          </cell>
          <cell r="K8796">
            <v>0</v>
          </cell>
          <cell r="L8796">
            <v>0</v>
          </cell>
          <cell r="M8796">
            <v>0</v>
          </cell>
          <cell r="N8796">
            <v>0</v>
          </cell>
          <cell r="O8796" t="str">
            <v>+++</v>
          </cell>
        </row>
        <row r="8797">
          <cell r="A8797" t="str">
            <v>640.00.00.900-6700.03</v>
          </cell>
          <cell r="B8797" t="str">
            <v>640</v>
          </cell>
          <cell r="C8797" t="str">
            <v>00</v>
          </cell>
          <cell r="D8797" t="str">
            <v>00</v>
          </cell>
          <cell r="E8797" t="str">
            <v>900</v>
          </cell>
          <cell r="F8797" t="str">
            <v>6700.03</v>
          </cell>
          <cell r="G8797" t="str">
            <v>Depreciation Computer Hardware</v>
          </cell>
          <cell r="H8797">
            <v>0</v>
          </cell>
          <cell r="I8797">
            <v>0</v>
          </cell>
          <cell r="J8797">
            <v>0</v>
          </cell>
          <cell r="K8797">
            <v>0</v>
          </cell>
          <cell r="L8797">
            <v>0</v>
          </cell>
          <cell r="M8797">
            <v>0</v>
          </cell>
          <cell r="N8797">
            <v>0</v>
          </cell>
          <cell r="O8797" t="str">
            <v>+++</v>
          </cell>
        </row>
        <row r="8798">
          <cell r="A8798" t="str">
            <v>640.00.00.900-6700.04</v>
          </cell>
          <cell r="B8798" t="str">
            <v>640</v>
          </cell>
          <cell r="C8798" t="str">
            <v>00</v>
          </cell>
          <cell r="D8798" t="str">
            <v>00</v>
          </cell>
          <cell r="E8798" t="str">
            <v>900</v>
          </cell>
          <cell r="F8798" t="str">
            <v>6700.04</v>
          </cell>
          <cell r="G8798" t="str">
            <v>Depreciation Software</v>
          </cell>
          <cell r="H8798">
            <v>0</v>
          </cell>
          <cell r="I8798">
            <v>0</v>
          </cell>
          <cell r="J8798">
            <v>0</v>
          </cell>
          <cell r="K8798">
            <v>0</v>
          </cell>
          <cell r="L8798">
            <v>0</v>
          </cell>
          <cell r="M8798">
            <v>0</v>
          </cell>
          <cell r="N8798">
            <v>0</v>
          </cell>
          <cell r="O8798" t="str">
            <v>+++</v>
          </cell>
        </row>
        <row r="8799">
          <cell r="A8799" t="str">
            <v>640.00.00.900-6700.05</v>
          </cell>
          <cell r="B8799" t="str">
            <v>640</v>
          </cell>
          <cell r="C8799" t="str">
            <v>00</v>
          </cell>
          <cell r="D8799" t="str">
            <v>00</v>
          </cell>
          <cell r="E8799" t="str">
            <v>900</v>
          </cell>
          <cell r="F8799" t="str">
            <v>6700.05</v>
          </cell>
          <cell r="G8799" t="str">
            <v>Depreciation Machinery &amp; Equipment</v>
          </cell>
          <cell r="H8799">
            <v>0</v>
          </cell>
          <cell r="I8799">
            <v>0</v>
          </cell>
          <cell r="J8799">
            <v>0</v>
          </cell>
          <cell r="K8799">
            <v>0</v>
          </cell>
          <cell r="L8799">
            <v>0</v>
          </cell>
          <cell r="M8799">
            <v>0</v>
          </cell>
          <cell r="N8799">
            <v>0</v>
          </cell>
          <cell r="O8799" t="str">
            <v>+++</v>
          </cell>
        </row>
        <row r="8800">
          <cell r="A8800" t="str">
            <v>640.00.00.900-6700.06</v>
          </cell>
          <cell r="B8800" t="str">
            <v>640</v>
          </cell>
          <cell r="C8800" t="str">
            <v>00</v>
          </cell>
          <cell r="D8800" t="str">
            <v>00</v>
          </cell>
          <cell r="E8800" t="str">
            <v>900</v>
          </cell>
          <cell r="F8800" t="str">
            <v>6700.06</v>
          </cell>
          <cell r="G8800" t="str">
            <v>Depreciation Vehicles</v>
          </cell>
          <cell r="H8800">
            <v>0</v>
          </cell>
          <cell r="I8800">
            <v>0</v>
          </cell>
          <cell r="J8800">
            <v>0</v>
          </cell>
          <cell r="K8800">
            <v>0</v>
          </cell>
          <cell r="L8800">
            <v>0</v>
          </cell>
          <cell r="M8800">
            <v>0</v>
          </cell>
          <cell r="N8800">
            <v>0</v>
          </cell>
          <cell r="O8800" t="str">
            <v>+++</v>
          </cell>
        </row>
        <row r="8801">
          <cell r="A8801" t="str">
            <v>640.00.00.900-6700.08</v>
          </cell>
          <cell r="B8801" t="str">
            <v>640</v>
          </cell>
          <cell r="C8801" t="str">
            <v>00</v>
          </cell>
          <cell r="D8801" t="str">
            <v>00</v>
          </cell>
          <cell r="E8801" t="str">
            <v>900</v>
          </cell>
          <cell r="F8801" t="str">
            <v>6700.08</v>
          </cell>
          <cell r="G8801" t="str">
            <v>Depreciation Streets</v>
          </cell>
          <cell r="H8801">
            <v>0</v>
          </cell>
          <cell r="I8801">
            <v>0</v>
          </cell>
          <cell r="J8801">
            <v>0</v>
          </cell>
          <cell r="K8801">
            <v>0</v>
          </cell>
          <cell r="L8801">
            <v>0</v>
          </cell>
          <cell r="M8801">
            <v>0</v>
          </cell>
          <cell r="N8801">
            <v>0</v>
          </cell>
          <cell r="O8801" t="str">
            <v>+++</v>
          </cell>
        </row>
        <row r="8802">
          <cell r="A8802" t="str">
            <v>640.00.00.900-6700.09</v>
          </cell>
          <cell r="B8802" t="str">
            <v>640</v>
          </cell>
          <cell r="C8802" t="str">
            <v>00</v>
          </cell>
          <cell r="D8802" t="str">
            <v>00</v>
          </cell>
          <cell r="E8802" t="str">
            <v>900</v>
          </cell>
          <cell r="F8802" t="str">
            <v>6700.09</v>
          </cell>
          <cell r="G8802" t="str">
            <v>Depreciation Sewer Lines</v>
          </cell>
          <cell r="H8802">
            <v>0</v>
          </cell>
          <cell r="I8802">
            <v>0</v>
          </cell>
          <cell r="J8802">
            <v>0</v>
          </cell>
          <cell r="K8802">
            <v>0</v>
          </cell>
          <cell r="L8802">
            <v>0</v>
          </cell>
          <cell r="M8802">
            <v>0</v>
          </cell>
          <cell r="N8802">
            <v>0</v>
          </cell>
          <cell r="O8802" t="str">
            <v>+++</v>
          </cell>
        </row>
        <row r="8803">
          <cell r="A8803" t="str">
            <v>640.00.00.900-6700.10</v>
          </cell>
          <cell r="B8803" t="str">
            <v>640</v>
          </cell>
          <cell r="C8803" t="str">
            <v>00</v>
          </cell>
          <cell r="D8803" t="str">
            <v>00</v>
          </cell>
          <cell r="E8803" t="str">
            <v>900</v>
          </cell>
          <cell r="F8803" t="str">
            <v>6700.10</v>
          </cell>
          <cell r="G8803" t="str">
            <v>Depreciation Sewer Plant</v>
          </cell>
          <cell r="H8803">
            <v>0</v>
          </cell>
          <cell r="I8803">
            <v>0</v>
          </cell>
          <cell r="J8803">
            <v>0</v>
          </cell>
          <cell r="K8803">
            <v>0</v>
          </cell>
          <cell r="L8803">
            <v>0</v>
          </cell>
          <cell r="M8803">
            <v>0</v>
          </cell>
          <cell r="N8803">
            <v>0</v>
          </cell>
          <cell r="O8803" t="str">
            <v>+++</v>
          </cell>
        </row>
        <row r="8804">
          <cell r="A8804" t="str">
            <v>640.00.00.900-6700.11</v>
          </cell>
          <cell r="B8804" t="str">
            <v>640</v>
          </cell>
          <cell r="C8804" t="str">
            <v>00</v>
          </cell>
          <cell r="D8804" t="str">
            <v>00</v>
          </cell>
          <cell r="E8804" t="str">
            <v>900</v>
          </cell>
          <cell r="F8804" t="str">
            <v>6700.11</v>
          </cell>
          <cell r="G8804" t="str">
            <v>Depreciation Storm Drain</v>
          </cell>
          <cell r="H8804">
            <v>0</v>
          </cell>
          <cell r="I8804">
            <v>0</v>
          </cell>
          <cell r="J8804">
            <v>0</v>
          </cell>
          <cell r="K8804">
            <v>0</v>
          </cell>
          <cell r="L8804">
            <v>0</v>
          </cell>
          <cell r="M8804">
            <v>0</v>
          </cell>
          <cell r="N8804">
            <v>0</v>
          </cell>
          <cell r="O8804" t="str">
            <v>+++</v>
          </cell>
        </row>
        <row r="8805">
          <cell r="A8805" t="str">
            <v>640.00.00.900-6700.99</v>
          </cell>
          <cell r="B8805" t="str">
            <v>640</v>
          </cell>
          <cell r="C8805" t="str">
            <v>00</v>
          </cell>
          <cell r="D8805" t="str">
            <v>00</v>
          </cell>
          <cell r="E8805" t="str">
            <v>900</v>
          </cell>
          <cell r="F8805" t="str">
            <v>6700.99</v>
          </cell>
          <cell r="G8805" t="str">
            <v>Depreciation Conversion</v>
          </cell>
          <cell r="H8805">
            <v>0</v>
          </cell>
          <cell r="I8805">
            <v>0</v>
          </cell>
          <cell r="J8805">
            <v>0</v>
          </cell>
          <cell r="K8805">
            <v>0</v>
          </cell>
          <cell r="L8805">
            <v>0</v>
          </cell>
          <cell r="M8805">
            <v>0</v>
          </cell>
          <cell r="N8805">
            <v>0</v>
          </cell>
          <cell r="O8805" t="str">
            <v>+++</v>
          </cell>
        </row>
        <row r="8806">
          <cell r="A8806" t="str">
            <v>640.00.00.900-7000.01</v>
          </cell>
          <cell r="B8806" t="str">
            <v>640</v>
          </cell>
          <cell r="C8806" t="str">
            <v>00</v>
          </cell>
          <cell r="D8806" t="str">
            <v>00</v>
          </cell>
          <cell r="E8806" t="str">
            <v>900</v>
          </cell>
          <cell r="F8806" t="str">
            <v>7000.01</v>
          </cell>
          <cell r="G8806" t="str">
            <v>Capital Outlay Vehicles-Minor</v>
          </cell>
          <cell r="H8806">
            <v>0</v>
          </cell>
          <cell r="I8806">
            <v>0</v>
          </cell>
          <cell r="J8806">
            <v>0</v>
          </cell>
          <cell r="K8806">
            <v>0</v>
          </cell>
          <cell r="L8806">
            <v>0</v>
          </cell>
          <cell r="M8806">
            <v>0</v>
          </cell>
          <cell r="N8806">
            <v>0</v>
          </cell>
          <cell r="O8806" t="str">
            <v>+++</v>
          </cell>
        </row>
        <row r="8807">
          <cell r="A8807" t="str">
            <v>640.00.00.900-7000.02</v>
          </cell>
          <cell r="B8807" t="str">
            <v>640</v>
          </cell>
          <cell r="C8807" t="str">
            <v>00</v>
          </cell>
          <cell r="D8807" t="str">
            <v>00</v>
          </cell>
          <cell r="E8807" t="str">
            <v>900</v>
          </cell>
          <cell r="F8807" t="str">
            <v>7000.02</v>
          </cell>
          <cell r="G8807" t="str">
            <v>Capital Outlay Vehicles-Major</v>
          </cell>
          <cell r="H8807">
            <v>0</v>
          </cell>
          <cell r="I8807">
            <v>0</v>
          </cell>
          <cell r="J8807">
            <v>0</v>
          </cell>
          <cell r="K8807">
            <v>0</v>
          </cell>
          <cell r="L8807">
            <v>0</v>
          </cell>
          <cell r="M8807">
            <v>0</v>
          </cell>
          <cell r="N8807">
            <v>0</v>
          </cell>
          <cell r="O8807" t="str">
            <v>+++</v>
          </cell>
        </row>
        <row r="8808">
          <cell r="A8808" t="str">
            <v>640.00.00.900-7000.03</v>
          </cell>
          <cell r="B8808" t="str">
            <v>640</v>
          </cell>
          <cell r="C8808" t="str">
            <v>00</v>
          </cell>
          <cell r="D8808" t="str">
            <v>00</v>
          </cell>
          <cell r="E8808" t="str">
            <v>900</v>
          </cell>
          <cell r="F8808" t="str">
            <v>7000.03</v>
          </cell>
          <cell r="G8808" t="str">
            <v>Capital Outlay Operations Equip-Minor</v>
          </cell>
          <cell r="H8808">
            <v>0</v>
          </cell>
          <cell r="I8808">
            <v>0</v>
          </cell>
          <cell r="J8808">
            <v>0</v>
          </cell>
          <cell r="K8808">
            <v>0</v>
          </cell>
          <cell r="L8808">
            <v>0</v>
          </cell>
          <cell r="M8808">
            <v>0</v>
          </cell>
          <cell r="N8808">
            <v>0</v>
          </cell>
          <cell r="O8808" t="str">
            <v>+++</v>
          </cell>
        </row>
        <row r="8809">
          <cell r="A8809" t="str">
            <v>640.00.00.900-7000.04</v>
          </cell>
          <cell r="B8809" t="str">
            <v>640</v>
          </cell>
          <cell r="C8809" t="str">
            <v>00</v>
          </cell>
          <cell r="D8809" t="str">
            <v>00</v>
          </cell>
          <cell r="E8809" t="str">
            <v>900</v>
          </cell>
          <cell r="F8809" t="str">
            <v>7000.04</v>
          </cell>
          <cell r="G8809" t="str">
            <v>Capital Outlay Operations Equipment-Major</v>
          </cell>
          <cell r="H8809">
            <v>920200</v>
          </cell>
          <cell r="I8809">
            <v>30000</v>
          </cell>
          <cell r="J8809">
            <v>950200</v>
          </cell>
          <cell r="K8809">
            <v>0</v>
          </cell>
          <cell r="L8809">
            <v>0</v>
          </cell>
          <cell r="M8809">
            <v>0</v>
          </cell>
          <cell r="N8809">
            <v>950200</v>
          </cell>
          <cell r="O8809">
            <v>0</v>
          </cell>
        </row>
        <row r="8810">
          <cell r="A8810" t="str">
            <v>640.00.00.900-7000.05</v>
          </cell>
          <cell r="B8810" t="str">
            <v>640</v>
          </cell>
          <cell r="C8810" t="str">
            <v>00</v>
          </cell>
          <cell r="D8810" t="str">
            <v>00</v>
          </cell>
          <cell r="E8810" t="str">
            <v>900</v>
          </cell>
          <cell r="F8810" t="str">
            <v>7000.05</v>
          </cell>
          <cell r="G8810" t="str">
            <v>Capital Outlay Operations Apparatus-Minor</v>
          </cell>
          <cell r="H8810">
            <v>0</v>
          </cell>
          <cell r="I8810">
            <v>0</v>
          </cell>
          <cell r="J8810">
            <v>0</v>
          </cell>
          <cell r="K8810">
            <v>0</v>
          </cell>
          <cell r="L8810">
            <v>0</v>
          </cell>
          <cell r="M8810">
            <v>0</v>
          </cell>
          <cell r="N8810">
            <v>0</v>
          </cell>
          <cell r="O8810" t="str">
            <v>+++</v>
          </cell>
        </row>
        <row r="8811">
          <cell r="A8811" t="str">
            <v>640.00.00.900-7000.06</v>
          </cell>
          <cell r="B8811" t="str">
            <v>640</v>
          </cell>
          <cell r="C8811" t="str">
            <v>00</v>
          </cell>
          <cell r="D8811" t="str">
            <v>00</v>
          </cell>
          <cell r="E8811" t="str">
            <v>900</v>
          </cell>
          <cell r="F8811" t="str">
            <v>7000.06</v>
          </cell>
          <cell r="G8811" t="str">
            <v>Capital Outlay Operations Appartus-Major</v>
          </cell>
          <cell r="H8811">
            <v>25000</v>
          </cell>
          <cell r="I8811">
            <v>0</v>
          </cell>
          <cell r="J8811">
            <v>25000</v>
          </cell>
          <cell r="K8811">
            <v>0</v>
          </cell>
          <cell r="L8811">
            <v>263848.25</v>
          </cell>
          <cell r="M8811">
            <v>0</v>
          </cell>
          <cell r="N8811">
            <v>-238848.25</v>
          </cell>
          <cell r="O8811">
            <v>10.55</v>
          </cell>
        </row>
        <row r="8812">
          <cell r="A8812" t="str">
            <v>640.00.00.900-7000.07</v>
          </cell>
          <cell r="B8812" t="str">
            <v>640</v>
          </cell>
          <cell r="C8812" t="str">
            <v>00</v>
          </cell>
          <cell r="D8812" t="str">
            <v>00</v>
          </cell>
          <cell r="E8812" t="str">
            <v>900</v>
          </cell>
          <cell r="F8812" t="str">
            <v>7000.07</v>
          </cell>
          <cell r="G8812" t="str">
            <v>Capital Outlay Computer Hardware</v>
          </cell>
          <cell r="H8812">
            <v>0</v>
          </cell>
          <cell r="I8812">
            <v>0</v>
          </cell>
          <cell r="J8812">
            <v>0</v>
          </cell>
          <cell r="K8812">
            <v>0</v>
          </cell>
          <cell r="L8812">
            <v>0</v>
          </cell>
          <cell r="M8812">
            <v>0</v>
          </cell>
          <cell r="N8812">
            <v>0</v>
          </cell>
          <cell r="O8812" t="str">
            <v>+++</v>
          </cell>
        </row>
        <row r="8813">
          <cell r="A8813" t="str">
            <v>640.00.00.900-7000.08</v>
          </cell>
          <cell r="B8813" t="str">
            <v>640</v>
          </cell>
          <cell r="C8813" t="str">
            <v>00</v>
          </cell>
          <cell r="D8813" t="str">
            <v>00</v>
          </cell>
          <cell r="E8813" t="str">
            <v>900</v>
          </cell>
          <cell r="F8813" t="str">
            <v>7000.08</v>
          </cell>
          <cell r="G8813" t="str">
            <v>Capital Outlay Computer Software</v>
          </cell>
          <cell r="H8813">
            <v>110000</v>
          </cell>
          <cell r="I8813">
            <v>0</v>
          </cell>
          <cell r="J8813">
            <v>110000</v>
          </cell>
          <cell r="K8813">
            <v>0</v>
          </cell>
          <cell r="L8813">
            <v>0</v>
          </cell>
          <cell r="M8813">
            <v>0</v>
          </cell>
          <cell r="N8813">
            <v>110000</v>
          </cell>
          <cell r="O8813">
            <v>0</v>
          </cell>
        </row>
        <row r="8814">
          <cell r="A8814" t="str">
            <v>640.00.00.900-7000.09</v>
          </cell>
          <cell r="B8814" t="str">
            <v>640</v>
          </cell>
          <cell r="C8814" t="str">
            <v>00</v>
          </cell>
          <cell r="D8814" t="str">
            <v>00</v>
          </cell>
          <cell r="E8814" t="str">
            <v>900</v>
          </cell>
          <cell r="F8814" t="str">
            <v>7000.09</v>
          </cell>
          <cell r="G8814" t="str">
            <v>Capital Outlay Computer Conversion</v>
          </cell>
          <cell r="H8814">
            <v>0</v>
          </cell>
          <cell r="I8814">
            <v>0</v>
          </cell>
          <cell r="J8814">
            <v>0</v>
          </cell>
          <cell r="K8814">
            <v>0</v>
          </cell>
          <cell r="L8814">
            <v>0</v>
          </cell>
          <cell r="M8814">
            <v>0</v>
          </cell>
          <cell r="N8814">
            <v>0</v>
          </cell>
          <cell r="O8814" t="str">
            <v>+++</v>
          </cell>
        </row>
        <row r="8815">
          <cell r="A8815" t="str">
            <v>640.00.00.900-7000.17</v>
          </cell>
          <cell r="B8815" t="str">
            <v>640</v>
          </cell>
          <cell r="C8815" t="str">
            <v>00</v>
          </cell>
          <cell r="D8815" t="str">
            <v>00</v>
          </cell>
          <cell r="E8815" t="str">
            <v>900</v>
          </cell>
          <cell r="F8815" t="str">
            <v>7000.17</v>
          </cell>
          <cell r="G8815" t="str">
            <v>Capital Outlay Storage Tank</v>
          </cell>
          <cell r="H8815">
            <v>0</v>
          </cell>
          <cell r="I8815">
            <v>0</v>
          </cell>
          <cell r="J8815">
            <v>0</v>
          </cell>
          <cell r="K8815">
            <v>0</v>
          </cell>
          <cell r="L8815">
            <v>0</v>
          </cell>
          <cell r="M8815">
            <v>0</v>
          </cell>
          <cell r="N8815">
            <v>0</v>
          </cell>
          <cell r="O8815" t="str">
            <v>+++</v>
          </cell>
        </row>
        <row r="8816">
          <cell r="A8816" t="str">
            <v>640.00.00.900-7000.18</v>
          </cell>
          <cell r="B8816" t="str">
            <v>640</v>
          </cell>
          <cell r="C8816" t="str">
            <v>00</v>
          </cell>
          <cell r="D8816" t="str">
            <v>00</v>
          </cell>
          <cell r="E8816" t="str">
            <v>900</v>
          </cell>
          <cell r="F8816" t="str">
            <v>7000.18</v>
          </cell>
          <cell r="G8816" t="str">
            <v>Capital Outlay Pumps</v>
          </cell>
          <cell r="H8816">
            <v>0</v>
          </cell>
          <cell r="I8816">
            <v>0</v>
          </cell>
          <cell r="J8816">
            <v>0</v>
          </cell>
          <cell r="K8816">
            <v>0</v>
          </cell>
          <cell r="L8816">
            <v>0</v>
          </cell>
          <cell r="M8816">
            <v>0</v>
          </cell>
          <cell r="N8816">
            <v>0</v>
          </cell>
          <cell r="O8816" t="str">
            <v>+++</v>
          </cell>
        </row>
        <row r="8817">
          <cell r="A8817" t="str">
            <v>640.00.00.900-7000.19</v>
          </cell>
          <cell r="B8817" t="str">
            <v>640</v>
          </cell>
          <cell r="C8817" t="str">
            <v>00</v>
          </cell>
          <cell r="D8817" t="str">
            <v>00</v>
          </cell>
          <cell r="E8817" t="str">
            <v>900</v>
          </cell>
          <cell r="F8817" t="str">
            <v>7000.19</v>
          </cell>
          <cell r="G8817" t="str">
            <v>Capital Outlay Pumps</v>
          </cell>
          <cell r="H8817">
            <v>0</v>
          </cell>
          <cell r="I8817">
            <v>0</v>
          </cell>
          <cell r="J8817">
            <v>0</v>
          </cell>
          <cell r="K8817">
            <v>0</v>
          </cell>
          <cell r="L8817">
            <v>0</v>
          </cell>
          <cell r="M8817">
            <v>0</v>
          </cell>
          <cell r="N8817">
            <v>0</v>
          </cell>
          <cell r="O8817" t="str">
            <v>+++</v>
          </cell>
        </row>
        <row r="8818">
          <cell r="A8818" t="str">
            <v>640.00.00.900-7000.20</v>
          </cell>
          <cell r="B8818" t="str">
            <v>640</v>
          </cell>
          <cell r="C8818" t="str">
            <v>00</v>
          </cell>
          <cell r="D8818" t="str">
            <v>00</v>
          </cell>
          <cell r="E8818" t="str">
            <v>900</v>
          </cell>
          <cell r="F8818" t="str">
            <v>7000.20</v>
          </cell>
          <cell r="G8818" t="str">
            <v>Capital Outlay Laboratory</v>
          </cell>
          <cell r="H8818">
            <v>0</v>
          </cell>
          <cell r="I8818">
            <v>0</v>
          </cell>
          <cell r="J8818">
            <v>0</v>
          </cell>
          <cell r="K8818">
            <v>0</v>
          </cell>
          <cell r="L8818">
            <v>0</v>
          </cell>
          <cell r="M8818">
            <v>0</v>
          </cell>
          <cell r="N8818">
            <v>0</v>
          </cell>
          <cell r="O8818" t="str">
            <v>+++</v>
          </cell>
        </row>
        <row r="8819">
          <cell r="A8819" t="str">
            <v>640.00.00.900-7000.23</v>
          </cell>
          <cell r="B8819" t="str">
            <v>640</v>
          </cell>
          <cell r="C8819" t="str">
            <v>00</v>
          </cell>
          <cell r="D8819" t="str">
            <v>00</v>
          </cell>
          <cell r="E8819" t="str">
            <v>900</v>
          </cell>
          <cell r="F8819" t="str">
            <v>7000.23</v>
          </cell>
          <cell r="G8819" t="str">
            <v>Capital Outlay Leveling Devices</v>
          </cell>
          <cell r="H8819">
            <v>0</v>
          </cell>
          <cell r="I8819">
            <v>0</v>
          </cell>
          <cell r="J8819">
            <v>0</v>
          </cell>
          <cell r="K8819">
            <v>0</v>
          </cell>
          <cell r="L8819">
            <v>0</v>
          </cell>
          <cell r="M8819">
            <v>0</v>
          </cell>
          <cell r="N8819">
            <v>0</v>
          </cell>
          <cell r="O8819" t="str">
            <v>+++</v>
          </cell>
        </row>
        <row r="8820">
          <cell r="A8820" t="str">
            <v>640.00.00.900-7000.24</v>
          </cell>
          <cell r="B8820" t="str">
            <v>640</v>
          </cell>
          <cell r="C8820" t="str">
            <v>00</v>
          </cell>
          <cell r="D8820" t="str">
            <v>00</v>
          </cell>
          <cell r="E8820" t="str">
            <v>900</v>
          </cell>
          <cell r="F8820" t="str">
            <v>7000.24</v>
          </cell>
          <cell r="G8820" t="str">
            <v>Capital Outlay Centrifuge</v>
          </cell>
          <cell r="H8820">
            <v>0</v>
          </cell>
          <cell r="I8820">
            <v>0</v>
          </cell>
          <cell r="J8820">
            <v>0</v>
          </cell>
          <cell r="K8820">
            <v>0</v>
          </cell>
          <cell r="L8820">
            <v>0</v>
          </cell>
          <cell r="M8820">
            <v>0</v>
          </cell>
          <cell r="N8820">
            <v>0</v>
          </cell>
          <cell r="O8820" t="str">
            <v>+++</v>
          </cell>
        </row>
        <row r="8821">
          <cell r="A8821" t="str">
            <v>640.00.00.900-7000.25</v>
          </cell>
          <cell r="B8821" t="str">
            <v>640</v>
          </cell>
          <cell r="C8821" t="str">
            <v>00</v>
          </cell>
          <cell r="D8821" t="str">
            <v>00</v>
          </cell>
          <cell r="E8821" t="str">
            <v>900</v>
          </cell>
          <cell r="F8821" t="str">
            <v>7000.25</v>
          </cell>
          <cell r="G8821" t="str">
            <v>Capital Outlay Aeration Basin</v>
          </cell>
          <cell r="H8821">
            <v>0</v>
          </cell>
          <cell r="I8821">
            <v>103379</v>
          </cell>
          <cell r="J8821">
            <v>103379</v>
          </cell>
          <cell r="K8821">
            <v>0</v>
          </cell>
          <cell r="L8821">
            <v>0</v>
          </cell>
          <cell r="M8821">
            <v>103378.75</v>
          </cell>
          <cell r="N8821">
            <v>0.25</v>
          </cell>
          <cell r="O8821">
            <v>1</v>
          </cell>
        </row>
        <row r="8822">
          <cell r="A8822" t="str">
            <v>640.00.00.900-7000.26</v>
          </cell>
          <cell r="B8822" t="str">
            <v>640</v>
          </cell>
          <cell r="C8822" t="str">
            <v>00</v>
          </cell>
          <cell r="D8822" t="str">
            <v>00</v>
          </cell>
          <cell r="E8822" t="str">
            <v>900</v>
          </cell>
          <cell r="F8822" t="str">
            <v>7000.26</v>
          </cell>
          <cell r="G8822" t="str">
            <v>Capital Outlay Discharge Box</v>
          </cell>
          <cell r="H8822">
            <v>0</v>
          </cell>
          <cell r="I8822">
            <v>0</v>
          </cell>
          <cell r="J8822">
            <v>0</v>
          </cell>
          <cell r="K8822">
            <v>0</v>
          </cell>
          <cell r="L8822">
            <v>0</v>
          </cell>
          <cell r="M8822">
            <v>0</v>
          </cell>
          <cell r="N8822">
            <v>0</v>
          </cell>
          <cell r="O8822" t="str">
            <v>+++</v>
          </cell>
        </row>
        <row r="8823">
          <cell r="A8823" t="str">
            <v>640.00.00.900-7000.99</v>
          </cell>
          <cell r="B8823" t="str">
            <v>640</v>
          </cell>
          <cell r="C8823" t="str">
            <v>00</v>
          </cell>
          <cell r="D8823" t="str">
            <v>00</v>
          </cell>
          <cell r="E8823" t="str">
            <v>900</v>
          </cell>
          <cell r="F8823" t="str">
            <v>7000.99</v>
          </cell>
          <cell r="G8823" t="str">
            <v>Capital Outlay General</v>
          </cell>
          <cell r="H8823">
            <v>3557625</v>
          </cell>
          <cell r="I8823">
            <v>0</v>
          </cell>
          <cell r="J8823">
            <v>3557625</v>
          </cell>
          <cell r="K8823">
            <v>0</v>
          </cell>
          <cell r="L8823">
            <v>0</v>
          </cell>
          <cell r="M8823">
            <v>0</v>
          </cell>
          <cell r="N8823">
            <v>3557625</v>
          </cell>
          <cell r="O8823">
            <v>0</v>
          </cell>
        </row>
        <row r="8824">
          <cell r="A8824" t="str">
            <v>640.00.00.900-8050.01</v>
          </cell>
          <cell r="B8824" t="str">
            <v>640</v>
          </cell>
          <cell r="C8824" t="str">
            <v>00</v>
          </cell>
          <cell r="D8824" t="str">
            <v>00</v>
          </cell>
          <cell r="E8824" t="str">
            <v>900</v>
          </cell>
          <cell r="F8824" t="str">
            <v>8050.01</v>
          </cell>
          <cell r="G8824" t="str">
            <v>Capital Improvements-Sewer Land</v>
          </cell>
          <cell r="H8824">
            <v>0</v>
          </cell>
          <cell r="I8824">
            <v>0</v>
          </cell>
          <cell r="J8824">
            <v>0</v>
          </cell>
          <cell r="K8824">
            <v>0</v>
          </cell>
          <cell r="L8824">
            <v>0</v>
          </cell>
          <cell r="M8824">
            <v>0</v>
          </cell>
          <cell r="N8824">
            <v>0</v>
          </cell>
          <cell r="O8824" t="str">
            <v>+++</v>
          </cell>
        </row>
        <row r="8825">
          <cell r="A8825" t="str">
            <v>640.00.00.900-8050.02</v>
          </cell>
          <cell r="B8825" t="str">
            <v>640</v>
          </cell>
          <cell r="C8825" t="str">
            <v>00</v>
          </cell>
          <cell r="D8825" t="str">
            <v>00</v>
          </cell>
          <cell r="E8825" t="str">
            <v>900</v>
          </cell>
          <cell r="F8825" t="str">
            <v>8050.02</v>
          </cell>
          <cell r="G8825" t="str">
            <v>Capital Improvements-Sewer Collection Line Maint/Rehab</v>
          </cell>
          <cell r="H8825">
            <v>0</v>
          </cell>
          <cell r="I8825">
            <v>0</v>
          </cell>
          <cell r="J8825">
            <v>0</v>
          </cell>
          <cell r="K8825">
            <v>0</v>
          </cell>
          <cell r="L8825">
            <v>0</v>
          </cell>
          <cell r="M8825">
            <v>0</v>
          </cell>
          <cell r="N8825">
            <v>0</v>
          </cell>
          <cell r="O8825" t="str">
            <v>+++</v>
          </cell>
        </row>
        <row r="8826">
          <cell r="A8826" t="str">
            <v>640.00.00.900-8050.03</v>
          </cell>
          <cell r="B8826" t="str">
            <v>640</v>
          </cell>
          <cell r="C8826" t="str">
            <v>00</v>
          </cell>
          <cell r="D8826" t="str">
            <v>00</v>
          </cell>
          <cell r="E8826" t="str">
            <v>900</v>
          </cell>
          <cell r="F8826" t="str">
            <v>8050.03</v>
          </cell>
          <cell r="G8826" t="str">
            <v>Capital Improvements-Sewer Collection Line Repairs-Major</v>
          </cell>
          <cell r="H8826">
            <v>0</v>
          </cell>
          <cell r="I8826">
            <v>0</v>
          </cell>
          <cell r="J8826">
            <v>0</v>
          </cell>
          <cell r="K8826">
            <v>0</v>
          </cell>
          <cell r="L8826">
            <v>0</v>
          </cell>
          <cell r="M8826">
            <v>0</v>
          </cell>
          <cell r="N8826">
            <v>0</v>
          </cell>
          <cell r="O8826" t="str">
            <v>+++</v>
          </cell>
        </row>
        <row r="8827">
          <cell r="A8827" t="str">
            <v>640.00.00.900-8050.04</v>
          </cell>
          <cell r="B8827" t="str">
            <v>640</v>
          </cell>
          <cell r="C8827" t="str">
            <v>00</v>
          </cell>
          <cell r="D8827" t="str">
            <v>00</v>
          </cell>
          <cell r="E8827" t="str">
            <v>900</v>
          </cell>
          <cell r="F8827" t="str">
            <v>8050.04</v>
          </cell>
          <cell r="G8827" t="str">
            <v>Capital Improvements-Sewer Collection Line Replacement/Impr</v>
          </cell>
          <cell r="H8827">
            <v>0</v>
          </cell>
          <cell r="I8827">
            <v>0</v>
          </cell>
          <cell r="J8827">
            <v>0</v>
          </cell>
          <cell r="K8827">
            <v>0</v>
          </cell>
          <cell r="L8827">
            <v>0</v>
          </cell>
          <cell r="M8827">
            <v>0</v>
          </cell>
          <cell r="N8827">
            <v>0</v>
          </cell>
          <cell r="O8827" t="str">
            <v>+++</v>
          </cell>
        </row>
        <row r="8828">
          <cell r="A8828" t="str">
            <v>640.00.00.900-8050.05</v>
          </cell>
          <cell r="B8828" t="str">
            <v>640</v>
          </cell>
          <cell r="C8828" t="str">
            <v>00</v>
          </cell>
          <cell r="D8828" t="str">
            <v>00</v>
          </cell>
          <cell r="E8828" t="str">
            <v>900</v>
          </cell>
          <cell r="F8828" t="str">
            <v>8050.05</v>
          </cell>
          <cell r="G8828" t="str">
            <v>Capital Improvements-Sewer Collection Trunk Maint/Rehab</v>
          </cell>
          <cell r="H8828">
            <v>0</v>
          </cell>
          <cell r="I8828">
            <v>0</v>
          </cell>
          <cell r="J8828">
            <v>0</v>
          </cell>
          <cell r="K8828">
            <v>0</v>
          </cell>
          <cell r="L8828">
            <v>0</v>
          </cell>
          <cell r="M8828">
            <v>0</v>
          </cell>
          <cell r="N8828">
            <v>0</v>
          </cell>
          <cell r="O8828" t="str">
            <v>+++</v>
          </cell>
        </row>
        <row r="8829">
          <cell r="A8829" t="str">
            <v>640.00.00.900-8050.06</v>
          </cell>
          <cell r="B8829" t="str">
            <v>640</v>
          </cell>
          <cell r="C8829" t="str">
            <v>00</v>
          </cell>
          <cell r="D8829" t="str">
            <v>00</v>
          </cell>
          <cell r="E8829" t="str">
            <v>900</v>
          </cell>
          <cell r="F8829" t="str">
            <v>8050.06</v>
          </cell>
          <cell r="G8829" t="str">
            <v>Capital Improvements-Sewer Collection Trunk Repairs-Major</v>
          </cell>
          <cell r="H8829">
            <v>0</v>
          </cell>
          <cell r="I8829">
            <v>0</v>
          </cell>
          <cell r="J8829">
            <v>0</v>
          </cell>
          <cell r="K8829">
            <v>0</v>
          </cell>
          <cell r="L8829">
            <v>0</v>
          </cell>
          <cell r="M8829">
            <v>0</v>
          </cell>
          <cell r="N8829">
            <v>0</v>
          </cell>
          <cell r="O8829" t="str">
            <v>+++</v>
          </cell>
        </row>
        <row r="8830">
          <cell r="A8830" t="str">
            <v>640.00.00.900-8050.07</v>
          </cell>
          <cell r="B8830" t="str">
            <v>640</v>
          </cell>
          <cell r="C8830" t="str">
            <v>00</v>
          </cell>
          <cell r="D8830" t="str">
            <v>00</v>
          </cell>
          <cell r="E8830" t="str">
            <v>900</v>
          </cell>
          <cell r="F8830" t="str">
            <v>8050.07</v>
          </cell>
          <cell r="G8830" t="str">
            <v>Capital Improvements-Sewer Collection Trunk Replacement/Imp</v>
          </cell>
          <cell r="H8830">
            <v>736000</v>
          </cell>
          <cell r="I8830">
            <v>0</v>
          </cell>
          <cell r="J8830">
            <v>736000</v>
          </cell>
          <cell r="K8830">
            <v>0</v>
          </cell>
          <cell r="L8830">
            <v>0</v>
          </cell>
          <cell r="M8830">
            <v>78229.48</v>
          </cell>
          <cell r="N8830">
            <v>657770.52</v>
          </cell>
          <cell r="O8830">
            <v>0.11</v>
          </cell>
        </row>
        <row r="8831">
          <cell r="A8831" t="str">
            <v>640.00.00.900-8050.08</v>
          </cell>
          <cell r="B8831" t="str">
            <v>640</v>
          </cell>
          <cell r="C8831" t="str">
            <v>00</v>
          </cell>
          <cell r="D8831" t="str">
            <v>00</v>
          </cell>
          <cell r="E8831" t="str">
            <v>900</v>
          </cell>
          <cell r="F8831" t="str">
            <v>8050.08</v>
          </cell>
          <cell r="G8831" t="str">
            <v>Capital Improvements-Sewer Collection Pump Stn Maint/Rehab</v>
          </cell>
          <cell r="H8831">
            <v>0</v>
          </cell>
          <cell r="I8831">
            <v>0</v>
          </cell>
          <cell r="J8831">
            <v>0</v>
          </cell>
          <cell r="K8831">
            <v>0</v>
          </cell>
          <cell r="L8831">
            <v>0</v>
          </cell>
          <cell r="M8831">
            <v>0</v>
          </cell>
          <cell r="N8831">
            <v>0</v>
          </cell>
          <cell r="O8831" t="str">
            <v>+++</v>
          </cell>
        </row>
        <row r="8832">
          <cell r="A8832" t="str">
            <v>640.00.00.900-8050.09</v>
          </cell>
          <cell r="B8832" t="str">
            <v>640</v>
          </cell>
          <cell r="C8832" t="str">
            <v>00</v>
          </cell>
          <cell r="D8832" t="str">
            <v>00</v>
          </cell>
          <cell r="E8832" t="str">
            <v>900</v>
          </cell>
          <cell r="F8832" t="str">
            <v>8050.09</v>
          </cell>
          <cell r="G8832" t="str">
            <v>Capital Improvements-Sewer Collection Pump Stn Repairs-Maj</v>
          </cell>
          <cell r="H8832">
            <v>0</v>
          </cell>
          <cell r="I8832">
            <v>0</v>
          </cell>
          <cell r="J8832">
            <v>0</v>
          </cell>
          <cell r="K8832">
            <v>0</v>
          </cell>
          <cell r="L8832">
            <v>0</v>
          </cell>
          <cell r="M8832">
            <v>0</v>
          </cell>
          <cell r="N8832">
            <v>0</v>
          </cell>
          <cell r="O8832" t="str">
            <v>+++</v>
          </cell>
        </row>
        <row r="8833">
          <cell r="A8833" t="str">
            <v>640.00.00.900-8050.10</v>
          </cell>
          <cell r="B8833" t="str">
            <v>640</v>
          </cell>
          <cell r="C8833" t="str">
            <v>00</v>
          </cell>
          <cell r="D8833" t="str">
            <v>00</v>
          </cell>
          <cell r="E8833" t="str">
            <v>900</v>
          </cell>
          <cell r="F8833" t="str">
            <v>8050.10</v>
          </cell>
          <cell r="G8833" t="str">
            <v>Capital Improvements-Sewer Collection Pump Stn Replace/Imp</v>
          </cell>
          <cell r="H8833">
            <v>0</v>
          </cell>
          <cell r="I8833">
            <v>0</v>
          </cell>
          <cell r="J8833">
            <v>0</v>
          </cell>
          <cell r="K8833">
            <v>0</v>
          </cell>
          <cell r="L8833">
            <v>0</v>
          </cell>
          <cell r="M8833">
            <v>0</v>
          </cell>
          <cell r="N8833">
            <v>0</v>
          </cell>
          <cell r="O8833" t="str">
            <v>+++</v>
          </cell>
        </row>
        <row r="8834">
          <cell r="A8834" t="str">
            <v>640.00.00.900-8050.11</v>
          </cell>
          <cell r="B8834" t="str">
            <v>640</v>
          </cell>
          <cell r="C8834" t="str">
            <v>00</v>
          </cell>
          <cell r="D8834" t="str">
            <v>00</v>
          </cell>
          <cell r="E8834" t="str">
            <v>900</v>
          </cell>
          <cell r="F8834" t="str">
            <v>8050.11</v>
          </cell>
          <cell r="G8834" t="str">
            <v>Capital Improvements-Sewer Plant Liquid Maint/Rehab</v>
          </cell>
          <cell r="H8834">
            <v>0</v>
          </cell>
          <cell r="I8834">
            <v>0</v>
          </cell>
          <cell r="J8834">
            <v>0</v>
          </cell>
          <cell r="K8834">
            <v>0</v>
          </cell>
          <cell r="L8834">
            <v>0</v>
          </cell>
          <cell r="M8834">
            <v>0</v>
          </cell>
          <cell r="N8834">
            <v>0</v>
          </cell>
          <cell r="O8834" t="str">
            <v>+++</v>
          </cell>
        </row>
        <row r="8835">
          <cell r="A8835" t="str">
            <v>640.00.00.900-8050.12</v>
          </cell>
          <cell r="B8835" t="str">
            <v>640</v>
          </cell>
          <cell r="C8835" t="str">
            <v>00</v>
          </cell>
          <cell r="D8835" t="str">
            <v>00</v>
          </cell>
          <cell r="E8835" t="str">
            <v>900</v>
          </cell>
          <cell r="F8835" t="str">
            <v>8050.12</v>
          </cell>
          <cell r="G8835" t="str">
            <v>Capital Improvements-Sewer Plant Liquid Repairs-Major</v>
          </cell>
          <cell r="H8835">
            <v>0</v>
          </cell>
          <cell r="I8835">
            <v>0</v>
          </cell>
          <cell r="J8835">
            <v>0</v>
          </cell>
          <cell r="K8835">
            <v>0</v>
          </cell>
          <cell r="L8835">
            <v>0</v>
          </cell>
          <cell r="M8835">
            <v>0</v>
          </cell>
          <cell r="N8835">
            <v>0</v>
          </cell>
          <cell r="O8835" t="str">
            <v>+++</v>
          </cell>
        </row>
        <row r="8836">
          <cell r="A8836" t="str">
            <v>640.00.00.900-8050.13</v>
          </cell>
          <cell r="B8836" t="str">
            <v>640</v>
          </cell>
          <cell r="C8836" t="str">
            <v>00</v>
          </cell>
          <cell r="D8836" t="str">
            <v>00</v>
          </cell>
          <cell r="E8836" t="str">
            <v>900</v>
          </cell>
          <cell r="F8836" t="str">
            <v>8050.13</v>
          </cell>
          <cell r="G8836" t="str">
            <v>Capital Improvements-Sewer Plant Liquid Replacement/Imp</v>
          </cell>
          <cell r="H8836">
            <v>0</v>
          </cell>
          <cell r="I8836">
            <v>0</v>
          </cell>
          <cell r="J8836">
            <v>0</v>
          </cell>
          <cell r="K8836">
            <v>0</v>
          </cell>
          <cell r="L8836">
            <v>0</v>
          </cell>
          <cell r="M8836">
            <v>0</v>
          </cell>
          <cell r="N8836">
            <v>0</v>
          </cell>
          <cell r="O8836" t="str">
            <v>+++</v>
          </cell>
        </row>
        <row r="8837">
          <cell r="A8837" t="str">
            <v>640.00.00.900-8050.14</v>
          </cell>
          <cell r="B8837" t="str">
            <v>640</v>
          </cell>
          <cell r="C8837" t="str">
            <v>00</v>
          </cell>
          <cell r="D8837" t="str">
            <v>00</v>
          </cell>
          <cell r="E8837" t="str">
            <v>900</v>
          </cell>
          <cell r="F8837" t="str">
            <v>8050.14</v>
          </cell>
          <cell r="G8837" t="str">
            <v>Capital Improvements-Sewer Plant Solid Maintenance/Rehab</v>
          </cell>
          <cell r="H8837">
            <v>0</v>
          </cell>
          <cell r="I8837">
            <v>0</v>
          </cell>
          <cell r="J8837">
            <v>0</v>
          </cell>
          <cell r="K8837">
            <v>0</v>
          </cell>
          <cell r="L8837">
            <v>0</v>
          </cell>
          <cell r="M8837">
            <v>0</v>
          </cell>
          <cell r="N8837">
            <v>0</v>
          </cell>
          <cell r="O8837" t="str">
            <v>+++</v>
          </cell>
        </row>
        <row r="8838">
          <cell r="A8838" t="str">
            <v>640.00.00.900-8050.15</v>
          </cell>
          <cell r="B8838" t="str">
            <v>640</v>
          </cell>
          <cell r="C8838" t="str">
            <v>00</v>
          </cell>
          <cell r="D8838" t="str">
            <v>00</v>
          </cell>
          <cell r="E8838" t="str">
            <v>900</v>
          </cell>
          <cell r="F8838" t="str">
            <v>8050.15</v>
          </cell>
          <cell r="G8838" t="str">
            <v>Capital Improvements-Sewer Plant Solid Repairs-Major</v>
          </cell>
          <cell r="H8838">
            <v>0</v>
          </cell>
          <cell r="I8838">
            <v>0</v>
          </cell>
          <cell r="J8838">
            <v>0</v>
          </cell>
          <cell r="K8838">
            <v>0</v>
          </cell>
          <cell r="L8838">
            <v>0</v>
          </cell>
          <cell r="M8838">
            <v>0</v>
          </cell>
          <cell r="N8838">
            <v>0</v>
          </cell>
          <cell r="O8838" t="str">
            <v>+++</v>
          </cell>
        </row>
        <row r="8839">
          <cell r="A8839" t="str">
            <v>640.00.00.900-8050.16</v>
          </cell>
          <cell r="B8839" t="str">
            <v>640</v>
          </cell>
          <cell r="C8839" t="str">
            <v>00</v>
          </cell>
          <cell r="D8839" t="str">
            <v>00</v>
          </cell>
          <cell r="E8839" t="str">
            <v>900</v>
          </cell>
          <cell r="F8839" t="str">
            <v>8050.16</v>
          </cell>
          <cell r="G8839" t="str">
            <v>Capital Improvements-Sewer Plant Solid Replacement/Imp</v>
          </cell>
          <cell r="H8839">
            <v>0</v>
          </cell>
          <cell r="I8839">
            <v>0</v>
          </cell>
          <cell r="J8839">
            <v>0</v>
          </cell>
          <cell r="K8839">
            <v>0</v>
          </cell>
          <cell r="L8839">
            <v>0</v>
          </cell>
          <cell r="M8839">
            <v>0</v>
          </cell>
          <cell r="N8839">
            <v>0</v>
          </cell>
          <cell r="O8839" t="str">
            <v>+++</v>
          </cell>
        </row>
        <row r="8840">
          <cell r="A8840" t="str">
            <v>640.00.00.900-8050.17</v>
          </cell>
          <cell r="B8840" t="str">
            <v>640</v>
          </cell>
          <cell r="C8840" t="str">
            <v>00</v>
          </cell>
          <cell r="D8840" t="str">
            <v>00</v>
          </cell>
          <cell r="E8840" t="str">
            <v>900</v>
          </cell>
          <cell r="F8840" t="str">
            <v>8050.17</v>
          </cell>
          <cell r="G8840" t="str">
            <v>Capital Improvements-Sewer Other Misc Improvements</v>
          </cell>
          <cell r="H8840">
            <v>0</v>
          </cell>
          <cell r="I8840">
            <v>0</v>
          </cell>
          <cell r="J8840">
            <v>0</v>
          </cell>
          <cell r="K8840">
            <v>0</v>
          </cell>
          <cell r="L8840">
            <v>0</v>
          </cell>
          <cell r="M8840">
            <v>57.75</v>
          </cell>
          <cell r="N8840">
            <v>-57.75</v>
          </cell>
          <cell r="O8840" t="str">
            <v>+++</v>
          </cell>
        </row>
        <row r="8841">
          <cell r="A8841" t="str">
            <v>640.00.00.900-8050.18</v>
          </cell>
          <cell r="B8841" t="str">
            <v>640</v>
          </cell>
          <cell r="C8841" t="str">
            <v>00</v>
          </cell>
          <cell r="D8841" t="str">
            <v>00</v>
          </cell>
          <cell r="E8841" t="str">
            <v>900</v>
          </cell>
          <cell r="F8841" t="str">
            <v>8050.18</v>
          </cell>
          <cell r="G8841" t="str">
            <v>Capital Improvements-Sewer Security</v>
          </cell>
          <cell r="H8841">
            <v>0</v>
          </cell>
          <cell r="I8841">
            <v>0</v>
          </cell>
          <cell r="J8841">
            <v>0</v>
          </cell>
          <cell r="K8841">
            <v>0</v>
          </cell>
          <cell r="L8841">
            <v>0</v>
          </cell>
          <cell r="M8841">
            <v>0</v>
          </cell>
          <cell r="N8841">
            <v>0</v>
          </cell>
          <cell r="O8841" t="str">
            <v>+++</v>
          </cell>
        </row>
        <row r="8842">
          <cell r="A8842" t="str">
            <v>640.00.00.900-8050.19</v>
          </cell>
          <cell r="B8842" t="str">
            <v>640</v>
          </cell>
          <cell r="C8842" t="str">
            <v>00</v>
          </cell>
          <cell r="D8842" t="str">
            <v>00</v>
          </cell>
          <cell r="E8842" t="str">
            <v>900</v>
          </cell>
          <cell r="F8842" t="str">
            <v>8050.19</v>
          </cell>
          <cell r="G8842" t="str">
            <v>Capital Improvements-Sewer Clarifier</v>
          </cell>
          <cell r="H8842">
            <v>0</v>
          </cell>
          <cell r="I8842">
            <v>0</v>
          </cell>
          <cell r="J8842">
            <v>0</v>
          </cell>
          <cell r="K8842">
            <v>0</v>
          </cell>
          <cell r="L8842">
            <v>0</v>
          </cell>
          <cell r="M8842">
            <v>0</v>
          </cell>
          <cell r="N8842">
            <v>0</v>
          </cell>
          <cell r="O8842" t="str">
            <v>+++</v>
          </cell>
        </row>
        <row r="8843">
          <cell r="A8843" t="str">
            <v>640.00.00.900-8050.20</v>
          </cell>
          <cell r="B8843" t="str">
            <v>640</v>
          </cell>
          <cell r="C8843" t="str">
            <v>00</v>
          </cell>
          <cell r="D8843" t="str">
            <v>00</v>
          </cell>
          <cell r="E8843" t="str">
            <v>900</v>
          </cell>
          <cell r="F8843" t="str">
            <v>8050.20</v>
          </cell>
          <cell r="G8843" t="str">
            <v>Capital Improvements-Sewer Plant Expansion/Improvements</v>
          </cell>
          <cell r="H8843">
            <v>650000</v>
          </cell>
          <cell r="I8843">
            <v>0</v>
          </cell>
          <cell r="J8843">
            <v>650000</v>
          </cell>
          <cell r="K8843">
            <v>0</v>
          </cell>
          <cell r="L8843">
            <v>0</v>
          </cell>
          <cell r="M8843">
            <v>0</v>
          </cell>
          <cell r="N8843">
            <v>650000</v>
          </cell>
          <cell r="O8843">
            <v>0</v>
          </cell>
        </row>
        <row r="8844">
          <cell r="A8844" t="str">
            <v>640.00.00.900-8050.26</v>
          </cell>
          <cell r="B8844" t="str">
            <v>640</v>
          </cell>
          <cell r="C8844" t="str">
            <v>00</v>
          </cell>
          <cell r="D8844" t="str">
            <v>00</v>
          </cell>
          <cell r="E8844" t="str">
            <v>900</v>
          </cell>
          <cell r="F8844" t="str">
            <v>8050.26</v>
          </cell>
          <cell r="G8844" t="str">
            <v>Capital Improvements-Sewer Industrial Pipeline Maint/Rehab</v>
          </cell>
          <cell r="H8844">
            <v>0</v>
          </cell>
          <cell r="I8844">
            <v>0</v>
          </cell>
          <cell r="J8844">
            <v>0</v>
          </cell>
          <cell r="K8844">
            <v>0</v>
          </cell>
          <cell r="L8844">
            <v>0</v>
          </cell>
          <cell r="M8844">
            <v>0</v>
          </cell>
          <cell r="N8844">
            <v>0</v>
          </cell>
          <cell r="O8844" t="str">
            <v>+++</v>
          </cell>
        </row>
        <row r="8845">
          <cell r="A8845" t="str">
            <v>640.00.00.900-8050.27</v>
          </cell>
          <cell r="B8845" t="str">
            <v>640</v>
          </cell>
          <cell r="C8845" t="str">
            <v>00</v>
          </cell>
          <cell r="D8845" t="str">
            <v>00</v>
          </cell>
          <cell r="E8845" t="str">
            <v>900</v>
          </cell>
          <cell r="F8845" t="str">
            <v>8050.27</v>
          </cell>
          <cell r="G8845" t="str">
            <v>Capital Improvements-Sewer Industrial Pipeline Repairs-Maj</v>
          </cell>
          <cell r="H8845">
            <v>0</v>
          </cell>
          <cell r="I8845">
            <v>0</v>
          </cell>
          <cell r="J8845">
            <v>0</v>
          </cell>
          <cell r="K8845">
            <v>0</v>
          </cell>
          <cell r="L8845">
            <v>0</v>
          </cell>
          <cell r="M8845">
            <v>0</v>
          </cell>
          <cell r="N8845">
            <v>0</v>
          </cell>
          <cell r="O8845" t="str">
            <v>+++</v>
          </cell>
        </row>
        <row r="8846">
          <cell r="A8846" t="str">
            <v>640.00.00.900-8050.28</v>
          </cell>
          <cell r="B8846" t="str">
            <v>640</v>
          </cell>
          <cell r="C8846" t="str">
            <v>00</v>
          </cell>
          <cell r="D8846" t="str">
            <v>00</v>
          </cell>
          <cell r="E8846" t="str">
            <v>900</v>
          </cell>
          <cell r="F8846" t="str">
            <v>8050.28</v>
          </cell>
          <cell r="G8846" t="str">
            <v>Capital Improvements-Sewer Industrial Pipeline Replace/Imp</v>
          </cell>
          <cell r="H8846">
            <v>0</v>
          </cell>
          <cell r="I8846">
            <v>0</v>
          </cell>
          <cell r="J8846">
            <v>0</v>
          </cell>
          <cell r="K8846">
            <v>0</v>
          </cell>
          <cell r="L8846">
            <v>0</v>
          </cell>
          <cell r="M8846">
            <v>0</v>
          </cell>
          <cell r="N8846">
            <v>0</v>
          </cell>
          <cell r="O8846" t="str">
            <v>+++</v>
          </cell>
        </row>
        <row r="8847">
          <cell r="A8847" t="str">
            <v>640.00.00.900-8050.29</v>
          </cell>
          <cell r="B8847" t="str">
            <v>640</v>
          </cell>
          <cell r="C8847" t="str">
            <v>00</v>
          </cell>
          <cell r="D8847" t="str">
            <v>00</v>
          </cell>
          <cell r="E8847" t="str">
            <v>900</v>
          </cell>
          <cell r="F8847" t="str">
            <v>8050.29</v>
          </cell>
          <cell r="G8847" t="str">
            <v>Capital Improvements-Sewer Viron</v>
          </cell>
          <cell r="H8847">
            <v>0</v>
          </cell>
          <cell r="I8847">
            <v>0</v>
          </cell>
          <cell r="J8847">
            <v>0</v>
          </cell>
          <cell r="K8847">
            <v>0</v>
          </cell>
          <cell r="L8847">
            <v>0</v>
          </cell>
          <cell r="M8847">
            <v>0</v>
          </cell>
          <cell r="N8847">
            <v>0</v>
          </cell>
          <cell r="O8847" t="str">
            <v>+++</v>
          </cell>
        </row>
        <row r="8848">
          <cell r="A8848" t="str">
            <v>640.00.00.900-8050.30</v>
          </cell>
          <cell r="B8848" t="str">
            <v>640</v>
          </cell>
          <cell r="C8848" t="str">
            <v>00</v>
          </cell>
          <cell r="D8848" t="str">
            <v>00</v>
          </cell>
          <cell r="E8848" t="str">
            <v>900</v>
          </cell>
          <cell r="F8848" t="str">
            <v>8050.30</v>
          </cell>
          <cell r="G8848" t="str">
            <v>Capital Improvements-Sewer Woodward Av Utility &amp; Street Imp</v>
          </cell>
          <cell r="H8848">
            <v>0</v>
          </cell>
          <cell r="I8848">
            <v>0</v>
          </cell>
          <cell r="J8848">
            <v>0</v>
          </cell>
          <cell r="K8848">
            <v>0</v>
          </cell>
          <cell r="L8848">
            <v>0</v>
          </cell>
          <cell r="M8848">
            <v>0</v>
          </cell>
          <cell r="N8848">
            <v>0</v>
          </cell>
          <cell r="O8848" t="str">
            <v>+++</v>
          </cell>
        </row>
        <row r="8849">
          <cell r="A8849" t="str">
            <v>640.00.00.900-8050.31</v>
          </cell>
          <cell r="B8849" t="str">
            <v>640</v>
          </cell>
          <cell r="C8849" t="str">
            <v>00</v>
          </cell>
          <cell r="D8849" t="str">
            <v>00</v>
          </cell>
          <cell r="E8849" t="str">
            <v>900</v>
          </cell>
          <cell r="F8849" t="str">
            <v>8050.31</v>
          </cell>
          <cell r="G8849" t="str">
            <v>Capital Improvements-Sewer Digester Dome Repair</v>
          </cell>
          <cell r="H8849">
            <v>0</v>
          </cell>
          <cell r="I8849">
            <v>0</v>
          </cell>
          <cell r="J8849">
            <v>0</v>
          </cell>
          <cell r="K8849">
            <v>0</v>
          </cell>
          <cell r="L8849">
            <v>0</v>
          </cell>
          <cell r="M8849">
            <v>0</v>
          </cell>
          <cell r="N8849">
            <v>0</v>
          </cell>
          <cell r="O8849" t="str">
            <v>+++</v>
          </cell>
        </row>
        <row r="8850">
          <cell r="A8850" t="str">
            <v>640.00.00.900-8050.32</v>
          </cell>
          <cell r="B8850" t="str">
            <v>640</v>
          </cell>
          <cell r="C8850" t="str">
            <v>00</v>
          </cell>
          <cell r="D8850" t="str">
            <v>00</v>
          </cell>
          <cell r="E8850" t="str">
            <v>900</v>
          </cell>
          <cell r="F8850" t="str">
            <v>8050.32</v>
          </cell>
          <cell r="G8850" t="str">
            <v>Capital Improvements-Sewer Phase III Expansion</v>
          </cell>
          <cell r="H8850">
            <v>0</v>
          </cell>
          <cell r="I8850">
            <v>0</v>
          </cell>
          <cell r="J8850">
            <v>0</v>
          </cell>
          <cell r="K8850">
            <v>0</v>
          </cell>
          <cell r="L8850">
            <v>0</v>
          </cell>
          <cell r="M8850">
            <v>0</v>
          </cell>
          <cell r="N8850">
            <v>0</v>
          </cell>
          <cell r="O8850" t="str">
            <v>+++</v>
          </cell>
        </row>
        <row r="8851">
          <cell r="A8851" t="str">
            <v>640.00.00.900-8050.33</v>
          </cell>
          <cell r="B8851" t="str">
            <v>640</v>
          </cell>
          <cell r="C8851" t="str">
            <v>00</v>
          </cell>
          <cell r="D8851" t="str">
            <v>00</v>
          </cell>
          <cell r="E8851" t="str">
            <v>900</v>
          </cell>
          <cell r="F8851" t="str">
            <v>8050.33</v>
          </cell>
          <cell r="G8851" t="str">
            <v>Capital Improvements-Sewer Survey Monument Restoration</v>
          </cell>
          <cell r="H8851">
            <v>0</v>
          </cell>
          <cell r="I8851">
            <v>0</v>
          </cell>
          <cell r="J8851">
            <v>0</v>
          </cell>
          <cell r="K8851">
            <v>0</v>
          </cell>
          <cell r="L8851">
            <v>0</v>
          </cell>
          <cell r="M8851">
            <v>0</v>
          </cell>
          <cell r="N8851">
            <v>0</v>
          </cell>
          <cell r="O8851" t="str">
            <v>+++</v>
          </cell>
        </row>
        <row r="8852">
          <cell r="A8852" t="str">
            <v>640.00.00.900-8050.99</v>
          </cell>
          <cell r="B8852" t="str">
            <v>640</v>
          </cell>
          <cell r="C8852" t="str">
            <v>00</v>
          </cell>
          <cell r="D8852" t="str">
            <v>00</v>
          </cell>
          <cell r="E8852" t="str">
            <v>900</v>
          </cell>
          <cell r="F8852" t="str">
            <v>8050.99</v>
          </cell>
          <cell r="G8852" t="str">
            <v>Capital Improvements-Sewer General</v>
          </cell>
          <cell r="H8852">
            <v>0</v>
          </cell>
          <cell r="I8852">
            <v>0</v>
          </cell>
          <cell r="J8852">
            <v>0</v>
          </cell>
          <cell r="K8852">
            <v>0</v>
          </cell>
          <cell r="L8852">
            <v>0</v>
          </cell>
          <cell r="M8852">
            <v>0</v>
          </cell>
          <cell r="N8852">
            <v>0</v>
          </cell>
          <cell r="O8852" t="str">
            <v>+++</v>
          </cell>
        </row>
        <row r="8853">
          <cell r="A8853" t="str">
            <v>640.00.00.900-8450.01</v>
          </cell>
          <cell r="B8853" t="str">
            <v>640</v>
          </cell>
          <cell r="C8853" t="str">
            <v>00</v>
          </cell>
          <cell r="D8853" t="str">
            <v>00</v>
          </cell>
          <cell r="E8853" t="str">
            <v>900</v>
          </cell>
          <cell r="F8853" t="str">
            <v>8450.01</v>
          </cell>
          <cell r="G8853" t="str">
            <v>Alternative Energy Food To Fuel</v>
          </cell>
          <cell r="H8853">
            <v>0</v>
          </cell>
          <cell r="I8853">
            <v>0</v>
          </cell>
          <cell r="J8853">
            <v>0</v>
          </cell>
          <cell r="K8853">
            <v>0</v>
          </cell>
          <cell r="L8853">
            <v>0</v>
          </cell>
          <cell r="M8853">
            <v>0</v>
          </cell>
          <cell r="N8853">
            <v>0</v>
          </cell>
          <cell r="O8853" t="str">
            <v>+++</v>
          </cell>
        </row>
        <row r="8854">
          <cell r="A8854" t="str">
            <v>640.00.00.900-8450.02</v>
          </cell>
          <cell r="B8854" t="str">
            <v>640</v>
          </cell>
          <cell r="C8854" t="str">
            <v>00</v>
          </cell>
          <cell r="D8854" t="str">
            <v>00</v>
          </cell>
          <cell r="E8854" t="str">
            <v>900</v>
          </cell>
          <cell r="F8854" t="str">
            <v>8450.02</v>
          </cell>
          <cell r="G8854" t="str">
            <v>Alternative Energy Biogas/CNG</v>
          </cell>
          <cell r="H8854">
            <v>0</v>
          </cell>
          <cell r="I8854">
            <v>0</v>
          </cell>
          <cell r="J8854">
            <v>0</v>
          </cell>
          <cell r="K8854">
            <v>0</v>
          </cell>
          <cell r="L8854">
            <v>0</v>
          </cell>
          <cell r="M8854">
            <v>58.62</v>
          </cell>
          <cell r="N8854">
            <v>-58.62</v>
          </cell>
          <cell r="O8854" t="str">
            <v>+++</v>
          </cell>
        </row>
        <row r="8855">
          <cell r="A8855" t="str">
            <v>640.00.00.900-8450.03</v>
          </cell>
          <cell r="B8855" t="str">
            <v>640</v>
          </cell>
          <cell r="C8855" t="str">
            <v>00</v>
          </cell>
          <cell r="D8855" t="str">
            <v>00</v>
          </cell>
          <cell r="E8855" t="str">
            <v>900</v>
          </cell>
          <cell r="F8855" t="str">
            <v>8450.03</v>
          </cell>
          <cell r="G8855" t="str">
            <v>Alternative Energy Solar</v>
          </cell>
          <cell r="H8855">
            <v>0</v>
          </cell>
          <cell r="I8855">
            <v>0</v>
          </cell>
          <cell r="J8855">
            <v>0</v>
          </cell>
          <cell r="K8855">
            <v>0</v>
          </cell>
          <cell r="L8855">
            <v>0</v>
          </cell>
          <cell r="M8855">
            <v>6804.05</v>
          </cell>
          <cell r="N8855">
            <v>-6804.05</v>
          </cell>
          <cell r="O8855" t="str">
            <v>+++</v>
          </cell>
        </row>
        <row r="8856">
          <cell r="A8856" t="str">
            <v>640.00.00.900-9000.65</v>
          </cell>
          <cell r="B8856" t="str">
            <v>640</v>
          </cell>
          <cell r="C8856" t="str">
            <v>00</v>
          </cell>
          <cell r="D8856" t="str">
            <v>00</v>
          </cell>
          <cell r="E8856" t="str">
            <v>900</v>
          </cell>
          <cell r="F8856" t="str">
            <v>9000.65</v>
          </cell>
          <cell r="G8856" t="str">
            <v>Operating Transfers Out Sewer Fee</v>
          </cell>
          <cell r="H8856">
            <v>0</v>
          </cell>
          <cell r="I8856">
            <v>0</v>
          </cell>
          <cell r="J8856">
            <v>0</v>
          </cell>
          <cell r="K8856">
            <v>0</v>
          </cell>
          <cell r="L8856">
            <v>0</v>
          </cell>
          <cell r="M8856">
            <v>0</v>
          </cell>
          <cell r="N8856">
            <v>0</v>
          </cell>
          <cell r="O8856" t="str">
            <v>+++</v>
          </cell>
        </row>
        <row r="8857">
          <cell r="A8857" t="str">
            <v>640.00.00.900-9000.99</v>
          </cell>
          <cell r="B8857" t="str">
            <v>640</v>
          </cell>
          <cell r="C8857" t="str">
            <v>00</v>
          </cell>
          <cell r="D8857" t="str">
            <v>00</v>
          </cell>
          <cell r="E8857" t="str">
            <v>900</v>
          </cell>
          <cell r="F8857" t="str">
            <v>9000.99</v>
          </cell>
          <cell r="G8857" t="str">
            <v>Operating Transfers Out General</v>
          </cell>
          <cell r="H8857">
            <v>0</v>
          </cell>
          <cell r="I8857">
            <v>0</v>
          </cell>
          <cell r="J8857">
            <v>0</v>
          </cell>
          <cell r="K8857">
            <v>0</v>
          </cell>
          <cell r="L8857">
            <v>0</v>
          </cell>
          <cell r="M8857">
            <v>0</v>
          </cell>
          <cell r="N8857">
            <v>0</v>
          </cell>
          <cell r="O8857" t="str">
            <v>+++</v>
          </cell>
        </row>
        <row r="8858">
          <cell r="A8858" t="str">
            <v>640.00.00.900-9888.01</v>
          </cell>
          <cell r="B8858" t="str">
            <v>640</v>
          </cell>
          <cell r="C8858" t="str">
            <v>00</v>
          </cell>
          <cell r="D8858" t="str">
            <v>00</v>
          </cell>
          <cell r="E8858" t="str">
            <v>900</v>
          </cell>
          <cell r="F8858" t="str">
            <v>9888.01</v>
          </cell>
          <cell r="G8858" t="str">
            <v>Capital Asset Expenditure Adjustments  Current Year Additions</v>
          </cell>
          <cell r="H8858">
            <v>0</v>
          </cell>
          <cell r="I8858">
            <v>0</v>
          </cell>
          <cell r="J8858">
            <v>0</v>
          </cell>
          <cell r="K8858">
            <v>0</v>
          </cell>
          <cell r="L8858">
            <v>0</v>
          </cell>
          <cell r="M8858">
            <v>0</v>
          </cell>
          <cell r="N8858">
            <v>0</v>
          </cell>
          <cell r="O8858" t="str">
            <v>+++</v>
          </cell>
        </row>
        <row r="8859">
          <cell r="A8859" t="str">
            <v>640.00.00.900-9888.02</v>
          </cell>
          <cell r="B8859" t="str">
            <v>640</v>
          </cell>
          <cell r="C8859" t="str">
            <v>00</v>
          </cell>
          <cell r="D8859" t="str">
            <v>00</v>
          </cell>
          <cell r="E8859" t="str">
            <v>900</v>
          </cell>
          <cell r="F8859" t="str">
            <v>9888.02</v>
          </cell>
          <cell r="G8859" t="str">
            <v>Capital Asset Expenditure Adjustments  Infrastructure Donations/Add</v>
          </cell>
          <cell r="H8859">
            <v>0</v>
          </cell>
          <cell r="I8859">
            <v>0</v>
          </cell>
          <cell r="J8859">
            <v>0</v>
          </cell>
          <cell r="K8859">
            <v>0</v>
          </cell>
          <cell r="L8859">
            <v>0</v>
          </cell>
          <cell r="M8859">
            <v>0</v>
          </cell>
          <cell r="N8859">
            <v>0</v>
          </cell>
          <cell r="O8859" t="str">
            <v>+++</v>
          </cell>
        </row>
        <row r="8860">
          <cell r="A8860" t="str">
            <v>640.00.00.900-9888.03</v>
          </cell>
          <cell r="B8860" t="str">
            <v>640</v>
          </cell>
          <cell r="C8860" t="str">
            <v>00</v>
          </cell>
          <cell r="D8860" t="str">
            <v>00</v>
          </cell>
          <cell r="E8860" t="str">
            <v>900</v>
          </cell>
          <cell r="F8860" t="str">
            <v>9888.03</v>
          </cell>
          <cell r="G8860" t="str">
            <v>Capital Asset Expenditure Adjustments  Disposals</v>
          </cell>
          <cell r="H8860">
            <v>0</v>
          </cell>
          <cell r="I8860">
            <v>0</v>
          </cell>
          <cell r="J8860">
            <v>0</v>
          </cell>
          <cell r="K8860">
            <v>0</v>
          </cell>
          <cell r="L8860">
            <v>0</v>
          </cell>
          <cell r="M8860">
            <v>0</v>
          </cell>
          <cell r="N8860">
            <v>0</v>
          </cell>
          <cell r="O8860" t="str">
            <v>+++</v>
          </cell>
        </row>
        <row r="8861">
          <cell r="A8861" t="str">
            <v>640.00.00.900-9888.04</v>
          </cell>
          <cell r="B8861" t="str">
            <v>640</v>
          </cell>
          <cell r="C8861" t="str">
            <v>00</v>
          </cell>
          <cell r="D8861" t="str">
            <v>00</v>
          </cell>
          <cell r="E8861" t="str">
            <v>900</v>
          </cell>
          <cell r="F8861" t="str">
            <v>9888.04</v>
          </cell>
          <cell r="G8861" t="str">
            <v>Capital Asset Expenditure Adjustments  Asset Transfer In</v>
          </cell>
          <cell r="H8861">
            <v>0</v>
          </cell>
          <cell r="I8861">
            <v>0</v>
          </cell>
          <cell r="J8861">
            <v>0</v>
          </cell>
          <cell r="K8861">
            <v>0</v>
          </cell>
          <cell r="L8861">
            <v>0</v>
          </cell>
          <cell r="M8861">
            <v>0</v>
          </cell>
          <cell r="N8861">
            <v>0</v>
          </cell>
          <cell r="O8861" t="str">
            <v>+++</v>
          </cell>
        </row>
        <row r="8862">
          <cell r="A8862" t="str">
            <v>640.00.00.900-9888.05</v>
          </cell>
          <cell r="B8862" t="str">
            <v>640</v>
          </cell>
          <cell r="C8862" t="str">
            <v>00</v>
          </cell>
          <cell r="D8862" t="str">
            <v>00</v>
          </cell>
          <cell r="E8862" t="str">
            <v>900</v>
          </cell>
          <cell r="F8862" t="str">
            <v>9888.05</v>
          </cell>
          <cell r="G8862" t="str">
            <v>Capital Asset Expenditure Adjustments  Asset Transfer Out</v>
          </cell>
          <cell r="H8862">
            <v>0</v>
          </cell>
          <cell r="I8862">
            <v>0</v>
          </cell>
          <cell r="J8862">
            <v>0</v>
          </cell>
          <cell r="K8862">
            <v>0</v>
          </cell>
          <cell r="L8862">
            <v>0</v>
          </cell>
          <cell r="M8862">
            <v>0</v>
          </cell>
          <cell r="N8862">
            <v>0</v>
          </cell>
          <cell r="O8862" t="str">
            <v>+++</v>
          </cell>
        </row>
        <row r="8863">
          <cell r="A8863" t="str">
            <v>640.05.00.150-5000.01</v>
          </cell>
          <cell r="B8863" t="str">
            <v>640</v>
          </cell>
          <cell r="C8863" t="str">
            <v>05</v>
          </cell>
          <cell r="D8863" t="str">
            <v>00</v>
          </cell>
          <cell r="E8863" t="str">
            <v>150</v>
          </cell>
          <cell r="F8863" t="str">
            <v>5000.01</v>
          </cell>
          <cell r="G8863" t="str">
            <v>Salaries Regular</v>
          </cell>
          <cell r="H8863">
            <v>68207</v>
          </cell>
          <cell r="I8863">
            <v>0</v>
          </cell>
          <cell r="J8863">
            <v>68207</v>
          </cell>
          <cell r="K8863">
            <v>0</v>
          </cell>
          <cell r="L8863">
            <v>0</v>
          </cell>
          <cell r="M8863">
            <v>9879.42</v>
          </cell>
          <cell r="N8863">
            <v>58327.58</v>
          </cell>
          <cell r="O8863">
            <v>0.14000000000000001</v>
          </cell>
        </row>
        <row r="8864">
          <cell r="A8864" t="str">
            <v>640.05.00.150-5000.02</v>
          </cell>
          <cell r="B8864" t="str">
            <v>640</v>
          </cell>
          <cell r="C8864" t="str">
            <v>05</v>
          </cell>
          <cell r="D8864" t="str">
            <v>00</v>
          </cell>
          <cell r="E8864" t="str">
            <v>150</v>
          </cell>
          <cell r="F8864" t="str">
            <v>5000.02</v>
          </cell>
          <cell r="G8864" t="str">
            <v>Salaries Part Time</v>
          </cell>
          <cell r="H8864">
            <v>0</v>
          </cell>
          <cell r="I8864">
            <v>0</v>
          </cell>
          <cell r="J8864">
            <v>0</v>
          </cell>
          <cell r="K8864">
            <v>0</v>
          </cell>
          <cell r="L8864">
            <v>0</v>
          </cell>
          <cell r="M8864">
            <v>0</v>
          </cell>
          <cell r="N8864">
            <v>0</v>
          </cell>
          <cell r="O8864" t="str">
            <v>+++</v>
          </cell>
        </row>
        <row r="8865">
          <cell r="A8865" t="str">
            <v>640.05.00.150-5000.03</v>
          </cell>
          <cell r="B8865" t="str">
            <v>640</v>
          </cell>
          <cell r="C8865" t="str">
            <v>05</v>
          </cell>
          <cell r="D8865" t="str">
            <v>00</v>
          </cell>
          <cell r="E8865" t="str">
            <v>150</v>
          </cell>
          <cell r="F8865" t="str">
            <v>5000.03</v>
          </cell>
          <cell r="G8865" t="str">
            <v>Salaries Overtime</v>
          </cell>
          <cell r="H8865">
            <v>0</v>
          </cell>
          <cell r="I8865">
            <v>0</v>
          </cell>
          <cell r="J8865">
            <v>0</v>
          </cell>
          <cell r="K8865">
            <v>0</v>
          </cell>
          <cell r="L8865">
            <v>0</v>
          </cell>
          <cell r="M8865">
            <v>0</v>
          </cell>
          <cell r="N8865">
            <v>0</v>
          </cell>
          <cell r="O8865" t="str">
            <v>+++</v>
          </cell>
        </row>
        <row r="8866">
          <cell r="A8866" t="str">
            <v>640.05.00.150-5000.04</v>
          </cell>
          <cell r="B8866" t="str">
            <v>640</v>
          </cell>
          <cell r="C8866" t="str">
            <v>05</v>
          </cell>
          <cell r="D8866" t="str">
            <v>00</v>
          </cell>
          <cell r="E8866" t="str">
            <v>150</v>
          </cell>
          <cell r="F8866" t="str">
            <v>5000.04</v>
          </cell>
          <cell r="G8866" t="str">
            <v>Salaries Holiday Pay</v>
          </cell>
          <cell r="H8866">
            <v>0</v>
          </cell>
          <cell r="I8866">
            <v>0</v>
          </cell>
          <cell r="J8866">
            <v>0</v>
          </cell>
          <cell r="K8866">
            <v>0</v>
          </cell>
          <cell r="L8866">
            <v>0</v>
          </cell>
          <cell r="M8866">
            <v>0</v>
          </cell>
          <cell r="N8866">
            <v>0</v>
          </cell>
          <cell r="O8866" t="str">
            <v>+++</v>
          </cell>
        </row>
        <row r="8867">
          <cell r="A8867" t="str">
            <v>640.05.00.150-5000.05</v>
          </cell>
          <cell r="B8867" t="str">
            <v>640</v>
          </cell>
          <cell r="C8867" t="str">
            <v>05</v>
          </cell>
          <cell r="D8867" t="str">
            <v>00</v>
          </cell>
          <cell r="E8867" t="str">
            <v>150</v>
          </cell>
          <cell r="F8867" t="str">
            <v>5000.05</v>
          </cell>
          <cell r="G8867" t="str">
            <v>Salaries Duty Pay</v>
          </cell>
          <cell r="H8867">
            <v>0</v>
          </cell>
          <cell r="I8867">
            <v>0</v>
          </cell>
          <cell r="J8867">
            <v>0</v>
          </cell>
          <cell r="K8867">
            <v>0</v>
          </cell>
          <cell r="L8867">
            <v>0</v>
          </cell>
          <cell r="M8867">
            <v>0</v>
          </cell>
          <cell r="N8867">
            <v>0</v>
          </cell>
          <cell r="O8867" t="str">
            <v>+++</v>
          </cell>
        </row>
        <row r="8868">
          <cell r="A8868" t="str">
            <v>640.05.00.150-5000.06</v>
          </cell>
          <cell r="B8868" t="str">
            <v>640</v>
          </cell>
          <cell r="C8868" t="str">
            <v>05</v>
          </cell>
          <cell r="D8868" t="str">
            <v>00</v>
          </cell>
          <cell r="E8868" t="str">
            <v>150</v>
          </cell>
          <cell r="F8868" t="str">
            <v>5000.06</v>
          </cell>
          <cell r="G8868" t="str">
            <v>Salaries Out of Class</v>
          </cell>
          <cell r="H8868">
            <v>420</v>
          </cell>
          <cell r="I8868">
            <v>0</v>
          </cell>
          <cell r="J8868">
            <v>420</v>
          </cell>
          <cell r="K8868">
            <v>0</v>
          </cell>
          <cell r="L8868">
            <v>0</v>
          </cell>
          <cell r="M8868">
            <v>0</v>
          </cell>
          <cell r="N8868">
            <v>420</v>
          </cell>
          <cell r="O8868">
            <v>0</v>
          </cell>
        </row>
        <row r="8869">
          <cell r="A8869" t="str">
            <v>640.05.00.150-5000.07</v>
          </cell>
          <cell r="B8869" t="str">
            <v>640</v>
          </cell>
          <cell r="C8869" t="str">
            <v>05</v>
          </cell>
          <cell r="D8869" t="str">
            <v>00</v>
          </cell>
          <cell r="E8869" t="str">
            <v>150</v>
          </cell>
          <cell r="F8869" t="str">
            <v>5000.07</v>
          </cell>
          <cell r="G8869" t="str">
            <v>Salaries Admin Leave Pay</v>
          </cell>
          <cell r="H8869">
            <v>1153</v>
          </cell>
          <cell r="I8869">
            <v>0</v>
          </cell>
          <cell r="J8869">
            <v>1153</v>
          </cell>
          <cell r="K8869">
            <v>0</v>
          </cell>
          <cell r="L8869">
            <v>0</v>
          </cell>
          <cell r="M8869">
            <v>0</v>
          </cell>
          <cell r="N8869">
            <v>1153</v>
          </cell>
          <cell r="O8869">
            <v>0</v>
          </cell>
        </row>
        <row r="8870">
          <cell r="A8870" t="str">
            <v>640.05.00.150-5000.08</v>
          </cell>
          <cell r="B8870" t="str">
            <v>640</v>
          </cell>
          <cell r="C8870" t="str">
            <v>05</v>
          </cell>
          <cell r="D8870" t="str">
            <v>00</v>
          </cell>
          <cell r="E8870" t="str">
            <v>150</v>
          </cell>
          <cell r="F8870" t="str">
            <v>5000.08</v>
          </cell>
          <cell r="G8870" t="str">
            <v>Salaries Longevity Pay</v>
          </cell>
          <cell r="H8870">
            <v>752</v>
          </cell>
          <cell r="I8870">
            <v>0</v>
          </cell>
          <cell r="J8870">
            <v>752</v>
          </cell>
          <cell r="K8870">
            <v>0</v>
          </cell>
          <cell r="L8870">
            <v>0</v>
          </cell>
          <cell r="M8870">
            <v>0</v>
          </cell>
          <cell r="N8870">
            <v>752</v>
          </cell>
          <cell r="O8870">
            <v>0</v>
          </cell>
        </row>
        <row r="8871">
          <cell r="A8871" t="str">
            <v>640.05.00.150-5000.09</v>
          </cell>
          <cell r="B8871" t="str">
            <v>640</v>
          </cell>
          <cell r="C8871" t="str">
            <v>05</v>
          </cell>
          <cell r="D8871" t="str">
            <v>00</v>
          </cell>
          <cell r="E8871" t="str">
            <v>150</v>
          </cell>
          <cell r="F8871" t="str">
            <v>5000.09</v>
          </cell>
          <cell r="G8871" t="str">
            <v>Salaries Mutual Aid Overtime</v>
          </cell>
          <cell r="H8871">
            <v>0</v>
          </cell>
          <cell r="I8871">
            <v>0</v>
          </cell>
          <cell r="J8871">
            <v>0</v>
          </cell>
          <cell r="K8871">
            <v>0</v>
          </cell>
          <cell r="L8871">
            <v>0</v>
          </cell>
          <cell r="M8871">
            <v>0</v>
          </cell>
          <cell r="N8871">
            <v>0</v>
          </cell>
          <cell r="O8871" t="str">
            <v>+++</v>
          </cell>
        </row>
        <row r="8872">
          <cell r="A8872" t="str">
            <v>640.05.00.150-5000.10</v>
          </cell>
          <cell r="B8872" t="str">
            <v>640</v>
          </cell>
          <cell r="C8872" t="str">
            <v>05</v>
          </cell>
          <cell r="D8872" t="str">
            <v>00</v>
          </cell>
          <cell r="E8872" t="str">
            <v>150</v>
          </cell>
          <cell r="F8872" t="str">
            <v>5000.10</v>
          </cell>
          <cell r="G8872" t="str">
            <v>Salaries Furloughs</v>
          </cell>
          <cell r="H8872">
            <v>0</v>
          </cell>
          <cell r="I8872">
            <v>0</v>
          </cell>
          <cell r="J8872">
            <v>0</v>
          </cell>
          <cell r="K8872">
            <v>0</v>
          </cell>
          <cell r="L8872">
            <v>0</v>
          </cell>
          <cell r="M8872">
            <v>0</v>
          </cell>
          <cell r="N8872">
            <v>0</v>
          </cell>
          <cell r="O8872" t="str">
            <v>+++</v>
          </cell>
        </row>
        <row r="8873">
          <cell r="A8873" t="str">
            <v>640.05.00.150-5000.11</v>
          </cell>
          <cell r="B8873" t="str">
            <v>640</v>
          </cell>
          <cell r="C8873" t="str">
            <v>05</v>
          </cell>
          <cell r="D8873" t="str">
            <v>00</v>
          </cell>
          <cell r="E8873" t="str">
            <v>150</v>
          </cell>
          <cell r="F8873" t="str">
            <v>5000.11</v>
          </cell>
          <cell r="G8873" t="str">
            <v>Salaries Worker's Comp</v>
          </cell>
          <cell r="H8873">
            <v>0</v>
          </cell>
          <cell r="I8873">
            <v>0</v>
          </cell>
          <cell r="J8873">
            <v>0</v>
          </cell>
          <cell r="K8873">
            <v>0</v>
          </cell>
          <cell r="L8873">
            <v>0</v>
          </cell>
          <cell r="M8873">
            <v>0</v>
          </cell>
          <cell r="N8873">
            <v>0</v>
          </cell>
          <cell r="O8873" t="str">
            <v>+++</v>
          </cell>
        </row>
        <row r="8874">
          <cell r="A8874" t="str">
            <v>640.05.00.150-5000.12</v>
          </cell>
          <cell r="B8874" t="str">
            <v>640</v>
          </cell>
          <cell r="C8874" t="str">
            <v>05</v>
          </cell>
          <cell r="D8874" t="str">
            <v>00</v>
          </cell>
          <cell r="E8874" t="str">
            <v>150</v>
          </cell>
          <cell r="F8874" t="str">
            <v>5000.12</v>
          </cell>
          <cell r="G8874" t="str">
            <v>Salaries Compensated Absences</v>
          </cell>
          <cell r="H8874">
            <v>0</v>
          </cell>
          <cell r="I8874">
            <v>0</v>
          </cell>
          <cell r="J8874">
            <v>0</v>
          </cell>
          <cell r="K8874">
            <v>0</v>
          </cell>
          <cell r="L8874">
            <v>0</v>
          </cell>
          <cell r="M8874">
            <v>0</v>
          </cell>
          <cell r="N8874">
            <v>0</v>
          </cell>
          <cell r="O8874" t="str">
            <v>+++</v>
          </cell>
        </row>
        <row r="8875">
          <cell r="A8875" t="str">
            <v>640.05.00.150-5000.99</v>
          </cell>
          <cell r="B8875" t="str">
            <v>640</v>
          </cell>
          <cell r="C8875" t="str">
            <v>05</v>
          </cell>
          <cell r="D8875" t="str">
            <v>00</v>
          </cell>
          <cell r="E8875" t="str">
            <v>150</v>
          </cell>
          <cell r="F8875" t="str">
            <v>5000.99</v>
          </cell>
          <cell r="G8875" t="str">
            <v>Salaries New Personnel Requests</v>
          </cell>
          <cell r="H8875">
            <v>0</v>
          </cell>
          <cell r="I8875">
            <v>0</v>
          </cell>
          <cell r="J8875">
            <v>0</v>
          </cell>
          <cell r="K8875">
            <v>0</v>
          </cell>
          <cell r="L8875">
            <v>0</v>
          </cell>
          <cell r="M8875">
            <v>0</v>
          </cell>
          <cell r="N8875">
            <v>0</v>
          </cell>
          <cell r="O8875" t="str">
            <v>+++</v>
          </cell>
        </row>
        <row r="8876">
          <cell r="A8876" t="str">
            <v>640.05.00.150-5100.00</v>
          </cell>
          <cell r="B8876" t="str">
            <v>640</v>
          </cell>
          <cell r="C8876" t="str">
            <v>05</v>
          </cell>
          <cell r="D8876" t="str">
            <v>00</v>
          </cell>
          <cell r="E8876" t="str">
            <v>150</v>
          </cell>
          <cell r="F8876" t="str">
            <v>5100.00</v>
          </cell>
          <cell r="G8876" t="str">
            <v>Benefits PERS Pool Liability</v>
          </cell>
          <cell r="H8876">
            <v>13195</v>
          </cell>
          <cell r="I8876">
            <v>0</v>
          </cell>
          <cell r="J8876">
            <v>13195</v>
          </cell>
          <cell r="K8876">
            <v>0</v>
          </cell>
          <cell r="L8876">
            <v>0</v>
          </cell>
          <cell r="M8876">
            <v>1665.48</v>
          </cell>
          <cell r="N8876">
            <v>11529.52</v>
          </cell>
          <cell r="O8876">
            <v>0.13</v>
          </cell>
        </row>
        <row r="8877">
          <cell r="A8877" t="str">
            <v>640.05.00.150-5100.01</v>
          </cell>
          <cell r="B8877" t="str">
            <v>640</v>
          </cell>
          <cell r="C8877" t="str">
            <v>05</v>
          </cell>
          <cell r="D8877" t="str">
            <v>00</v>
          </cell>
          <cell r="E8877" t="str">
            <v>150</v>
          </cell>
          <cell r="F8877" t="str">
            <v>5100.01</v>
          </cell>
          <cell r="G8877" t="str">
            <v>Benefits Retirement</v>
          </cell>
          <cell r="H8877">
            <v>3075</v>
          </cell>
          <cell r="I8877">
            <v>0</v>
          </cell>
          <cell r="J8877">
            <v>3075</v>
          </cell>
          <cell r="K8877">
            <v>0</v>
          </cell>
          <cell r="L8877">
            <v>0</v>
          </cell>
          <cell r="M8877">
            <v>478.14</v>
          </cell>
          <cell r="N8877">
            <v>2596.86</v>
          </cell>
          <cell r="O8877">
            <v>0.16</v>
          </cell>
        </row>
        <row r="8878">
          <cell r="A8878" t="str">
            <v>640.05.00.150-5100.02</v>
          </cell>
          <cell r="B8878" t="str">
            <v>640</v>
          </cell>
          <cell r="C8878" t="str">
            <v>05</v>
          </cell>
          <cell r="D8878" t="str">
            <v>00</v>
          </cell>
          <cell r="E8878" t="str">
            <v>150</v>
          </cell>
          <cell r="F8878" t="str">
            <v>5100.02</v>
          </cell>
          <cell r="G8878" t="str">
            <v>Benefits Health Insurance</v>
          </cell>
          <cell r="H8878">
            <v>10940</v>
          </cell>
          <cell r="I8878">
            <v>0</v>
          </cell>
          <cell r="J8878">
            <v>10940</v>
          </cell>
          <cell r="K8878">
            <v>0</v>
          </cell>
          <cell r="L8878">
            <v>0</v>
          </cell>
          <cell r="M8878">
            <v>1039.56</v>
          </cell>
          <cell r="N8878">
            <v>9900.44</v>
          </cell>
          <cell r="O8878">
            <v>0.1</v>
          </cell>
        </row>
        <row r="8879">
          <cell r="A8879" t="str">
            <v>640.05.00.150-5100.03</v>
          </cell>
          <cell r="B8879" t="str">
            <v>640</v>
          </cell>
          <cell r="C8879" t="str">
            <v>05</v>
          </cell>
          <cell r="D8879" t="str">
            <v>00</v>
          </cell>
          <cell r="E8879" t="str">
            <v>150</v>
          </cell>
          <cell r="F8879" t="str">
            <v>5100.03</v>
          </cell>
          <cell r="G8879" t="str">
            <v>Benefits Dental Insurance</v>
          </cell>
          <cell r="H8879">
            <v>810</v>
          </cell>
          <cell r="I8879">
            <v>0</v>
          </cell>
          <cell r="J8879">
            <v>810</v>
          </cell>
          <cell r="K8879">
            <v>0</v>
          </cell>
          <cell r="L8879">
            <v>0</v>
          </cell>
          <cell r="M8879">
            <v>91.32</v>
          </cell>
          <cell r="N8879">
            <v>718.68</v>
          </cell>
          <cell r="O8879">
            <v>0.11</v>
          </cell>
        </row>
        <row r="8880">
          <cell r="A8880" t="str">
            <v>640.05.00.150-5100.04</v>
          </cell>
          <cell r="B8880" t="str">
            <v>640</v>
          </cell>
          <cell r="C8880" t="str">
            <v>05</v>
          </cell>
          <cell r="D8880" t="str">
            <v>00</v>
          </cell>
          <cell r="E8880" t="str">
            <v>150</v>
          </cell>
          <cell r="F8880" t="str">
            <v>5100.04</v>
          </cell>
          <cell r="G8880" t="str">
            <v>Benefits Vision Insurance</v>
          </cell>
          <cell r="H8880">
            <v>120</v>
          </cell>
          <cell r="I8880">
            <v>0</v>
          </cell>
          <cell r="J8880">
            <v>120</v>
          </cell>
          <cell r="K8880">
            <v>0</v>
          </cell>
          <cell r="L8880">
            <v>0</v>
          </cell>
          <cell r="M8880">
            <v>14.94</v>
          </cell>
          <cell r="N8880">
            <v>105.06</v>
          </cell>
          <cell r="O8880">
            <v>0.12</v>
          </cell>
        </row>
        <row r="8881">
          <cell r="A8881" t="str">
            <v>640.05.00.150-5100.05</v>
          </cell>
          <cell r="B8881" t="str">
            <v>640</v>
          </cell>
          <cell r="C8881" t="str">
            <v>05</v>
          </cell>
          <cell r="D8881" t="str">
            <v>00</v>
          </cell>
          <cell r="E8881" t="str">
            <v>150</v>
          </cell>
          <cell r="F8881" t="str">
            <v>5100.05</v>
          </cell>
          <cell r="G8881" t="str">
            <v>Benefits Life Insurance</v>
          </cell>
          <cell r="H8881">
            <v>160</v>
          </cell>
          <cell r="I8881">
            <v>0</v>
          </cell>
          <cell r="J8881">
            <v>160</v>
          </cell>
          <cell r="K8881">
            <v>0</v>
          </cell>
          <cell r="L8881">
            <v>0</v>
          </cell>
          <cell r="M8881">
            <v>11.7</v>
          </cell>
          <cell r="N8881">
            <v>148.30000000000001</v>
          </cell>
          <cell r="O8881">
            <v>7.0000000000000007E-2</v>
          </cell>
        </row>
        <row r="8882">
          <cell r="A8882" t="str">
            <v>640.05.00.150-5100.06</v>
          </cell>
          <cell r="B8882" t="str">
            <v>640</v>
          </cell>
          <cell r="C8882" t="str">
            <v>05</v>
          </cell>
          <cell r="D8882" t="str">
            <v>00</v>
          </cell>
          <cell r="E8882" t="str">
            <v>150</v>
          </cell>
          <cell r="F8882" t="str">
            <v>5100.06</v>
          </cell>
          <cell r="G8882" t="str">
            <v>Benefits Worker's Comp</v>
          </cell>
          <cell r="H8882">
            <v>1940</v>
          </cell>
          <cell r="I8882">
            <v>0</v>
          </cell>
          <cell r="J8882">
            <v>1940</v>
          </cell>
          <cell r="K8882">
            <v>0</v>
          </cell>
          <cell r="L8882">
            <v>0</v>
          </cell>
          <cell r="M8882">
            <v>0</v>
          </cell>
          <cell r="N8882">
            <v>1940</v>
          </cell>
          <cell r="O8882">
            <v>0</v>
          </cell>
        </row>
        <row r="8883">
          <cell r="A8883" t="str">
            <v>640.05.00.150-5100.07</v>
          </cell>
          <cell r="B8883" t="str">
            <v>640</v>
          </cell>
          <cell r="C8883" t="str">
            <v>05</v>
          </cell>
          <cell r="D8883" t="str">
            <v>00</v>
          </cell>
          <cell r="E8883" t="str">
            <v>150</v>
          </cell>
          <cell r="F8883" t="str">
            <v>5100.07</v>
          </cell>
          <cell r="G8883" t="str">
            <v>Benefits Long Term Disability</v>
          </cell>
          <cell r="H8883">
            <v>400</v>
          </cell>
          <cell r="I8883">
            <v>0</v>
          </cell>
          <cell r="J8883">
            <v>400</v>
          </cell>
          <cell r="K8883">
            <v>0</v>
          </cell>
          <cell r="L8883">
            <v>0</v>
          </cell>
          <cell r="M8883">
            <v>36.94</v>
          </cell>
          <cell r="N8883">
            <v>363.06</v>
          </cell>
          <cell r="O8883">
            <v>0.09</v>
          </cell>
        </row>
        <row r="8884">
          <cell r="A8884" t="str">
            <v>640.05.00.150-5100.08</v>
          </cell>
          <cell r="B8884" t="str">
            <v>640</v>
          </cell>
          <cell r="C8884" t="str">
            <v>05</v>
          </cell>
          <cell r="D8884" t="str">
            <v>00</v>
          </cell>
          <cell r="E8884" t="str">
            <v>150</v>
          </cell>
          <cell r="F8884" t="str">
            <v>5100.08</v>
          </cell>
          <cell r="G8884" t="str">
            <v>Benefits Deferred Compensation</v>
          </cell>
          <cell r="H8884">
            <v>417</v>
          </cell>
          <cell r="I8884">
            <v>0</v>
          </cell>
          <cell r="J8884">
            <v>417</v>
          </cell>
          <cell r="K8884">
            <v>0</v>
          </cell>
          <cell r="L8884">
            <v>0</v>
          </cell>
          <cell r="M8884">
            <v>0</v>
          </cell>
          <cell r="N8884">
            <v>417</v>
          </cell>
          <cell r="O8884">
            <v>0</v>
          </cell>
        </row>
        <row r="8885">
          <cell r="A8885" t="str">
            <v>640.05.00.150-5100.09</v>
          </cell>
          <cell r="B8885" t="str">
            <v>640</v>
          </cell>
          <cell r="C8885" t="str">
            <v>05</v>
          </cell>
          <cell r="D8885" t="str">
            <v>00</v>
          </cell>
          <cell r="E8885" t="str">
            <v>150</v>
          </cell>
          <cell r="F8885" t="str">
            <v>5100.09</v>
          </cell>
          <cell r="G8885" t="str">
            <v>Benefits Unemployment Insurance</v>
          </cell>
          <cell r="H8885">
            <v>0</v>
          </cell>
          <cell r="I8885">
            <v>0</v>
          </cell>
          <cell r="J8885">
            <v>0</v>
          </cell>
          <cell r="K8885">
            <v>0</v>
          </cell>
          <cell r="L8885">
            <v>0</v>
          </cell>
          <cell r="M8885">
            <v>0</v>
          </cell>
          <cell r="N8885">
            <v>0</v>
          </cell>
          <cell r="O8885" t="str">
            <v>+++</v>
          </cell>
        </row>
        <row r="8886">
          <cell r="A8886" t="str">
            <v>640.05.00.150-5100.10</v>
          </cell>
          <cell r="B8886" t="str">
            <v>640</v>
          </cell>
          <cell r="C8886" t="str">
            <v>05</v>
          </cell>
          <cell r="D8886" t="str">
            <v>00</v>
          </cell>
          <cell r="E8886" t="str">
            <v>150</v>
          </cell>
          <cell r="F8886" t="str">
            <v>5100.10</v>
          </cell>
          <cell r="G8886" t="str">
            <v>Benefits Uniform Allowance</v>
          </cell>
          <cell r="H8886">
            <v>0</v>
          </cell>
          <cell r="I8886">
            <v>0</v>
          </cell>
          <cell r="J8886">
            <v>0</v>
          </cell>
          <cell r="K8886">
            <v>0</v>
          </cell>
          <cell r="L8886">
            <v>0</v>
          </cell>
          <cell r="M8886">
            <v>0</v>
          </cell>
          <cell r="N8886">
            <v>0</v>
          </cell>
          <cell r="O8886" t="str">
            <v>+++</v>
          </cell>
        </row>
        <row r="8887">
          <cell r="A8887" t="str">
            <v>640.05.00.150-5100.11</v>
          </cell>
          <cell r="B8887" t="str">
            <v>640</v>
          </cell>
          <cell r="C8887" t="str">
            <v>05</v>
          </cell>
          <cell r="D8887" t="str">
            <v>00</v>
          </cell>
          <cell r="E8887" t="str">
            <v>150</v>
          </cell>
          <cell r="F8887" t="str">
            <v>5100.11</v>
          </cell>
          <cell r="G8887" t="str">
            <v>Benefits Medicare</v>
          </cell>
          <cell r="H8887">
            <v>1015</v>
          </cell>
          <cell r="I8887">
            <v>0</v>
          </cell>
          <cell r="J8887">
            <v>1015</v>
          </cell>
          <cell r="K8887">
            <v>0</v>
          </cell>
          <cell r="L8887">
            <v>0</v>
          </cell>
          <cell r="M8887">
            <v>144.99</v>
          </cell>
          <cell r="N8887">
            <v>870.01</v>
          </cell>
          <cell r="O8887">
            <v>0.14000000000000001</v>
          </cell>
        </row>
        <row r="8888">
          <cell r="A8888" t="str">
            <v>640.05.00.150-5100.12</v>
          </cell>
          <cell r="B8888" t="str">
            <v>640</v>
          </cell>
          <cell r="C8888" t="str">
            <v>05</v>
          </cell>
          <cell r="D8888" t="str">
            <v>00</v>
          </cell>
          <cell r="E8888" t="str">
            <v>150</v>
          </cell>
          <cell r="F8888" t="str">
            <v>5100.12</v>
          </cell>
          <cell r="G8888" t="str">
            <v>Benefits Annual Physical Exam</v>
          </cell>
          <cell r="H8888">
            <v>0</v>
          </cell>
          <cell r="I8888">
            <v>0</v>
          </cell>
          <cell r="J8888">
            <v>0</v>
          </cell>
          <cell r="K8888">
            <v>0</v>
          </cell>
          <cell r="L8888">
            <v>0</v>
          </cell>
          <cell r="M8888">
            <v>0</v>
          </cell>
          <cell r="N8888">
            <v>0</v>
          </cell>
          <cell r="O8888" t="str">
            <v>+++</v>
          </cell>
        </row>
        <row r="8889">
          <cell r="A8889" t="str">
            <v>640.05.00.150-5100.13</v>
          </cell>
          <cell r="B8889" t="str">
            <v>640</v>
          </cell>
          <cell r="C8889" t="str">
            <v>05</v>
          </cell>
          <cell r="D8889" t="str">
            <v>00</v>
          </cell>
          <cell r="E8889" t="str">
            <v>150</v>
          </cell>
          <cell r="F8889" t="str">
            <v>5100.13</v>
          </cell>
          <cell r="G8889" t="str">
            <v>Benefits Employee Assistance Program</v>
          </cell>
          <cell r="H8889">
            <v>0</v>
          </cell>
          <cell r="I8889">
            <v>0</v>
          </cell>
          <cell r="J8889">
            <v>0</v>
          </cell>
          <cell r="K8889">
            <v>0</v>
          </cell>
          <cell r="L8889">
            <v>0</v>
          </cell>
          <cell r="M8889">
            <v>0</v>
          </cell>
          <cell r="N8889">
            <v>0</v>
          </cell>
          <cell r="O8889" t="str">
            <v>+++</v>
          </cell>
        </row>
        <row r="8890">
          <cell r="A8890" t="str">
            <v>640.05.00.150-5100.14</v>
          </cell>
          <cell r="B8890" t="str">
            <v>640</v>
          </cell>
          <cell r="C8890" t="str">
            <v>05</v>
          </cell>
          <cell r="D8890" t="str">
            <v>00</v>
          </cell>
          <cell r="E8890" t="str">
            <v>150</v>
          </cell>
          <cell r="F8890" t="str">
            <v>5100.14</v>
          </cell>
          <cell r="G8890" t="str">
            <v>Benefits PPE</v>
          </cell>
          <cell r="H8890">
            <v>0</v>
          </cell>
          <cell r="I8890">
            <v>0</v>
          </cell>
          <cell r="J8890">
            <v>0</v>
          </cell>
          <cell r="K8890">
            <v>0</v>
          </cell>
          <cell r="L8890">
            <v>0</v>
          </cell>
          <cell r="M8890">
            <v>0</v>
          </cell>
          <cell r="N8890">
            <v>0</v>
          </cell>
          <cell r="O8890" t="str">
            <v>+++</v>
          </cell>
        </row>
        <row r="8891">
          <cell r="A8891" t="str">
            <v>640.05.00.150-5100.15</v>
          </cell>
          <cell r="B8891" t="str">
            <v>640</v>
          </cell>
          <cell r="C8891" t="str">
            <v>05</v>
          </cell>
          <cell r="D8891" t="str">
            <v>00</v>
          </cell>
          <cell r="E8891" t="str">
            <v>150</v>
          </cell>
          <cell r="F8891" t="str">
            <v>5100.15</v>
          </cell>
          <cell r="G8891" t="str">
            <v>Benefits Cell Phone Allowance</v>
          </cell>
          <cell r="H8891">
            <v>210</v>
          </cell>
          <cell r="I8891">
            <v>0</v>
          </cell>
          <cell r="J8891">
            <v>210</v>
          </cell>
          <cell r="K8891">
            <v>0</v>
          </cell>
          <cell r="L8891">
            <v>0</v>
          </cell>
          <cell r="M8891">
            <v>120</v>
          </cell>
          <cell r="N8891">
            <v>90</v>
          </cell>
          <cell r="O8891">
            <v>0.56999999999999995</v>
          </cell>
        </row>
        <row r="8892">
          <cell r="A8892" t="str">
            <v>640.05.00.150-5100.16</v>
          </cell>
          <cell r="B8892" t="str">
            <v>640</v>
          </cell>
          <cell r="C8892" t="str">
            <v>05</v>
          </cell>
          <cell r="D8892" t="str">
            <v>00</v>
          </cell>
          <cell r="E8892" t="str">
            <v>150</v>
          </cell>
          <cell r="F8892" t="str">
            <v>5100.16</v>
          </cell>
          <cell r="G8892" t="str">
            <v>Benefits 1959 Survivor Retirement</v>
          </cell>
          <cell r="H8892">
            <v>0</v>
          </cell>
          <cell r="I8892">
            <v>0</v>
          </cell>
          <cell r="J8892">
            <v>0</v>
          </cell>
          <cell r="K8892">
            <v>0</v>
          </cell>
          <cell r="L8892">
            <v>0</v>
          </cell>
          <cell r="M8892">
            <v>0</v>
          </cell>
          <cell r="N8892">
            <v>0</v>
          </cell>
          <cell r="O8892" t="str">
            <v>+++</v>
          </cell>
        </row>
        <row r="8893">
          <cell r="A8893" t="str">
            <v>640.05.00.150-5100.17</v>
          </cell>
          <cell r="B8893" t="str">
            <v>640</v>
          </cell>
          <cell r="C8893" t="str">
            <v>05</v>
          </cell>
          <cell r="D8893" t="str">
            <v>00</v>
          </cell>
          <cell r="E8893" t="str">
            <v>150</v>
          </cell>
          <cell r="F8893" t="str">
            <v>5100.17</v>
          </cell>
          <cell r="G8893" t="str">
            <v>Benefits Other Post Employment Benefits</v>
          </cell>
          <cell r="H8893">
            <v>765</v>
          </cell>
          <cell r="I8893">
            <v>0</v>
          </cell>
          <cell r="J8893">
            <v>765</v>
          </cell>
          <cell r="K8893">
            <v>0</v>
          </cell>
          <cell r="L8893">
            <v>0</v>
          </cell>
          <cell r="M8893">
            <v>682.38</v>
          </cell>
          <cell r="N8893">
            <v>82.62</v>
          </cell>
          <cell r="O8893">
            <v>0.89</v>
          </cell>
        </row>
        <row r="8894">
          <cell r="A8894" t="str">
            <v>640.05.00.150-6000.01</v>
          </cell>
          <cell r="B8894" t="str">
            <v>640</v>
          </cell>
          <cell r="C8894" t="str">
            <v>05</v>
          </cell>
          <cell r="D8894" t="str">
            <v>00</v>
          </cell>
          <cell r="E8894" t="str">
            <v>150</v>
          </cell>
          <cell r="F8894" t="str">
            <v>6000.01</v>
          </cell>
          <cell r="G8894" t="str">
            <v>Professional Services General</v>
          </cell>
          <cell r="H8894">
            <v>76500</v>
          </cell>
          <cell r="I8894">
            <v>0</v>
          </cell>
          <cell r="J8894">
            <v>76500</v>
          </cell>
          <cell r="K8894">
            <v>0</v>
          </cell>
          <cell r="L8894">
            <v>0</v>
          </cell>
          <cell r="M8894">
            <v>0</v>
          </cell>
          <cell r="N8894">
            <v>76500</v>
          </cell>
          <cell r="O8894">
            <v>0</v>
          </cell>
        </row>
        <row r="8895">
          <cell r="A8895" t="str">
            <v>640.05.00.150-6200.02</v>
          </cell>
          <cell r="B8895" t="str">
            <v>640</v>
          </cell>
          <cell r="C8895" t="str">
            <v>05</v>
          </cell>
          <cell r="D8895" t="str">
            <v>00</v>
          </cell>
          <cell r="E8895" t="str">
            <v>150</v>
          </cell>
          <cell r="F8895" t="str">
            <v>6200.02</v>
          </cell>
          <cell r="G8895" t="str">
            <v>Supplies Special Department</v>
          </cell>
          <cell r="H8895">
            <v>0</v>
          </cell>
          <cell r="I8895">
            <v>0</v>
          </cell>
          <cell r="J8895">
            <v>0</v>
          </cell>
          <cell r="K8895">
            <v>0</v>
          </cell>
          <cell r="L8895">
            <v>0</v>
          </cell>
          <cell r="M8895">
            <v>0</v>
          </cell>
          <cell r="N8895">
            <v>0</v>
          </cell>
          <cell r="O8895" t="str">
            <v>+++</v>
          </cell>
        </row>
        <row r="8896">
          <cell r="A8896" t="str">
            <v>640.05.00.160-5000.01</v>
          </cell>
          <cell r="B8896" t="str">
            <v>640</v>
          </cell>
          <cell r="C8896" t="str">
            <v>05</v>
          </cell>
          <cell r="D8896" t="str">
            <v>00</v>
          </cell>
          <cell r="E8896" t="str">
            <v>160</v>
          </cell>
          <cell r="F8896" t="str">
            <v>5000.01</v>
          </cell>
          <cell r="G8896" t="str">
            <v>Salaries Regular</v>
          </cell>
          <cell r="H8896">
            <v>195319</v>
          </cell>
          <cell r="I8896">
            <v>0</v>
          </cell>
          <cell r="J8896">
            <v>195319</v>
          </cell>
          <cell r="K8896">
            <v>0</v>
          </cell>
          <cell r="L8896">
            <v>0</v>
          </cell>
          <cell r="M8896">
            <v>68571.92</v>
          </cell>
          <cell r="N8896">
            <v>126747.08</v>
          </cell>
          <cell r="O8896">
            <v>0.35</v>
          </cell>
        </row>
        <row r="8897">
          <cell r="A8897" t="str">
            <v>640.05.00.160-5000.02</v>
          </cell>
          <cell r="B8897" t="str">
            <v>640</v>
          </cell>
          <cell r="C8897" t="str">
            <v>05</v>
          </cell>
          <cell r="D8897" t="str">
            <v>00</v>
          </cell>
          <cell r="E8897" t="str">
            <v>160</v>
          </cell>
          <cell r="F8897" t="str">
            <v>5000.02</v>
          </cell>
          <cell r="G8897" t="str">
            <v>Salaries Part Time</v>
          </cell>
          <cell r="H8897">
            <v>4300</v>
          </cell>
          <cell r="I8897">
            <v>0</v>
          </cell>
          <cell r="J8897">
            <v>4300</v>
          </cell>
          <cell r="K8897">
            <v>0</v>
          </cell>
          <cell r="L8897">
            <v>0</v>
          </cell>
          <cell r="M8897">
            <v>0</v>
          </cell>
          <cell r="N8897">
            <v>4300</v>
          </cell>
          <cell r="O8897">
            <v>0</v>
          </cell>
        </row>
        <row r="8898">
          <cell r="A8898" t="str">
            <v>640.05.00.160-5000.03</v>
          </cell>
          <cell r="B8898" t="str">
            <v>640</v>
          </cell>
          <cell r="C8898" t="str">
            <v>05</v>
          </cell>
          <cell r="D8898" t="str">
            <v>00</v>
          </cell>
          <cell r="E8898" t="str">
            <v>160</v>
          </cell>
          <cell r="F8898" t="str">
            <v>5000.03</v>
          </cell>
          <cell r="G8898" t="str">
            <v>Salaries Overtime</v>
          </cell>
          <cell r="H8898">
            <v>0</v>
          </cell>
          <cell r="I8898">
            <v>0</v>
          </cell>
          <cell r="J8898">
            <v>0</v>
          </cell>
          <cell r="K8898">
            <v>0</v>
          </cell>
          <cell r="L8898">
            <v>0</v>
          </cell>
          <cell r="M8898">
            <v>2.82</v>
          </cell>
          <cell r="N8898">
            <v>-2.82</v>
          </cell>
          <cell r="O8898" t="str">
            <v>+++</v>
          </cell>
        </row>
        <row r="8899">
          <cell r="A8899" t="str">
            <v>640.05.00.160-5000.04</v>
          </cell>
          <cell r="B8899" t="str">
            <v>640</v>
          </cell>
          <cell r="C8899" t="str">
            <v>05</v>
          </cell>
          <cell r="D8899" t="str">
            <v>00</v>
          </cell>
          <cell r="E8899" t="str">
            <v>160</v>
          </cell>
          <cell r="F8899" t="str">
            <v>5000.04</v>
          </cell>
          <cell r="G8899" t="str">
            <v>Salaries Holiday Pay</v>
          </cell>
          <cell r="H8899">
            <v>0</v>
          </cell>
          <cell r="I8899">
            <v>0</v>
          </cell>
          <cell r="J8899">
            <v>0</v>
          </cell>
          <cell r="K8899">
            <v>0</v>
          </cell>
          <cell r="L8899">
            <v>0</v>
          </cell>
          <cell r="M8899">
            <v>0</v>
          </cell>
          <cell r="N8899">
            <v>0</v>
          </cell>
          <cell r="O8899" t="str">
            <v>+++</v>
          </cell>
        </row>
        <row r="8900">
          <cell r="A8900" t="str">
            <v>640.05.00.160-5000.05</v>
          </cell>
          <cell r="B8900" t="str">
            <v>640</v>
          </cell>
          <cell r="C8900" t="str">
            <v>05</v>
          </cell>
          <cell r="D8900" t="str">
            <v>00</v>
          </cell>
          <cell r="E8900" t="str">
            <v>160</v>
          </cell>
          <cell r="F8900" t="str">
            <v>5000.05</v>
          </cell>
          <cell r="G8900" t="str">
            <v>Salaries Duty Pay</v>
          </cell>
          <cell r="H8900">
            <v>0</v>
          </cell>
          <cell r="I8900">
            <v>0</v>
          </cell>
          <cell r="J8900">
            <v>0</v>
          </cell>
          <cell r="K8900">
            <v>0</v>
          </cell>
          <cell r="L8900">
            <v>0</v>
          </cell>
          <cell r="M8900">
            <v>0</v>
          </cell>
          <cell r="N8900">
            <v>0</v>
          </cell>
          <cell r="O8900" t="str">
            <v>+++</v>
          </cell>
        </row>
        <row r="8901">
          <cell r="A8901" t="str">
            <v>640.05.00.160-5000.06</v>
          </cell>
          <cell r="B8901" t="str">
            <v>640</v>
          </cell>
          <cell r="C8901" t="str">
            <v>05</v>
          </cell>
          <cell r="D8901" t="str">
            <v>00</v>
          </cell>
          <cell r="E8901" t="str">
            <v>160</v>
          </cell>
          <cell r="F8901" t="str">
            <v>5000.06</v>
          </cell>
          <cell r="G8901" t="str">
            <v>Salaries Out of Class</v>
          </cell>
          <cell r="H8901">
            <v>0</v>
          </cell>
          <cell r="I8901">
            <v>0</v>
          </cell>
          <cell r="J8901">
            <v>0</v>
          </cell>
          <cell r="K8901">
            <v>0</v>
          </cell>
          <cell r="L8901">
            <v>0</v>
          </cell>
          <cell r="M8901">
            <v>0</v>
          </cell>
          <cell r="N8901">
            <v>0</v>
          </cell>
          <cell r="O8901" t="str">
            <v>+++</v>
          </cell>
        </row>
        <row r="8902">
          <cell r="A8902" t="str">
            <v>640.05.00.160-5000.07</v>
          </cell>
          <cell r="B8902" t="str">
            <v>640</v>
          </cell>
          <cell r="C8902" t="str">
            <v>05</v>
          </cell>
          <cell r="D8902" t="str">
            <v>00</v>
          </cell>
          <cell r="E8902" t="str">
            <v>160</v>
          </cell>
          <cell r="F8902" t="str">
            <v>5000.07</v>
          </cell>
          <cell r="G8902" t="str">
            <v>Salaries Admin Leave Pay</v>
          </cell>
          <cell r="H8902">
            <v>465</v>
          </cell>
          <cell r="I8902">
            <v>0</v>
          </cell>
          <cell r="J8902">
            <v>465</v>
          </cell>
          <cell r="K8902">
            <v>0</v>
          </cell>
          <cell r="L8902">
            <v>0</v>
          </cell>
          <cell r="M8902">
            <v>886.67</v>
          </cell>
          <cell r="N8902">
            <v>-421.67</v>
          </cell>
          <cell r="O8902">
            <v>1.91</v>
          </cell>
        </row>
        <row r="8903">
          <cell r="A8903" t="str">
            <v>640.05.00.160-5000.08</v>
          </cell>
          <cell r="B8903" t="str">
            <v>640</v>
          </cell>
          <cell r="C8903" t="str">
            <v>05</v>
          </cell>
          <cell r="D8903" t="str">
            <v>00</v>
          </cell>
          <cell r="E8903" t="str">
            <v>160</v>
          </cell>
          <cell r="F8903" t="str">
            <v>5000.08</v>
          </cell>
          <cell r="G8903" t="str">
            <v>Salaries Longevity Pay</v>
          </cell>
          <cell r="H8903">
            <v>788</v>
          </cell>
          <cell r="I8903">
            <v>0</v>
          </cell>
          <cell r="J8903">
            <v>788</v>
          </cell>
          <cell r="K8903">
            <v>0</v>
          </cell>
          <cell r="L8903">
            <v>0</v>
          </cell>
          <cell r="M8903">
            <v>365.7</v>
          </cell>
          <cell r="N8903">
            <v>422.3</v>
          </cell>
          <cell r="O8903">
            <v>0.46</v>
          </cell>
        </row>
        <row r="8904">
          <cell r="A8904" t="str">
            <v>640.05.00.160-5000.09</v>
          </cell>
          <cell r="B8904" t="str">
            <v>640</v>
          </cell>
          <cell r="C8904" t="str">
            <v>05</v>
          </cell>
          <cell r="D8904" t="str">
            <v>00</v>
          </cell>
          <cell r="E8904" t="str">
            <v>160</v>
          </cell>
          <cell r="F8904" t="str">
            <v>5000.09</v>
          </cell>
          <cell r="G8904" t="str">
            <v>Salaries Mutual Aid Overtime</v>
          </cell>
          <cell r="H8904">
            <v>0</v>
          </cell>
          <cell r="I8904">
            <v>0</v>
          </cell>
          <cell r="J8904">
            <v>0</v>
          </cell>
          <cell r="K8904">
            <v>0</v>
          </cell>
          <cell r="L8904">
            <v>0</v>
          </cell>
          <cell r="M8904">
            <v>0</v>
          </cell>
          <cell r="N8904">
            <v>0</v>
          </cell>
          <cell r="O8904" t="str">
            <v>+++</v>
          </cell>
        </row>
        <row r="8905">
          <cell r="A8905" t="str">
            <v>640.05.00.160-5000.10</v>
          </cell>
          <cell r="B8905" t="str">
            <v>640</v>
          </cell>
          <cell r="C8905" t="str">
            <v>05</v>
          </cell>
          <cell r="D8905" t="str">
            <v>00</v>
          </cell>
          <cell r="E8905" t="str">
            <v>160</v>
          </cell>
          <cell r="F8905" t="str">
            <v>5000.10</v>
          </cell>
          <cell r="G8905" t="str">
            <v>Salaries Furloughs</v>
          </cell>
          <cell r="H8905">
            <v>0</v>
          </cell>
          <cell r="I8905">
            <v>0</v>
          </cell>
          <cell r="J8905">
            <v>0</v>
          </cell>
          <cell r="K8905">
            <v>0</v>
          </cell>
          <cell r="L8905">
            <v>0</v>
          </cell>
          <cell r="M8905">
            <v>0</v>
          </cell>
          <cell r="N8905">
            <v>0</v>
          </cell>
          <cell r="O8905" t="str">
            <v>+++</v>
          </cell>
        </row>
        <row r="8906">
          <cell r="A8906" t="str">
            <v>640.05.00.160-5000.11</v>
          </cell>
          <cell r="B8906" t="str">
            <v>640</v>
          </cell>
          <cell r="C8906" t="str">
            <v>05</v>
          </cell>
          <cell r="D8906" t="str">
            <v>00</v>
          </cell>
          <cell r="E8906" t="str">
            <v>160</v>
          </cell>
          <cell r="F8906" t="str">
            <v>5000.11</v>
          </cell>
          <cell r="G8906" t="str">
            <v>Salaries Worker's Comp</v>
          </cell>
          <cell r="H8906">
            <v>0</v>
          </cell>
          <cell r="I8906">
            <v>0</v>
          </cell>
          <cell r="J8906">
            <v>0</v>
          </cell>
          <cell r="K8906">
            <v>0</v>
          </cell>
          <cell r="L8906">
            <v>0</v>
          </cell>
          <cell r="M8906">
            <v>0</v>
          </cell>
          <cell r="N8906">
            <v>0</v>
          </cell>
          <cell r="O8906" t="str">
            <v>+++</v>
          </cell>
        </row>
        <row r="8907">
          <cell r="A8907" t="str">
            <v>640.05.00.160-5000.12</v>
          </cell>
          <cell r="B8907" t="str">
            <v>640</v>
          </cell>
          <cell r="C8907" t="str">
            <v>05</v>
          </cell>
          <cell r="D8907" t="str">
            <v>00</v>
          </cell>
          <cell r="E8907" t="str">
            <v>160</v>
          </cell>
          <cell r="F8907" t="str">
            <v>5000.12</v>
          </cell>
          <cell r="G8907" t="str">
            <v>Salaries Compensated Absences</v>
          </cell>
          <cell r="H8907">
            <v>0</v>
          </cell>
          <cell r="I8907">
            <v>0</v>
          </cell>
          <cell r="J8907">
            <v>0</v>
          </cell>
          <cell r="K8907">
            <v>0</v>
          </cell>
          <cell r="L8907">
            <v>0</v>
          </cell>
          <cell r="M8907">
            <v>0</v>
          </cell>
          <cell r="N8907">
            <v>0</v>
          </cell>
          <cell r="O8907" t="str">
            <v>+++</v>
          </cell>
        </row>
        <row r="8908">
          <cell r="A8908" t="str">
            <v>640.05.00.160-5000.99</v>
          </cell>
          <cell r="B8908" t="str">
            <v>640</v>
          </cell>
          <cell r="C8908" t="str">
            <v>05</v>
          </cell>
          <cell r="D8908" t="str">
            <v>00</v>
          </cell>
          <cell r="E8908" t="str">
            <v>160</v>
          </cell>
          <cell r="F8908" t="str">
            <v>5000.99</v>
          </cell>
          <cell r="G8908" t="str">
            <v>Salaries New Personnel Requests</v>
          </cell>
          <cell r="H8908">
            <v>0</v>
          </cell>
          <cell r="I8908">
            <v>0</v>
          </cell>
          <cell r="J8908">
            <v>0</v>
          </cell>
          <cell r="K8908">
            <v>0</v>
          </cell>
          <cell r="L8908">
            <v>0</v>
          </cell>
          <cell r="M8908">
            <v>0</v>
          </cell>
          <cell r="N8908">
            <v>0</v>
          </cell>
          <cell r="O8908" t="str">
            <v>+++</v>
          </cell>
        </row>
        <row r="8909">
          <cell r="A8909" t="str">
            <v>640.05.00.160-5100.00</v>
          </cell>
          <cell r="B8909" t="str">
            <v>640</v>
          </cell>
          <cell r="C8909" t="str">
            <v>05</v>
          </cell>
          <cell r="D8909" t="str">
            <v>00</v>
          </cell>
          <cell r="E8909" t="str">
            <v>160</v>
          </cell>
          <cell r="F8909" t="str">
            <v>5100.00</v>
          </cell>
          <cell r="G8909" t="str">
            <v>Benefits PERS Pool Liability</v>
          </cell>
          <cell r="H8909">
            <v>35990</v>
          </cell>
          <cell r="I8909">
            <v>0</v>
          </cell>
          <cell r="J8909">
            <v>35990</v>
          </cell>
          <cell r="K8909">
            <v>0</v>
          </cell>
          <cell r="L8909">
            <v>0</v>
          </cell>
          <cell r="M8909">
            <v>11479.87</v>
          </cell>
          <cell r="N8909">
            <v>24510.13</v>
          </cell>
          <cell r="O8909">
            <v>0.32</v>
          </cell>
        </row>
        <row r="8910">
          <cell r="A8910" t="str">
            <v>640.05.00.160-5100.01</v>
          </cell>
          <cell r="B8910" t="str">
            <v>640</v>
          </cell>
          <cell r="C8910" t="str">
            <v>05</v>
          </cell>
          <cell r="D8910" t="str">
            <v>00</v>
          </cell>
          <cell r="E8910" t="str">
            <v>160</v>
          </cell>
          <cell r="F8910" t="str">
            <v>5100.01</v>
          </cell>
          <cell r="G8910" t="str">
            <v>Benefits Retirement</v>
          </cell>
          <cell r="H8910">
            <v>17940</v>
          </cell>
          <cell r="I8910">
            <v>0</v>
          </cell>
          <cell r="J8910">
            <v>17940</v>
          </cell>
          <cell r="K8910">
            <v>0</v>
          </cell>
          <cell r="L8910">
            <v>0</v>
          </cell>
          <cell r="M8910">
            <v>5618.7</v>
          </cell>
          <cell r="N8910">
            <v>12321.3</v>
          </cell>
          <cell r="O8910">
            <v>0.31</v>
          </cell>
        </row>
        <row r="8911">
          <cell r="A8911" t="str">
            <v>640.05.00.160-5100.02</v>
          </cell>
          <cell r="B8911" t="str">
            <v>640</v>
          </cell>
          <cell r="C8911" t="str">
            <v>05</v>
          </cell>
          <cell r="D8911" t="str">
            <v>00</v>
          </cell>
          <cell r="E8911" t="str">
            <v>160</v>
          </cell>
          <cell r="F8911" t="str">
            <v>5100.02</v>
          </cell>
          <cell r="G8911" t="str">
            <v>Benefits Health Insurance</v>
          </cell>
          <cell r="H8911">
            <v>32080</v>
          </cell>
          <cell r="I8911">
            <v>0</v>
          </cell>
          <cell r="J8911">
            <v>32080</v>
          </cell>
          <cell r="K8911">
            <v>0</v>
          </cell>
          <cell r="L8911">
            <v>0</v>
          </cell>
          <cell r="M8911">
            <v>11080.81</v>
          </cell>
          <cell r="N8911">
            <v>20999.19</v>
          </cell>
          <cell r="O8911">
            <v>0.35</v>
          </cell>
        </row>
        <row r="8912">
          <cell r="A8912" t="str">
            <v>640.05.00.160-5100.03</v>
          </cell>
          <cell r="B8912" t="str">
            <v>640</v>
          </cell>
          <cell r="C8912" t="str">
            <v>05</v>
          </cell>
          <cell r="D8912" t="str">
            <v>00</v>
          </cell>
          <cell r="E8912" t="str">
            <v>160</v>
          </cell>
          <cell r="F8912" t="str">
            <v>5100.03</v>
          </cell>
          <cell r="G8912" t="str">
            <v>Benefits Dental Insurance</v>
          </cell>
          <cell r="H8912">
            <v>3780</v>
          </cell>
          <cell r="I8912">
            <v>0</v>
          </cell>
          <cell r="J8912">
            <v>3780</v>
          </cell>
          <cell r="K8912">
            <v>0</v>
          </cell>
          <cell r="L8912">
            <v>0</v>
          </cell>
          <cell r="M8912">
            <v>1114.1400000000001</v>
          </cell>
          <cell r="N8912">
            <v>2665.86</v>
          </cell>
          <cell r="O8912">
            <v>0.28999999999999998</v>
          </cell>
        </row>
        <row r="8913">
          <cell r="A8913" t="str">
            <v>640.05.00.160-5100.04</v>
          </cell>
          <cell r="B8913" t="str">
            <v>640</v>
          </cell>
          <cell r="C8913" t="str">
            <v>05</v>
          </cell>
          <cell r="D8913" t="str">
            <v>00</v>
          </cell>
          <cell r="E8913" t="str">
            <v>160</v>
          </cell>
          <cell r="F8913" t="str">
            <v>5100.04</v>
          </cell>
          <cell r="G8913" t="str">
            <v>Benefits Vision Insurance</v>
          </cell>
          <cell r="H8913">
            <v>590</v>
          </cell>
          <cell r="I8913">
            <v>0</v>
          </cell>
          <cell r="J8913">
            <v>590</v>
          </cell>
          <cell r="K8913">
            <v>0</v>
          </cell>
          <cell r="L8913">
            <v>0</v>
          </cell>
          <cell r="M8913">
            <v>186.56</v>
          </cell>
          <cell r="N8913">
            <v>403.44</v>
          </cell>
          <cell r="O8913">
            <v>0.32</v>
          </cell>
        </row>
        <row r="8914">
          <cell r="A8914" t="str">
            <v>640.05.00.160-5100.05</v>
          </cell>
          <cell r="B8914" t="str">
            <v>640</v>
          </cell>
          <cell r="C8914" t="str">
            <v>05</v>
          </cell>
          <cell r="D8914" t="str">
            <v>00</v>
          </cell>
          <cell r="E8914" t="str">
            <v>160</v>
          </cell>
          <cell r="F8914" t="str">
            <v>5100.05</v>
          </cell>
          <cell r="G8914" t="str">
            <v>Benefits Life Insurance</v>
          </cell>
          <cell r="H8914">
            <v>170</v>
          </cell>
          <cell r="I8914">
            <v>0</v>
          </cell>
          <cell r="J8914">
            <v>170</v>
          </cell>
          <cell r="K8914">
            <v>0</v>
          </cell>
          <cell r="L8914">
            <v>0</v>
          </cell>
          <cell r="M8914">
            <v>45.14</v>
          </cell>
          <cell r="N8914">
            <v>124.86</v>
          </cell>
          <cell r="O8914">
            <v>0.27</v>
          </cell>
        </row>
        <row r="8915">
          <cell r="A8915" t="str">
            <v>640.05.00.160-5100.06</v>
          </cell>
          <cell r="B8915" t="str">
            <v>640</v>
          </cell>
          <cell r="C8915" t="str">
            <v>05</v>
          </cell>
          <cell r="D8915" t="str">
            <v>00</v>
          </cell>
          <cell r="E8915" t="str">
            <v>160</v>
          </cell>
          <cell r="F8915" t="str">
            <v>5100.06</v>
          </cell>
          <cell r="G8915" t="str">
            <v>Benefits Worker's Comp</v>
          </cell>
          <cell r="H8915">
            <v>5930</v>
          </cell>
          <cell r="I8915">
            <v>0</v>
          </cell>
          <cell r="J8915">
            <v>5930</v>
          </cell>
          <cell r="K8915">
            <v>0</v>
          </cell>
          <cell r="L8915">
            <v>0</v>
          </cell>
          <cell r="M8915">
            <v>0</v>
          </cell>
          <cell r="N8915">
            <v>5930</v>
          </cell>
          <cell r="O8915">
            <v>0</v>
          </cell>
        </row>
        <row r="8916">
          <cell r="A8916" t="str">
            <v>640.05.00.160-5100.07</v>
          </cell>
          <cell r="B8916" t="str">
            <v>640</v>
          </cell>
          <cell r="C8916" t="str">
            <v>05</v>
          </cell>
          <cell r="D8916" t="str">
            <v>00</v>
          </cell>
          <cell r="E8916" t="str">
            <v>160</v>
          </cell>
          <cell r="F8916" t="str">
            <v>5100.07</v>
          </cell>
          <cell r="G8916" t="str">
            <v>Benefits Long Term Disability</v>
          </cell>
          <cell r="H8916">
            <v>980</v>
          </cell>
          <cell r="I8916">
            <v>0</v>
          </cell>
          <cell r="J8916">
            <v>980</v>
          </cell>
          <cell r="K8916">
            <v>0</v>
          </cell>
          <cell r="L8916">
            <v>0</v>
          </cell>
          <cell r="M8916">
            <v>196.19</v>
          </cell>
          <cell r="N8916">
            <v>783.81</v>
          </cell>
          <cell r="O8916">
            <v>0.2</v>
          </cell>
        </row>
        <row r="8917">
          <cell r="A8917" t="str">
            <v>640.05.00.160-5100.08</v>
          </cell>
          <cell r="B8917" t="str">
            <v>640</v>
          </cell>
          <cell r="C8917" t="str">
            <v>05</v>
          </cell>
          <cell r="D8917" t="str">
            <v>00</v>
          </cell>
          <cell r="E8917" t="str">
            <v>160</v>
          </cell>
          <cell r="F8917" t="str">
            <v>5100.08</v>
          </cell>
          <cell r="G8917" t="str">
            <v>Benefits Deferred Compensation</v>
          </cell>
          <cell r="H8917">
            <v>0</v>
          </cell>
          <cell r="I8917">
            <v>0</v>
          </cell>
          <cell r="J8917">
            <v>0</v>
          </cell>
          <cell r="K8917">
            <v>0</v>
          </cell>
          <cell r="L8917">
            <v>0</v>
          </cell>
          <cell r="M8917">
            <v>808.07</v>
          </cell>
          <cell r="N8917">
            <v>-808.07</v>
          </cell>
          <cell r="O8917" t="str">
            <v>+++</v>
          </cell>
        </row>
        <row r="8918">
          <cell r="A8918" t="str">
            <v>640.05.00.160-5100.09</v>
          </cell>
          <cell r="B8918" t="str">
            <v>640</v>
          </cell>
          <cell r="C8918" t="str">
            <v>05</v>
          </cell>
          <cell r="D8918" t="str">
            <v>00</v>
          </cell>
          <cell r="E8918" t="str">
            <v>160</v>
          </cell>
          <cell r="F8918" t="str">
            <v>5100.09</v>
          </cell>
          <cell r="G8918" t="str">
            <v>Benefits Unemployment Insurance</v>
          </cell>
          <cell r="H8918">
            <v>0</v>
          </cell>
          <cell r="I8918">
            <v>0</v>
          </cell>
          <cell r="J8918">
            <v>0</v>
          </cell>
          <cell r="K8918">
            <v>0</v>
          </cell>
          <cell r="L8918">
            <v>0</v>
          </cell>
          <cell r="M8918">
            <v>0</v>
          </cell>
          <cell r="N8918">
            <v>0</v>
          </cell>
          <cell r="O8918" t="str">
            <v>+++</v>
          </cell>
        </row>
        <row r="8919">
          <cell r="A8919" t="str">
            <v>640.05.00.160-5100.10</v>
          </cell>
          <cell r="B8919" t="str">
            <v>640</v>
          </cell>
          <cell r="C8919" t="str">
            <v>05</v>
          </cell>
          <cell r="D8919" t="str">
            <v>00</v>
          </cell>
          <cell r="E8919" t="str">
            <v>160</v>
          </cell>
          <cell r="F8919" t="str">
            <v>5100.10</v>
          </cell>
          <cell r="G8919" t="str">
            <v>Benefits Uniform Allowance</v>
          </cell>
          <cell r="H8919">
            <v>0</v>
          </cell>
          <cell r="I8919">
            <v>0</v>
          </cell>
          <cell r="J8919">
            <v>0</v>
          </cell>
          <cell r="K8919">
            <v>0</v>
          </cell>
          <cell r="L8919">
            <v>0</v>
          </cell>
          <cell r="M8919">
            <v>0</v>
          </cell>
          <cell r="N8919">
            <v>0</v>
          </cell>
          <cell r="O8919" t="str">
            <v>+++</v>
          </cell>
        </row>
        <row r="8920">
          <cell r="A8920" t="str">
            <v>640.05.00.160-5100.11</v>
          </cell>
          <cell r="B8920" t="str">
            <v>640</v>
          </cell>
          <cell r="C8920" t="str">
            <v>05</v>
          </cell>
          <cell r="D8920" t="str">
            <v>00</v>
          </cell>
          <cell r="E8920" t="str">
            <v>160</v>
          </cell>
          <cell r="F8920" t="str">
            <v>5100.11</v>
          </cell>
          <cell r="G8920" t="str">
            <v>Benefits Medicare</v>
          </cell>
          <cell r="H8920">
            <v>2855</v>
          </cell>
          <cell r="I8920">
            <v>0</v>
          </cell>
          <cell r="J8920">
            <v>2855</v>
          </cell>
          <cell r="K8920">
            <v>0</v>
          </cell>
          <cell r="L8920">
            <v>0</v>
          </cell>
          <cell r="M8920">
            <v>1026.8</v>
          </cell>
          <cell r="N8920">
            <v>1828.2</v>
          </cell>
          <cell r="O8920">
            <v>0.36</v>
          </cell>
        </row>
        <row r="8921">
          <cell r="A8921" t="str">
            <v>640.05.00.160-5100.12</v>
          </cell>
          <cell r="B8921" t="str">
            <v>640</v>
          </cell>
          <cell r="C8921" t="str">
            <v>05</v>
          </cell>
          <cell r="D8921" t="str">
            <v>00</v>
          </cell>
          <cell r="E8921" t="str">
            <v>160</v>
          </cell>
          <cell r="F8921" t="str">
            <v>5100.12</v>
          </cell>
          <cell r="G8921" t="str">
            <v>Benefits Annual Physical Exam</v>
          </cell>
          <cell r="H8921">
            <v>0</v>
          </cell>
          <cell r="I8921">
            <v>0</v>
          </cell>
          <cell r="J8921">
            <v>0</v>
          </cell>
          <cell r="K8921">
            <v>0</v>
          </cell>
          <cell r="L8921">
            <v>0</v>
          </cell>
          <cell r="M8921">
            <v>0</v>
          </cell>
          <cell r="N8921">
            <v>0</v>
          </cell>
          <cell r="O8921" t="str">
            <v>+++</v>
          </cell>
        </row>
        <row r="8922">
          <cell r="A8922" t="str">
            <v>640.05.00.160-5100.13</v>
          </cell>
          <cell r="B8922" t="str">
            <v>640</v>
          </cell>
          <cell r="C8922" t="str">
            <v>05</v>
          </cell>
          <cell r="D8922" t="str">
            <v>00</v>
          </cell>
          <cell r="E8922" t="str">
            <v>160</v>
          </cell>
          <cell r="F8922" t="str">
            <v>5100.13</v>
          </cell>
          <cell r="G8922" t="str">
            <v>Benefits Employee Assistance Program</v>
          </cell>
          <cell r="H8922">
            <v>0</v>
          </cell>
          <cell r="I8922">
            <v>0</v>
          </cell>
          <cell r="J8922">
            <v>0</v>
          </cell>
          <cell r="K8922">
            <v>0</v>
          </cell>
          <cell r="L8922">
            <v>0</v>
          </cell>
          <cell r="M8922">
            <v>0</v>
          </cell>
          <cell r="N8922">
            <v>0</v>
          </cell>
          <cell r="O8922" t="str">
            <v>+++</v>
          </cell>
        </row>
        <row r="8923">
          <cell r="A8923" t="str">
            <v>640.05.00.160-5100.14</v>
          </cell>
          <cell r="B8923" t="str">
            <v>640</v>
          </cell>
          <cell r="C8923" t="str">
            <v>05</v>
          </cell>
          <cell r="D8923" t="str">
            <v>00</v>
          </cell>
          <cell r="E8923" t="str">
            <v>160</v>
          </cell>
          <cell r="F8923" t="str">
            <v>5100.14</v>
          </cell>
          <cell r="G8923" t="str">
            <v>Benefits PPE</v>
          </cell>
          <cell r="H8923">
            <v>0</v>
          </cell>
          <cell r="I8923">
            <v>0</v>
          </cell>
          <cell r="J8923">
            <v>0</v>
          </cell>
          <cell r="K8923">
            <v>0</v>
          </cell>
          <cell r="L8923">
            <v>0</v>
          </cell>
          <cell r="M8923">
            <v>0</v>
          </cell>
          <cell r="N8923">
            <v>0</v>
          </cell>
          <cell r="O8923" t="str">
            <v>+++</v>
          </cell>
        </row>
        <row r="8924">
          <cell r="A8924" t="str">
            <v>640.05.00.160-5100.15</v>
          </cell>
          <cell r="B8924" t="str">
            <v>640</v>
          </cell>
          <cell r="C8924" t="str">
            <v>05</v>
          </cell>
          <cell r="D8924" t="str">
            <v>00</v>
          </cell>
          <cell r="E8924" t="str">
            <v>160</v>
          </cell>
          <cell r="F8924" t="str">
            <v>5100.15</v>
          </cell>
          <cell r="G8924" t="str">
            <v>Benefits Cell Phone Allowance</v>
          </cell>
          <cell r="H8924">
            <v>140</v>
          </cell>
          <cell r="I8924">
            <v>0</v>
          </cell>
          <cell r="J8924">
            <v>140</v>
          </cell>
          <cell r="K8924">
            <v>0</v>
          </cell>
          <cell r="L8924">
            <v>0</v>
          </cell>
          <cell r="M8924">
            <v>93.6</v>
          </cell>
          <cell r="N8924">
            <v>46.4</v>
          </cell>
          <cell r="O8924">
            <v>0.67</v>
          </cell>
        </row>
        <row r="8925">
          <cell r="A8925" t="str">
            <v>640.05.00.160-5100.16</v>
          </cell>
          <cell r="B8925" t="str">
            <v>640</v>
          </cell>
          <cell r="C8925" t="str">
            <v>05</v>
          </cell>
          <cell r="D8925" t="str">
            <v>00</v>
          </cell>
          <cell r="E8925" t="str">
            <v>160</v>
          </cell>
          <cell r="F8925" t="str">
            <v>5100.16</v>
          </cell>
          <cell r="G8925" t="str">
            <v>Benefits 1959 Survivor Retirement</v>
          </cell>
          <cell r="H8925">
            <v>0</v>
          </cell>
          <cell r="I8925">
            <v>0</v>
          </cell>
          <cell r="J8925">
            <v>0</v>
          </cell>
          <cell r="K8925">
            <v>0</v>
          </cell>
          <cell r="L8925">
            <v>0</v>
          </cell>
          <cell r="M8925">
            <v>0</v>
          </cell>
          <cell r="N8925">
            <v>0</v>
          </cell>
          <cell r="O8925" t="str">
            <v>+++</v>
          </cell>
        </row>
        <row r="8926">
          <cell r="A8926" t="str">
            <v>640.05.00.160-5100.17</v>
          </cell>
          <cell r="B8926" t="str">
            <v>640</v>
          </cell>
          <cell r="C8926" t="str">
            <v>05</v>
          </cell>
          <cell r="D8926" t="str">
            <v>00</v>
          </cell>
          <cell r="E8926" t="str">
            <v>160</v>
          </cell>
          <cell r="F8926" t="str">
            <v>5100.17</v>
          </cell>
          <cell r="G8926" t="str">
            <v>Benefits Other Post Employment Benefits</v>
          </cell>
          <cell r="H8926">
            <v>7765</v>
          </cell>
          <cell r="I8926">
            <v>0</v>
          </cell>
          <cell r="J8926">
            <v>7765</v>
          </cell>
          <cell r="K8926">
            <v>0</v>
          </cell>
          <cell r="L8926">
            <v>0</v>
          </cell>
          <cell r="M8926">
            <v>1908.42</v>
          </cell>
          <cell r="N8926">
            <v>5856.58</v>
          </cell>
          <cell r="O8926">
            <v>0.25</v>
          </cell>
        </row>
        <row r="8927">
          <cell r="A8927" t="str">
            <v>640.05.00.160-6000.15</v>
          </cell>
          <cell r="B8927" t="str">
            <v>640</v>
          </cell>
          <cell r="C8927" t="str">
            <v>05</v>
          </cell>
          <cell r="D8927" t="str">
            <v>00</v>
          </cell>
          <cell r="E8927" t="str">
            <v>160</v>
          </cell>
          <cell r="F8927" t="str">
            <v>6000.15</v>
          </cell>
          <cell r="G8927" t="str">
            <v>Professional Services Utility Statement Processing</v>
          </cell>
          <cell r="H8927">
            <v>80000</v>
          </cell>
          <cell r="I8927">
            <v>0</v>
          </cell>
          <cell r="J8927">
            <v>80000</v>
          </cell>
          <cell r="K8927">
            <v>0</v>
          </cell>
          <cell r="L8927">
            <v>0</v>
          </cell>
          <cell r="M8927">
            <v>18048.16</v>
          </cell>
          <cell r="N8927">
            <v>61951.839999999997</v>
          </cell>
          <cell r="O8927">
            <v>0.23</v>
          </cell>
        </row>
        <row r="8928">
          <cell r="A8928" t="str">
            <v>640.05.00.160-6200.02</v>
          </cell>
          <cell r="B8928" t="str">
            <v>640</v>
          </cell>
          <cell r="C8928" t="str">
            <v>05</v>
          </cell>
          <cell r="D8928" t="str">
            <v>00</v>
          </cell>
          <cell r="E8928" t="str">
            <v>160</v>
          </cell>
          <cell r="F8928" t="str">
            <v>6200.02</v>
          </cell>
          <cell r="G8928" t="str">
            <v>Supplies Special Department</v>
          </cell>
          <cell r="H8928">
            <v>0</v>
          </cell>
          <cell r="I8928">
            <v>0</v>
          </cell>
          <cell r="J8928">
            <v>0</v>
          </cell>
          <cell r="K8928">
            <v>0</v>
          </cell>
          <cell r="L8928">
            <v>0</v>
          </cell>
          <cell r="M8928">
            <v>0</v>
          </cell>
          <cell r="N8928">
            <v>0</v>
          </cell>
          <cell r="O8928" t="str">
            <v>+++</v>
          </cell>
        </row>
        <row r="8929">
          <cell r="A8929" t="str">
            <v>640.05.00.160-6200.09</v>
          </cell>
          <cell r="B8929" t="str">
            <v>640</v>
          </cell>
          <cell r="C8929" t="str">
            <v>05</v>
          </cell>
          <cell r="D8929" t="str">
            <v>00</v>
          </cell>
          <cell r="E8929" t="str">
            <v>160</v>
          </cell>
          <cell r="F8929" t="str">
            <v>6200.09</v>
          </cell>
          <cell r="G8929" t="str">
            <v>Supplies Data Processing</v>
          </cell>
          <cell r="H8929">
            <v>0</v>
          </cell>
          <cell r="I8929">
            <v>0</v>
          </cell>
          <cell r="J8929">
            <v>0</v>
          </cell>
          <cell r="K8929">
            <v>0</v>
          </cell>
          <cell r="L8929">
            <v>0</v>
          </cell>
          <cell r="M8929">
            <v>0</v>
          </cell>
          <cell r="N8929">
            <v>0</v>
          </cell>
          <cell r="O8929" t="str">
            <v>+++</v>
          </cell>
        </row>
        <row r="8930">
          <cell r="A8930" t="str">
            <v>640.05.00.160-6280.40</v>
          </cell>
          <cell r="B8930" t="str">
            <v>640</v>
          </cell>
          <cell r="C8930" t="str">
            <v>05</v>
          </cell>
          <cell r="D8930" t="str">
            <v>00</v>
          </cell>
          <cell r="E8930" t="str">
            <v>160</v>
          </cell>
          <cell r="F8930" t="str">
            <v>6280.40</v>
          </cell>
          <cell r="G8930" t="str">
            <v>Supplies-Public Works Support Department</v>
          </cell>
          <cell r="H8930">
            <v>2500</v>
          </cell>
          <cell r="I8930">
            <v>343</v>
          </cell>
          <cell r="J8930">
            <v>2843</v>
          </cell>
          <cell r="K8930">
            <v>0</v>
          </cell>
          <cell r="L8930">
            <v>0</v>
          </cell>
          <cell r="M8930">
            <v>455.22</v>
          </cell>
          <cell r="N8930">
            <v>2387.7800000000002</v>
          </cell>
          <cell r="O8930">
            <v>0.16</v>
          </cell>
        </row>
        <row r="8931">
          <cell r="A8931" t="str">
            <v>640.05.00.160-6600.04</v>
          </cell>
          <cell r="B8931" t="str">
            <v>640</v>
          </cell>
          <cell r="C8931" t="str">
            <v>05</v>
          </cell>
          <cell r="D8931" t="str">
            <v>00</v>
          </cell>
          <cell r="E8931" t="str">
            <v>160</v>
          </cell>
          <cell r="F8931" t="str">
            <v>6600.04</v>
          </cell>
          <cell r="G8931" t="str">
            <v>Administrative Expenses Training/Conferences</v>
          </cell>
          <cell r="H8931">
            <v>1500</v>
          </cell>
          <cell r="I8931">
            <v>0</v>
          </cell>
          <cell r="J8931">
            <v>1500</v>
          </cell>
          <cell r="K8931">
            <v>0</v>
          </cell>
          <cell r="L8931">
            <v>0</v>
          </cell>
          <cell r="M8931">
            <v>0</v>
          </cell>
          <cell r="N8931">
            <v>1500</v>
          </cell>
          <cell r="O8931">
            <v>0</v>
          </cell>
        </row>
        <row r="8932">
          <cell r="A8932" t="str">
            <v>640.05.00.160-6600.07</v>
          </cell>
          <cell r="B8932" t="str">
            <v>640</v>
          </cell>
          <cell r="C8932" t="str">
            <v>05</v>
          </cell>
          <cell r="D8932" t="str">
            <v>00</v>
          </cell>
          <cell r="E8932" t="str">
            <v>160</v>
          </cell>
          <cell r="F8932" t="str">
            <v>6600.07</v>
          </cell>
          <cell r="G8932" t="str">
            <v>Administrative Expenses Employee Recruitment</v>
          </cell>
          <cell r="H8932">
            <v>50</v>
          </cell>
          <cell r="I8932">
            <v>0</v>
          </cell>
          <cell r="J8932">
            <v>50</v>
          </cell>
          <cell r="K8932">
            <v>0</v>
          </cell>
          <cell r="L8932">
            <v>0</v>
          </cell>
          <cell r="M8932">
            <v>0</v>
          </cell>
          <cell r="N8932">
            <v>50</v>
          </cell>
          <cell r="O8932">
            <v>0</v>
          </cell>
        </row>
        <row r="8933">
          <cell r="A8933" t="str">
            <v>640.07.00.170-5000.01</v>
          </cell>
          <cell r="B8933" t="str">
            <v>640</v>
          </cell>
          <cell r="C8933" t="str">
            <v>07</v>
          </cell>
          <cell r="D8933" t="str">
            <v>00</v>
          </cell>
          <cell r="E8933" t="str">
            <v>170</v>
          </cell>
          <cell r="F8933" t="str">
            <v>5000.01</v>
          </cell>
          <cell r="G8933" t="str">
            <v>Salaries Regular</v>
          </cell>
          <cell r="H8933">
            <v>0</v>
          </cell>
          <cell r="I8933">
            <v>0</v>
          </cell>
          <cell r="J8933">
            <v>0</v>
          </cell>
          <cell r="K8933">
            <v>0</v>
          </cell>
          <cell r="L8933">
            <v>0</v>
          </cell>
          <cell r="M8933">
            <v>0</v>
          </cell>
          <cell r="N8933">
            <v>0</v>
          </cell>
          <cell r="O8933" t="str">
            <v>+++</v>
          </cell>
        </row>
        <row r="8934">
          <cell r="A8934" t="str">
            <v>640.07.00.170-5000.02</v>
          </cell>
          <cell r="B8934" t="str">
            <v>640</v>
          </cell>
          <cell r="C8934" t="str">
            <v>07</v>
          </cell>
          <cell r="D8934" t="str">
            <v>00</v>
          </cell>
          <cell r="E8934" t="str">
            <v>170</v>
          </cell>
          <cell r="F8934" t="str">
            <v>5000.02</v>
          </cell>
          <cell r="G8934" t="str">
            <v>Salaries Part Time</v>
          </cell>
          <cell r="H8934">
            <v>0</v>
          </cell>
          <cell r="I8934">
            <v>0</v>
          </cell>
          <cell r="J8934">
            <v>0</v>
          </cell>
          <cell r="K8934">
            <v>0</v>
          </cell>
          <cell r="L8934">
            <v>0</v>
          </cell>
          <cell r="M8934">
            <v>0</v>
          </cell>
          <cell r="N8934">
            <v>0</v>
          </cell>
          <cell r="O8934" t="str">
            <v>+++</v>
          </cell>
        </row>
        <row r="8935">
          <cell r="A8935" t="str">
            <v>640.07.00.170-5000.03</v>
          </cell>
          <cell r="B8935" t="str">
            <v>640</v>
          </cell>
          <cell r="C8935" t="str">
            <v>07</v>
          </cell>
          <cell r="D8935" t="str">
            <v>00</v>
          </cell>
          <cell r="E8935" t="str">
            <v>170</v>
          </cell>
          <cell r="F8935" t="str">
            <v>5000.03</v>
          </cell>
          <cell r="G8935" t="str">
            <v>Salaries Overtime</v>
          </cell>
          <cell r="H8935">
            <v>0</v>
          </cell>
          <cell r="I8935">
            <v>0</v>
          </cell>
          <cell r="J8935">
            <v>0</v>
          </cell>
          <cell r="K8935">
            <v>0</v>
          </cell>
          <cell r="L8935">
            <v>0</v>
          </cell>
          <cell r="M8935">
            <v>0</v>
          </cell>
          <cell r="N8935">
            <v>0</v>
          </cell>
          <cell r="O8935" t="str">
            <v>+++</v>
          </cell>
        </row>
        <row r="8936">
          <cell r="A8936" t="str">
            <v>640.07.00.170-5000.04</v>
          </cell>
          <cell r="B8936" t="str">
            <v>640</v>
          </cell>
          <cell r="C8936" t="str">
            <v>07</v>
          </cell>
          <cell r="D8936" t="str">
            <v>00</v>
          </cell>
          <cell r="E8936" t="str">
            <v>170</v>
          </cell>
          <cell r="F8936" t="str">
            <v>5000.04</v>
          </cell>
          <cell r="G8936" t="str">
            <v>Salaries Holiday Pay</v>
          </cell>
          <cell r="H8936">
            <v>0</v>
          </cell>
          <cell r="I8936">
            <v>0</v>
          </cell>
          <cell r="J8936">
            <v>0</v>
          </cell>
          <cell r="K8936">
            <v>0</v>
          </cell>
          <cell r="L8936">
            <v>0</v>
          </cell>
          <cell r="M8936">
            <v>0</v>
          </cell>
          <cell r="N8936">
            <v>0</v>
          </cell>
          <cell r="O8936" t="str">
            <v>+++</v>
          </cell>
        </row>
        <row r="8937">
          <cell r="A8937" t="str">
            <v>640.07.00.170-5000.05</v>
          </cell>
          <cell r="B8937" t="str">
            <v>640</v>
          </cell>
          <cell r="C8937" t="str">
            <v>07</v>
          </cell>
          <cell r="D8937" t="str">
            <v>00</v>
          </cell>
          <cell r="E8937" t="str">
            <v>170</v>
          </cell>
          <cell r="F8937" t="str">
            <v>5000.05</v>
          </cell>
          <cell r="G8937" t="str">
            <v>Salaries Duty Pay</v>
          </cell>
          <cell r="H8937">
            <v>0</v>
          </cell>
          <cell r="I8937">
            <v>0</v>
          </cell>
          <cell r="J8937">
            <v>0</v>
          </cell>
          <cell r="K8937">
            <v>0</v>
          </cell>
          <cell r="L8937">
            <v>0</v>
          </cell>
          <cell r="M8937">
            <v>0</v>
          </cell>
          <cell r="N8937">
            <v>0</v>
          </cell>
          <cell r="O8937" t="str">
            <v>+++</v>
          </cell>
        </row>
        <row r="8938">
          <cell r="A8938" t="str">
            <v>640.07.00.170-5000.06</v>
          </cell>
          <cell r="B8938" t="str">
            <v>640</v>
          </cell>
          <cell r="C8938" t="str">
            <v>07</v>
          </cell>
          <cell r="D8938" t="str">
            <v>00</v>
          </cell>
          <cell r="E8938" t="str">
            <v>170</v>
          </cell>
          <cell r="F8938" t="str">
            <v>5000.06</v>
          </cell>
          <cell r="G8938" t="str">
            <v>Salaries Out of Class</v>
          </cell>
          <cell r="H8938">
            <v>0</v>
          </cell>
          <cell r="I8938">
            <v>0</v>
          </cell>
          <cell r="J8938">
            <v>0</v>
          </cell>
          <cell r="K8938">
            <v>0</v>
          </cell>
          <cell r="L8938">
            <v>0</v>
          </cell>
          <cell r="M8938">
            <v>0</v>
          </cell>
          <cell r="N8938">
            <v>0</v>
          </cell>
          <cell r="O8938" t="str">
            <v>+++</v>
          </cell>
        </row>
        <row r="8939">
          <cell r="A8939" t="str">
            <v>640.07.00.170-5000.07</v>
          </cell>
          <cell r="B8939" t="str">
            <v>640</v>
          </cell>
          <cell r="C8939" t="str">
            <v>07</v>
          </cell>
          <cell r="D8939" t="str">
            <v>00</v>
          </cell>
          <cell r="E8939" t="str">
            <v>170</v>
          </cell>
          <cell r="F8939" t="str">
            <v>5000.07</v>
          </cell>
          <cell r="G8939" t="str">
            <v>Salaries Admin Leave Pay</v>
          </cell>
          <cell r="H8939">
            <v>0</v>
          </cell>
          <cell r="I8939">
            <v>0</v>
          </cell>
          <cell r="J8939">
            <v>0</v>
          </cell>
          <cell r="K8939">
            <v>0</v>
          </cell>
          <cell r="L8939">
            <v>0</v>
          </cell>
          <cell r="M8939">
            <v>0</v>
          </cell>
          <cell r="N8939">
            <v>0</v>
          </cell>
          <cell r="O8939" t="str">
            <v>+++</v>
          </cell>
        </row>
        <row r="8940">
          <cell r="A8940" t="str">
            <v>640.07.00.170-5000.08</v>
          </cell>
          <cell r="B8940" t="str">
            <v>640</v>
          </cell>
          <cell r="C8940" t="str">
            <v>07</v>
          </cell>
          <cell r="D8940" t="str">
            <v>00</v>
          </cell>
          <cell r="E8940" t="str">
            <v>170</v>
          </cell>
          <cell r="F8940" t="str">
            <v>5000.08</v>
          </cell>
          <cell r="G8940" t="str">
            <v>Salaries Longevity Pay</v>
          </cell>
          <cell r="H8940">
            <v>0</v>
          </cell>
          <cell r="I8940">
            <v>0</v>
          </cell>
          <cell r="J8940">
            <v>0</v>
          </cell>
          <cell r="K8940">
            <v>0</v>
          </cell>
          <cell r="L8940">
            <v>0</v>
          </cell>
          <cell r="M8940">
            <v>0</v>
          </cell>
          <cell r="N8940">
            <v>0</v>
          </cell>
          <cell r="O8940" t="str">
            <v>+++</v>
          </cell>
        </row>
        <row r="8941">
          <cell r="A8941" t="str">
            <v>640.07.00.170-5000.09</v>
          </cell>
          <cell r="B8941" t="str">
            <v>640</v>
          </cell>
          <cell r="C8941" t="str">
            <v>07</v>
          </cell>
          <cell r="D8941" t="str">
            <v>00</v>
          </cell>
          <cell r="E8941" t="str">
            <v>170</v>
          </cell>
          <cell r="F8941" t="str">
            <v>5000.09</v>
          </cell>
          <cell r="G8941" t="str">
            <v>Salaries Mutual Aid Overtime</v>
          </cell>
          <cell r="H8941">
            <v>0</v>
          </cell>
          <cell r="I8941">
            <v>0</v>
          </cell>
          <cell r="J8941">
            <v>0</v>
          </cell>
          <cell r="K8941">
            <v>0</v>
          </cell>
          <cell r="L8941">
            <v>0</v>
          </cell>
          <cell r="M8941">
            <v>0</v>
          </cell>
          <cell r="N8941">
            <v>0</v>
          </cell>
          <cell r="O8941" t="str">
            <v>+++</v>
          </cell>
        </row>
        <row r="8942">
          <cell r="A8942" t="str">
            <v>640.07.00.170-5000.10</v>
          </cell>
          <cell r="B8942" t="str">
            <v>640</v>
          </cell>
          <cell r="C8942" t="str">
            <v>07</v>
          </cell>
          <cell r="D8942" t="str">
            <v>00</v>
          </cell>
          <cell r="E8942" t="str">
            <v>170</v>
          </cell>
          <cell r="F8942" t="str">
            <v>5000.10</v>
          </cell>
          <cell r="G8942" t="str">
            <v>Salaries Furloughs</v>
          </cell>
          <cell r="H8942">
            <v>0</v>
          </cell>
          <cell r="I8942">
            <v>0</v>
          </cell>
          <cell r="J8942">
            <v>0</v>
          </cell>
          <cell r="K8942">
            <v>0</v>
          </cell>
          <cell r="L8942">
            <v>0</v>
          </cell>
          <cell r="M8942">
            <v>0</v>
          </cell>
          <cell r="N8942">
            <v>0</v>
          </cell>
          <cell r="O8942" t="str">
            <v>+++</v>
          </cell>
        </row>
        <row r="8943">
          <cell r="A8943" t="str">
            <v>640.07.00.170-5000.11</v>
          </cell>
          <cell r="B8943" t="str">
            <v>640</v>
          </cell>
          <cell r="C8943" t="str">
            <v>07</v>
          </cell>
          <cell r="D8943" t="str">
            <v>00</v>
          </cell>
          <cell r="E8943" t="str">
            <v>170</v>
          </cell>
          <cell r="F8943" t="str">
            <v>5000.11</v>
          </cell>
          <cell r="G8943" t="str">
            <v>Salaries Worker's Comp</v>
          </cell>
          <cell r="H8943">
            <v>0</v>
          </cell>
          <cell r="I8943">
            <v>0</v>
          </cell>
          <cell r="J8943">
            <v>0</v>
          </cell>
          <cell r="K8943">
            <v>0</v>
          </cell>
          <cell r="L8943">
            <v>0</v>
          </cell>
          <cell r="M8943">
            <v>0</v>
          </cell>
          <cell r="N8943">
            <v>0</v>
          </cell>
          <cell r="O8943" t="str">
            <v>+++</v>
          </cell>
        </row>
        <row r="8944">
          <cell r="A8944" t="str">
            <v>640.07.00.170-5000.12</v>
          </cell>
          <cell r="B8944" t="str">
            <v>640</v>
          </cell>
          <cell r="C8944" t="str">
            <v>07</v>
          </cell>
          <cell r="D8944" t="str">
            <v>00</v>
          </cell>
          <cell r="E8944" t="str">
            <v>170</v>
          </cell>
          <cell r="F8944" t="str">
            <v>5000.12</v>
          </cell>
          <cell r="G8944" t="str">
            <v>Salaries Compensated Absences</v>
          </cell>
          <cell r="H8944">
            <v>0</v>
          </cell>
          <cell r="I8944">
            <v>0</v>
          </cell>
          <cell r="J8944">
            <v>0</v>
          </cell>
          <cell r="K8944">
            <v>0</v>
          </cell>
          <cell r="L8944">
            <v>0</v>
          </cell>
          <cell r="M8944">
            <v>0</v>
          </cell>
          <cell r="N8944">
            <v>0</v>
          </cell>
          <cell r="O8944" t="str">
            <v>+++</v>
          </cell>
        </row>
        <row r="8945">
          <cell r="A8945" t="str">
            <v>640.07.00.170-5100.00</v>
          </cell>
          <cell r="B8945" t="str">
            <v>640</v>
          </cell>
          <cell r="C8945" t="str">
            <v>07</v>
          </cell>
          <cell r="D8945" t="str">
            <v>00</v>
          </cell>
          <cell r="E8945" t="str">
            <v>170</v>
          </cell>
          <cell r="F8945" t="str">
            <v>5100.00</v>
          </cell>
          <cell r="G8945" t="str">
            <v>Benefits PERS Pool Liability</v>
          </cell>
          <cell r="H8945">
            <v>0</v>
          </cell>
          <cell r="I8945">
            <v>0</v>
          </cell>
          <cell r="J8945">
            <v>0</v>
          </cell>
          <cell r="K8945">
            <v>0</v>
          </cell>
          <cell r="L8945">
            <v>0</v>
          </cell>
          <cell r="M8945">
            <v>0</v>
          </cell>
          <cell r="N8945">
            <v>0</v>
          </cell>
          <cell r="O8945" t="str">
            <v>+++</v>
          </cell>
        </row>
        <row r="8946">
          <cell r="A8946" t="str">
            <v>640.07.00.170-5100.01</v>
          </cell>
          <cell r="B8946" t="str">
            <v>640</v>
          </cell>
          <cell r="C8946" t="str">
            <v>07</v>
          </cell>
          <cell r="D8946" t="str">
            <v>00</v>
          </cell>
          <cell r="E8946" t="str">
            <v>170</v>
          </cell>
          <cell r="F8946" t="str">
            <v>5100.01</v>
          </cell>
          <cell r="G8946" t="str">
            <v>Benefits Retirement</v>
          </cell>
          <cell r="H8946">
            <v>0</v>
          </cell>
          <cell r="I8946">
            <v>0</v>
          </cell>
          <cell r="J8946">
            <v>0</v>
          </cell>
          <cell r="K8946">
            <v>0</v>
          </cell>
          <cell r="L8946">
            <v>0</v>
          </cell>
          <cell r="M8946">
            <v>0</v>
          </cell>
          <cell r="N8946">
            <v>0</v>
          </cell>
          <cell r="O8946" t="str">
            <v>+++</v>
          </cell>
        </row>
        <row r="8947">
          <cell r="A8947" t="str">
            <v>640.07.00.170-5100.02</v>
          </cell>
          <cell r="B8947" t="str">
            <v>640</v>
          </cell>
          <cell r="C8947" t="str">
            <v>07</v>
          </cell>
          <cell r="D8947" t="str">
            <v>00</v>
          </cell>
          <cell r="E8947" t="str">
            <v>170</v>
          </cell>
          <cell r="F8947" t="str">
            <v>5100.02</v>
          </cell>
          <cell r="G8947" t="str">
            <v>Benefits Health Insurance</v>
          </cell>
          <cell r="H8947">
            <v>0</v>
          </cell>
          <cell r="I8947">
            <v>0</v>
          </cell>
          <cell r="J8947">
            <v>0</v>
          </cell>
          <cell r="K8947">
            <v>0</v>
          </cell>
          <cell r="L8947">
            <v>0</v>
          </cell>
          <cell r="M8947">
            <v>0</v>
          </cell>
          <cell r="N8947">
            <v>0</v>
          </cell>
          <cell r="O8947" t="str">
            <v>+++</v>
          </cell>
        </row>
        <row r="8948">
          <cell r="A8948" t="str">
            <v>640.07.00.170-5100.03</v>
          </cell>
          <cell r="B8948" t="str">
            <v>640</v>
          </cell>
          <cell r="C8948" t="str">
            <v>07</v>
          </cell>
          <cell r="D8948" t="str">
            <v>00</v>
          </cell>
          <cell r="E8948" t="str">
            <v>170</v>
          </cell>
          <cell r="F8948" t="str">
            <v>5100.03</v>
          </cell>
          <cell r="G8948" t="str">
            <v>Benefits Dental Insurance</v>
          </cell>
          <cell r="H8948">
            <v>0</v>
          </cell>
          <cell r="I8948">
            <v>0</v>
          </cell>
          <cell r="J8948">
            <v>0</v>
          </cell>
          <cell r="K8948">
            <v>0</v>
          </cell>
          <cell r="L8948">
            <v>0</v>
          </cell>
          <cell r="M8948">
            <v>0</v>
          </cell>
          <cell r="N8948">
            <v>0</v>
          </cell>
          <cell r="O8948" t="str">
            <v>+++</v>
          </cell>
        </row>
        <row r="8949">
          <cell r="A8949" t="str">
            <v>640.07.00.170-5100.04</v>
          </cell>
          <cell r="B8949" t="str">
            <v>640</v>
          </cell>
          <cell r="C8949" t="str">
            <v>07</v>
          </cell>
          <cell r="D8949" t="str">
            <v>00</v>
          </cell>
          <cell r="E8949" t="str">
            <v>170</v>
          </cell>
          <cell r="F8949" t="str">
            <v>5100.04</v>
          </cell>
          <cell r="G8949" t="str">
            <v>Benefits Vision Insurance</v>
          </cell>
          <cell r="H8949">
            <v>0</v>
          </cell>
          <cell r="I8949">
            <v>0</v>
          </cell>
          <cell r="J8949">
            <v>0</v>
          </cell>
          <cell r="K8949">
            <v>0</v>
          </cell>
          <cell r="L8949">
            <v>0</v>
          </cell>
          <cell r="M8949">
            <v>0</v>
          </cell>
          <cell r="N8949">
            <v>0</v>
          </cell>
          <cell r="O8949" t="str">
            <v>+++</v>
          </cell>
        </row>
        <row r="8950">
          <cell r="A8950" t="str">
            <v>640.07.00.170-5100.05</v>
          </cell>
          <cell r="B8950" t="str">
            <v>640</v>
          </cell>
          <cell r="C8950" t="str">
            <v>07</v>
          </cell>
          <cell r="D8950" t="str">
            <v>00</v>
          </cell>
          <cell r="E8950" t="str">
            <v>170</v>
          </cell>
          <cell r="F8950" t="str">
            <v>5100.05</v>
          </cell>
          <cell r="G8950" t="str">
            <v>Benefits Life Insurance</v>
          </cell>
          <cell r="H8950">
            <v>0</v>
          </cell>
          <cell r="I8950">
            <v>0</v>
          </cell>
          <cell r="J8950">
            <v>0</v>
          </cell>
          <cell r="K8950">
            <v>0</v>
          </cell>
          <cell r="L8950">
            <v>0</v>
          </cell>
          <cell r="M8950">
            <v>0</v>
          </cell>
          <cell r="N8950">
            <v>0</v>
          </cell>
          <cell r="O8950" t="str">
            <v>+++</v>
          </cell>
        </row>
        <row r="8951">
          <cell r="A8951" t="str">
            <v>640.07.00.170-5100.06</v>
          </cell>
          <cell r="B8951" t="str">
            <v>640</v>
          </cell>
          <cell r="C8951" t="str">
            <v>07</v>
          </cell>
          <cell r="D8951" t="str">
            <v>00</v>
          </cell>
          <cell r="E8951" t="str">
            <v>170</v>
          </cell>
          <cell r="F8951" t="str">
            <v>5100.06</v>
          </cell>
          <cell r="G8951" t="str">
            <v>Benefits Worker's Comp</v>
          </cell>
          <cell r="H8951">
            <v>0</v>
          </cell>
          <cell r="I8951">
            <v>0</v>
          </cell>
          <cell r="J8951">
            <v>0</v>
          </cell>
          <cell r="K8951">
            <v>0</v>
          </cell>
          <cell r="L8951">
            <v>0</v>
          </cell>
          <cell r="M8951">
            <v>0</v>
          </cell>
          <cell r="N8951">
            <v>0</v>
          </cell>
          <cell r="O8951" t="str">
            <v>+++</v>
          </cell>
        </row>
        <row r="8952">
          <cell r="A8952" t="str">
            <v>640.07.00.170-5100.07</v>
          </cell>
          <cell r="B8952" t="str">
            <v>640</v>
          </cell>
          <cell r="C8952" t="str">
            <v>07</v>
          </cell>
          <cell r="D8952" t="str">
            <v>00</v>
          </cell>
          <cell r="E8952" t="str">
            <v>170</v>
          </cell>
          <cell r="F8952" t="str">
            <v>5100.07</v>
          </cell>
          <cell r="G8952" t="str">
            <v>Benefits Long Term Disability</v>
          </cell>
          <cell r="H8952">
            <v>0</v>
          </cell>
          <cell r="I8952">
            <v>0</v>
          </cell>
          <cell r="J8952">
            <v>0</v>
          </cell>
          <cell r="K8952">
            <v>0</v>
          </cell>
          <cell r="L8952">
            <v>0</v>
          </cell>
          <cell r="M8952">
            <v>0</v>
          </cell>
          <cell r="N8952">
            <v>0</v>
          </cell>
          <cell r="O8952" t="str">
            <v>+++</v>
          </cell>
        </row>
        <row r="8953">
          <cell r="A8953" t="str">
            <v>640.07.00.170-5100.08</v>
          </cell>
          <cell r="B8953" t="str">
            <v>640</v>
          </cell>
          <cell r="C8953" t="str">
            <v>07</v>
          </cell>
          <cell r="D8953" t="str">
            <v>00</v>
          </cell>
          <cell r="E8953" t="str">
            <v>170</v>
          </cell>
          <cell r="F8953" t="str">
            <v>5100.08</v>
          </cell>
          <cell r="G8953" t="str">
            <v>Benefits Deferred Compensation</v>
          </cell>
          <cell r="H8953">
            <v>0</v>
          </cell>
          <cell r="I8953">
            <v>0</v>
          </cell>
          <cell r="J8953">
            <v>0</v>
          </cell>
          <cell r="K8953">
            <v>0</v>
          </cell>
          <cell r="L8953">
            <v>0</v>
          </cell>
          <cell r="M8953">
            <v>0</v>
          </cell>
          <cell r="N8953">
            <v>0</v>
          </cell>
          <cell r="O8953" t="str">
            <v>+++</v>
          </cell>
        </row>
        <row r="8954">
          <cell r="A8954" t="str">
            <v>640.07.00.170-5100.09</v>
          </cell>
          <cell r="B8954" t="str">
            <v>640</v>
          </cell>
          <cell r="C8954" t="str">
            <v>07</v>
          </cell>
          <cell r="D8954" t="str">
            <v>00</v>
          </cell>
          <cell r="E8954" t="str">
            <v>170</v>
          </cell>
          <cell r="F8954" t="str">
            <v>5100.09</v>
          </cell>
          <cell r="G8954" t="str">
            <v>Benefits Unemployment Insurance</v>
          </cell>
          <cell r="H8954">
            <v>0</v>
          </cell>
          <cell r="I8954">
            <v>0</v>
          </cell>
          <cell r="J8954">
            <v>0</v>
          </cell>
          <cell r="K8954">
            <v>0</v>
          </cell>
          <cell r="L8954">
            <v>0</v>
          </cell>
          <cell r="M8954">
            <v>0</v>
          </cell>
          <cell r="N8954">
            <v>0</v>
          </cell>
          <cell r="O8954" t="str">
            <v>+++</v>
          </cell>
        </row>
        <row r="8955">
          <cell r="A8955" t="str">
            <v>640.07.00.170-5100.10</v>
          </cell>
          <cell r="B8955" t="str">
            <v>640</v>
          </cell>
          <cell r="C8955" t="str">
            <v>07</v>
          </cell>
          <cell r="D8955" t="str">
            <v>00</v>
          </cell>
          <cell r="E8955" t="str">
            <v>170</v>
          </cell>
          <cell r="F8955" t="str">
            <v>5100.10</v>
          </cell>
          <cell r="G8955" t="str">
            <v>Benefits Uniform Allowance</v>
          </cell>
          <cell r="H8955">
            <v>0</v>
          </cell>
          <cell r="I8955">
            <v>0</v>
          </cell>
          <cell r="J8955">
            <v>0</v>
          </cell>
          <cell r="K8955">
            <v>0</v>
          </cell>
          <cell r="L8955">
            <v>0</v>
          </cell>
          <cell r="M8955">
            <v>0</v>
          </cell>
          <cell r="N8955">
            <v>0</v>
          </cell>
          <cell r="O8955" t="str">
            <v>+++</v>
          </cell>
        </row>
        <row r="8956">
          <cell r="A8956" t="str">
            <v>640.07.00.170-5100.11</v>
          </cell>
          <cell r="B8956" t="str">
            <v>640</v>
          </cell>
          <cell r="C8956" t="str">
            <v>07</v>
          </cell>
          <cell r="D8956" t="str">
            <v>00</v>
          </cell>
          <cell r="E8956" t="str">
            <v>170</v>
          </cell>
          <cell r="F8956" t="str">
            <v>5100.11</v>
          </cell>
          <cell r="G8956" t="str">
            <v>Benefits Medicare</v>
          </cell>
          <cell r="H8956">
            <v>0</v>
          </cell>
          <cell r="I8956">
            <v>0</v>
          </cell>
          <cell r="J8956">
            <v>0</v>
          </cell>
          <cell r="K8956">
            <v>0</v>
          </cell>
          <cell r="L8956">
            <v>0</v>
          </cell>
          <cell r="M8956">
            <v>0</v>
          </cell>
          <cell r="N8956">
            <v>0</v>
          </cell>
          <cell r="O8956" t="str">
            <v>+++</v>
          </cell>
        </row>
        <row r="8957">
          <cell r="A8957" t="str">
            <v>640.07.00.170-5100.12</v>
          </cell>
          <cell r="B8957" t="str">
            <v>640</v>
          </cell>
          <cell r="C8957" t="str">
            <v>07</v>
          </cell>
          <cell r="D8957" t="str">
            <v>00</v>
          </cell>
          <cell r="E8957" t="str">
            <v>170</v>
          </cell>
          <cell r="F8957" t="str">
            <v>5100.12</v>
          </cell>
          <cell r="G8957" t="str">
            <v>Benefits Annual Physical Exam</v>
          </cell>
          <cell r="H8957">
            <v>0</v>
          </cell>
          <cell r="I8957">
            <v>0</v>
          </cell>
          <cell r="J8957">
            <v>0</v>
          </cell>
          <cell r="K8957">
            <v>0</v>
          </cell>
          <cell r="L8957">
            <v>0</v>
          </cell>
          <cell r="M8957">
            <v>0</v>
          </cell>
          <cell r="N8957">
            <v>0</v>
          </cell>
          <cell r="O8957" t="str">
            <v>+++</v>
          </cell>
        </row>
        <row r="8958">
          <cell r="A8958" t="str">
            <v>640.07.00.170-5100.13</v>
          </cell>
          <cell r="B8958" t="str">
            <v>640</v>
          </cell>
          <cell r="C8958" t="str">
            <v>07</v>
          </cell>
          <cell r="D8958" t="str">
            <v>00</v>
          </cell>
          <cell r="E8958" t="str">
            <v>170</v>
          </cell>
          <cell r="F8958" t="str">
            <v>5100.13</v>
          </cell>
          <cell r="G8958" t="str">
            <v>Benefits Employee Assistance Program</v>
          </cell>
          <cell r="H8958">
            <v>0</v>
          </cell>
          <cell r="I8958">
            <v>0</v>
          </cell>
          <cell r="J8958">
            <v>0</v>
          </cell>
          <cell r="K8958">
            <v>0</v>
          </cell>
          <cell r="L8958">
            <v>0</v>
          </cell>
          <cell r="M8958">
            <v>0</v>
          </cell>
          <cell r="N8958">
            <v>0</v>
          </cell>
          <cell r="O8958" t="str">
            <v>+++</v>
          </cell>
        </row>
        <row r="8959">
          <cell r="A8959" t="str">
            <v>640.07.00.170-5100.14</v>
          </cell>
          <cell r="B8959" t="str">
            <v>640</v>
          </cell>
          <cell r="C8959" t="str">
            <v>07</v>
          </cell>
          <cell r="D8959" t="str">
            <v>00</v>
          </cell>
          <cell r="E8959" t="str">
            <v>170</v>
          </cell>
          <cell r="F8959" t="str">
            <v>5100.14</v>
          </cell>
          <cell r="G8959" t="str">
            <v>Benefits PPE</v>
          </cell>
          <cell r="H8959">
            <v>0</v>
          </cell>
          <cell r="I8959">
            <v>0</v>
          </cell>
          <cell r="J8959">
            <v>0</v>
          </cell>
          <cell r="K8959">
            <v>0</v>
          </cell>
          <cell r="L8959">
            <v>0</v>
          </cell>
          <cell r="M8959">
            <v>0</v>
          </cell>
          <cell r="N8959">
            <v>0</v>
          </cell>
          <cell r="O8959" t="str">
            <v>+++</v>
          </cell>
        </row>
        <row r="8960">
          <cell r="A8960" t="str">
            <v>640.07.00.170-5100.15</v>
          </cell>
          <cell r="B8960" t="str">
            <v>640</v>
          </cell>
          <cell r="C8960" t="str">
            <v>07</v>
          </cell>
          <cell r="D8960" t="str">
            <v>00</v>
          </cell>
          <cell r="E8960" t="str">
            <v>170</v>
          </cell>
          <cell r="F8960" t="str">
            <v>5100.15</v>
          </cell>
          <cell r="G8960" t="str">
            <v>Benefits Cell Phone Allowance</v>
          </cell>
          <cell r="H8960">
            <v>0</v>
          </cell>
          <cell r="I8960">
            <v>0</v>
          </cell>
          <cell r="J8960">
            <v>0</v>
          </cell>
          <cell r="K8960">
            <v>0</v>
          </cell>
          <cell r="L8960">
            <v>0</v>
          </cell>
          <cell r="M8960">
            <v>0</v>
          </cell>
          <cell r="N8960">
            <v>0</v>
          </cell>
          <cell r="O8960" t="str">
            <v>+++</v>
          </cell>
        </row>
        <row r="8961">
          <cell r="A8961" t="str">
            <v>640.07.00.170-5100.16</v>
          </cell>
          <cell r="B8961" t="str">
            <v>640</v>
          </cell>
          <cell r="C8961" t="str">
            <v>07</v>
          </cell>
          <cell r="D8961" t="str">
            <v>00</v>
          </cell>
          <cell r="E8961" t="str">
            <v>170</v>
          </cell>
          <cell r="F8961" t="str">
            <v>5100.16</v>
          </cell>
          <cell r="G8961" t="str">
            <v>Benefits 1959 Survivor Retirement</v>
          </cell>
          <cell r="H8961">
            <v>0</v>
          </cell>
          <cell r="I8961">
            <v>0</v>
          </cell>
          <cell r="J8961">
            <v>0</v>
          </cell>
          <cell r="K8961">
            <v>0</v>
          </cell>
          <cell r="L8961">
            <v>0</v>
          </cell>
          <cell r="M8961">
            <v>0</v>
          </cell>
          <cell r="N8961">
            <v>0</v>
          </cell>
          <cell r="O8961" t="str">
            <v>+++</v>
          </cell>
        </row>
        <row r="8962">
          <cell r="A8962" t="str">
            <v>640.11.00.250-5000.01</v>
          </cell>
          <cell r="B8962" t="str">
            <v>640</v>
          </cell>
          <cell r="C8962" t="str">
            <v>11</v>
          </cell>
          <cell r="D8962" t="str">
            <v>00</v>
          </cell>
          <cell r="E8962" t="str">
            <v>250</v>
          </cell>
          <cell r="F8962" t="str">
            <v>5000.01</v>
          </cell>
          <cell r="G8962" t="str">
            <v>Salaries Regular</v>
          </cell>
          <cell r="H8962">
            <v>8714</v>
          </cell>
          <cell r="I8962">
            <v>0</v>
          </cell>
          <cell r="J8962">
            <v>8714</v>
          </cell>
          <cell r="K8962">
            <v>0</v>
          </cell>
          <cell r="L8962">
            <v>0</v>
          </cell>
          <cell r="M8962">
            <v>2549.09</v>
          </cell>
          <cell r="N8962">
            <v>6164.91</v>
          </cell>
          <cell r="O8962">
            <v>0.28999999999999998</v>
          </cell>
        </row>
        <row r="8963">
          <cell r="A8963" t="str">
            <v>640.11.00.250-5000.02</v>
          </cell>
          <cell r="B8963" t="str">
            <v>640</v>
          </cell>
          <cell r="C8963" t="str">
            <v>11</v>
          </cell>
          <cell r="D8963" t="str">
            <v>00</v>
          </cell>
          <cell r="E8963" t="str">
            <v>250</v>
          </cell>
          <cell r="F8963" t="str">
            <v>5000.02</v>
          </cell>
          <cell r="G8963" t="str">
            <v>Salaries Part Time</v>
          </cell>
          <cell r="H8963">
            <v>0</v>
          </cell>
          <cell r="I8963">
            <v>0</v>
          </cell>
          <cell r="J8963">
            <v>0</v>
          </cell>
          <cell r="K8963">
            <v>0</v>
          </cell>
          <cell r="L8963">
            <v>0</v>
          </cell>
          <cell r="M8963">
            <v>0</v>
          </cell>
          <cell r="N8963">
            <v>0</v>
          </cell>
          <cell r="O8963" t="str">
            <v>+++</v>
          </cell>
        </row>
        <row r="8964">
          <cell r="A8964" t="str">
            <v>640.11.00.250-5000.03</v>
          </cell>
          <cell r="B8964" t="str">
            <v>640</v>
          </cell>
          <cell r="C8964" t="str">
            <v>11</v>
          </cell>
          <cell r="D8964" t="str">
            <v>00</v>
          </cell>
          <cell r="E8964" t="str">
            <v>250</v>
          </cell>
          <cell r="F8964" t="str">
            <v>5000.03</v>
          </cell>
          <cell r="G8964" t="str">
            <v>Salaries Overtime</v>
          </cell>
          <cell r="H8964">
            <v>0</v>
          </cell>
          <cell r="I8964">
            <v>0</v>
          </cell>
          <cell r="J8964">
            <v>0</v>
          </cell>
          <cell r="K8964">
            <v>0</v>
          </cell>
          <cell r="L8964">
            <v>0</v>
          </cell>
          <cell r="M8964">
            <v>0</v>
          </cell>
          <cell r="N8964">
            <v>0</v>
          </cell>
          <cell r="O8964" t="str">
            <v>+++</v>
          </cell>
        </row>
        <row r="8965">
          <cell r="A8965" t="str">
            <v>640.11.00.250-5000.04</v>
          </cell>
          <cell r="B8965" t="str">
            <v>640</v>
          </cell>
          <cell r="C8965" t="str">
            <v>11</v>
          </cell>
          <cell r="D8965" t="str">
            <v>00</v>
          </cell>
          <cell r="E8965" t="str">
            <v>250</v>
          </cell>
          <cell r="F8965" t="str">
            <v>5000.04</v>
          </cell>
          <cell r="G8965" t="str">
            <v>Salaries Holiday Pay</v>
          </cell>
          <cell r="H8965">
            <v>0</v>
          </cell>
          <cell r="I8965">
            <v>0</v>
          </cell>
          <cell r="J8965">
            <v>0</v>
          </cell>
          <cell r="K8965">
            <v>0</v>
          </cell>
          <cell r="L8965">
            <v>0</v>
          </cell>
          <cell r="M8965">
            <v>0</v>
          </cell>
          <cell r="N8965">
            <v>0</v>
          </cell>
          <cell r="O8965" t="str">
            <v>+++</v>
          </cell>
        </row>
        <row r="8966">
          <cell r="A8966" t="str">
            <v>640.11.00.250-5000.05</v>
          </cell>
          <cell r="B8966" t="str">
            <v>640</v>
          </cell>
          <cell r="C8966" t="str">
            <v>11</v>
          </cell>
          <cell r="D8966" t="str">
            <v>00</v>
          </cell>
          <cell r="E8966" t="str">
            <v>250</v>
          </cell>
          <cell r="F8966" t="str">
            <v>5000.05</v>
          </cell>
          <cell r="G8966" t="str">
            <v>Salaries Duty Pay</v>
          </cell>
          <cell r="H8966">
            <v>0</v>
          </cell>
          <cell r="I8966">
            <v>0</v>
          </cell>
          <cell r="J8966">
            <v>0</v>
          </cell>
          <cell r="K8966">
            <v>0</v>
          </cell>
          <cell r="L8966">
            <v>0</v>
          </cell>
          <cell r="M8966">
            <v>0</v>
          </cell>
          <cell r="N8966">
            <v>0</v>
          </cell>
          <cell r="O8966" t="str">
            <v>+++</v>
          </cell>
        </row>
        <row r="8967">
          <cell r="A8967" t="str">
            <v>640.11.00.250-5000.06</v>
          </cell>
          <cell r="B8967" t="str">
            <v>640</v>
          </cell>
          <cell r="C8967" t="str">
            <v>11</v>
          </cell>
          <cell r="D8967" t="str">
            <v>00</v>
          </cell>
          <cell r="E8967" t="str">
            <v>250</v>
          </cell>
          <cell r="F8967" t="str">
            <v>5000.06</v>
          </cell>
          <cell r="G8967" t="str">
            <v>Salaries Out of Class</v>
          </cell>
          <cell r="H8967">
            <v>0</v>
          </cell>
          <cell r="I8967">
            <v>0</v>
          </cell>
          <cell r="J8967">
            <v>0</v>
          </cell>
          <cell r="K8967">
            <v>0</v>
          </cell>
          <cell r="L8967">
            <v>0</v>
          </cell>
          <cell r="M8967">
            <v>0</v>
          </cell>
          <cell r="N8967">
            <v>0</v>
          </cell>
          <cell r="O8967" t="str">
            <v>+++</v>
          </cell>
        </row>
        <row r="8968">
          <cell r="A8968" t="str">
            <v>640.11.00.250-5000.07</v>
          </cell>
          <cell r="B8968" t="str">
            <v>640</v>
          </cell>
          <cell r="C8968" t="str">
            <v>11</v>
          </cell>
          <cell r="D8968" t="str">
            <v>00</v>
          </cell>
          <cell r="E8968" t="str">
            <v>250</v>
          </cell>
          <cell r="F8968" t="str">
            <v>5000.07</v>
          </cell>
          <cell r="G8968" t="str">
            <v>Salaries Admin Leave Pay</v>
          </cell>
          <cell r="H8968">
            <v>0</v>
          </cell>
          <cell r="I8968">
            <v>0</v>
          </cell>
          <cell r="J8968">
            <v>0</v>
          </cell>
          <cell r="K8968">
            <v>0</v>
          </cell>
          <cell r="L8968">
            <v>0</v>
          </cell>
          <cell r="M8968">
            <v>0</v>
          </cell>
          <cell r="N8968">
            <v>0</v>
          </cell>
          <cell r="O8968" t="str">
            <v>+++</v>
          </cell>
        </row>
        <row r="8969">
          <cell r="A8969" t="str">
            <v>640.11.00.250-5000.08</v>
          </cell>
          <cell r="B8969" t="str">
            <v>640</v>
          </cell>
          <cell r="C8969" t="str">
            <v>11</v>
          </cell>
          <cell r="D8969" t="str">
            <v>00</v>
          </cell>
          <cell r="E8969" t="str">
            <v>250</v>
          </cell>
          <cell r="F8969" t="str">
            <v>5000.08</v>
          </cell>
          <cell r="G8969" t="str">
            <v>Salaries Longevity Pay</v>
          </cell>
          <cell r="H8969">
            <v>125</v>
          </cell>
          <cell r="I8969">
            <v>0</v>
          </cell>
          <cell r="J8969">
            <v>125</v>
          </cell>
          <cell r="K8969">
            <v>0</v>
          </cell>
          <cell r="L8969">
            <v>0</v>
          </cell>
          <cell r="M8969">
            <v>0</v>
          </cell>
          <cell r="N8969">
            <v>125</v>
          </cell>
          <cell r="O8969">
            <v>0</v>
          </cell>
        </row>
        <row r="8970">
          <cell r="A8970" t="str">
            <v>640.11.00.250-5000.09</v>
          </cell>
          <cell r="B8970" t="str">
            <v>640</v>
          </cell>
          <cell r="C8970" t="str">
            <v>11</v>
          </cell>
          <cell r="D8970" t="str">
            <v>00</v>
          </cell>
          <cell r="E8970" t="str">
            <v>250</v>
          </cell>
          <cell r="F8970" t="str">
            <v>5000.09</v>
          </cell>
          <cell r="G8970" t="str">
            <v>Salaries Mutual Aid Overtime</v>
          </cell>
          <cell r="H8970">
            <v>0</v>
          </cell>
          <cell r="I8970">
            <v>0</v>
          </cell>
          <cell r="J8970">
            <v>0</v>
          </cell>
          <cell r="K8970">
            <v>0</v>
          </cell>
          <cell r="L8970">
            <v>0</v>
          </cell>
          <cell r="M8970">
            <v>0</v>
          </cell>
          <cell r="N8970">
            <v>0</v>
          </cell>
          <cell r="O8970" t="str">
            <v>+++</v>
          </cell>
        </row>
        <row r="8971">
          <cell r="A8971" t="str">
            <v>640.11.00.250-5000.10</v>
          </cell>
          <cell r="B8971" t="str">
            <v>640</v>
          </cell>
          <cell r="C8971" t="str">
            <v>11</v>
          </cell>
          <cell r="D8971" t="str">
            <v>00</v>
          </cell>
          <cell r="E8971" t="str">
            <v>250</v>
          </cell>
          <cell r="F8971" t="str">
            <v>5000.10</v>
          </cell>
          <cell r="G8971" t="str">
            <v>Salaries Furloughs</v>
          </cell>
          <cell r="H8971">
            <v>0</v>
          </cell>
          <cell r="I8971">
            <v>0</v>
          </cell>
          <cell r="J8971">
            <v>0</v>
          </cell>
          <cell r="K8971">
            <v>0</v>
          </cell>
          <cell r="L8971">
            <v>0</v>
          </cell>
          <cell r="M8971">
            <v>0</v>
          </cell>
          <cell r="N8971">
            <v>0</v>
          </cell>
          <cell r="O8971" t="str">
            <v>+++</v>
          </cell>
        </row>
        <row r="8972">
          <cell r="A8972" t="str">
            <v>640.11.00.250-5000.11</v>
          </cell>
          <cell r="B8972" t="str">
            <v>640</v>
          </cell>
          <cell r="C8972" t="str">
            <v>11</v>
          </cell>
          <cell r="D8972" t="str">
            <v>00</v>
          </cell>
          <cell r="E8972" t="str">
            <v>250</v>
          </cell>
          <cell r="F8972" t="str">
            <v>5000.11</v>
          </cell>
          <cell r="G8972" t="str">
            <v>Salaries Worker's Comp</v>
          </cell>
          <cell r="H8972">
            <v>0</v>
          </cell>
          <cell r="I8972">
            <v>0</v>
          </cell>
          <cell r="J8972">
            <v>0</v>
          </cell>
          <cell r="K8972">
            <v>0</v>
          </cell>
          <cell r="L8972">
            <v>0</v>
          </cell>
          <cell r="M8972">
            <v>0</v>
          </cell>
          <cell r="N8972">
            <v>0</v>
          </cell>
          <cell r="O8972" t="str">
            <v>+++</v>
          </cell>
        </row>
        <row r="8973">
          <cell r="A8973" t="str">
            <v>640.11.00.250-5000.12</v>
          </cell>
          <cell r="B8973" t="str">
            <v>640</v>
          </cell>
          <cell r="C8973" t="str">
            <v>11</v>
          </cell>
          <cell r="D8973" t="str">
            <v>00</v>
          </cell>
          <cell r="E8973" t="str">
            <v>250</v>
          </cell>
          <cell r="F8973" t="str">
            <v>5000.12</v>
          </cell>
          <cell r="G8973" t="str">
            <v>Salaries Compensated Absences</v>
          </cell>
          <cell r="H8973">
            <v>0</v>
          </cell>
          <cell r="I8973">
            <v>0</v>
          </cell>
          <cell r="J8973">
            <v>0</v>
          </cell>
          <cell r="K8973">
            <v>0</v>
          </cell>
          <cell r="L8973">
            <v>0</v>
          </cell>
          <cell r="M8973">
            <v>0</v>
          </cell>
          <cell r="N8973">
            <v>0</v>
          </cell>
          <cell r="O8973" t="str">
            <v>+++</v>
          </cell>
        </row>
        <row r="8974">
          <cell r="A8974" t="str">
            <v>640.11.00.250-5100.00</v>
          </cell>
          <cell r="B8974" t="str">
            <v>640</v>
          </cell>
          <cell r="C8974" t="str">
            <v>11</v>
          </cell>
          <cell r="D8974" t="str">
            <v>00</v>
          </cell>
          <cell r="E8974" t="str">
            <v>250</v>
          </cell>
          <cell r="F8974" t="str">
            <v>5100.00</v>
          </cell>
          <cell r="G8974" t="str">
            <v>Benefits PERS Pool Liability</v>
          </cell>
          <cell r="H8974">
            <v>1695</v>
          </cell>
          <cell r="I8974">
            <v>0</v>
          </cell>
          <cell r="J8974">
            <v>1695</v>
          </cell>
          <cell r="K8974">
            <v>0</v>
          </cell>
          <cell r="L8974">
            <v>0</v>
          </cell>
          <cell r="M8974">
            <v>440.82</v>
          </cell>
          <cell r="N8974">
            <v>1254.18</v>
          </cell>
          <cell r="O8974">
            <v>0.26</v>
          </cell>
        </row>
        <row r="8975">
          <cell r="A8975" t="str">
            <v>640.11.00.250-5100.01</v>
          </cell>
          <cell r="B8975" t="str">
            <v>640</v>
          </cell>
          <cell r="C8975" t="str">
            <v>11</v>
          </cell>
          <cell r="D8975" t="str">
            <v>00</v>
          </cell>
          <cell r="E8975" t="str">
            <v>250</v>
          </cell>
          <cell r="F8975" t="str">
            <v>5100.01</v>
          </cell>
          <cell r="G8975" t="str">
            <v>Benefits Retirement</v>
          </cell>
          <cell r="H8975">
            <v>460</v>
          </cell>
          <cell r="I8975">
            <v>0</v>
          </cell>
          <cell r="J8975">
            <v>460</v>
          </cell>
          <cell r="K8975">
            <v>0</v>
          </cell>
          <cell r="L8975">
            <v>0</v>
          </cell>
          <cell r="M8975">
            <v>126.6</v>
          </cell>
          <cell r="N8975">
            <v>333.4</v>
          </cell>
          <cell r="O8975">
            <v>0.28000000000000003</v>
          </cell>
        </row>
        <row r="8976">
          <cell r="A8976" t="str">
            <v>640.11.00.250-5100.02</v>
          </cell>
          <cell r="B8976" t="str">
            <v>640</v>
          </cell>
          <cell r="C8976" t="str">
            <v>11</v>
          </cell>
          <cell r="D8976" t="str">
            <v>00</v>
          </cell>
          <cell r="E8976" t="str">
            <v>250</v>
          </cell>
          <cell r="F8976" t="str">
            <v>5100.02</v>
          </cell>
          <cell r="G8976" t="str">
            <v>Benefits Health Insurance</v>
          </cell>
          <cell r="H8976">
            <v>595</v>
          </cell>
          <cell r="I8976">
            <v>0</v>
          </cell>
          <cell r="J8976">
            <v>595</v>
          </cell>
          <cell r="K8976">
            <v>0</v>
          </cell>
          <cell r="L8976">
            <v>0</v>
          </cell>
          <cell r="M8976">
            <v>0</v>
          </cell>
          <cell r="N8976">
            <v>595</v>
          </cell>
          <cell r="O8976">
            <v>0</v>
          </cell>
        </row>
        <row r="8977">
          <cell r="A8977" t="str">
            <v>640.11.00.250-5100.03</v>
          </cell>
          <cell r="B8977" t="str">
            <v>640</v>
          </cell>
          <cell r="C8977" t="str">
            <v>11</v>
          </cell>
          <cell r="D8977" t="str">
            <v>00</v>
          </cell>
          <cell r="E8977" t="str">
            <v>250</v>
          </cell>
          <cell r="F8977" t="str">
            <v>5100.03</v>
          </cell>
          <cell r="G8977" t="str">
            <v>Benefits Dental Insurance</v>
          </cell>
          <cell r="H8977">
            <v>40</v>
          </cell>
          <cell r="I8977">
            <v>0</v>
          </cell>
          <cell r="J8977">
            <v>40</v>
          </cell>
          <cell r="K8977">
            <v>0</v>
          </cell>
          <cell r="L8977">
            <v>0</v>
          </cell>
          <cell r="M8977">
            <v>25.62</v>
          </cell>
          <cell r="N8977">
            <v>14.38</v>
          </cell>
          <cell r="O8977">
            <v>0.64</v>
          </cell>
        </row>
        <row r="8978">
          <cell r="A8978" t="str">
            <v>640.11.00.250-5100.04</v>
          </cell>
          <cell r="B8978" t="str">
            <v>640</v>
          </cell>
          <cell r="C8978" t="str">
            <v>11</v>
          </cell>
          <cell r="D8978" t="str">
            <v>00</v>
          </cell>
          <cell r="E8978" t="str">
            <v>250</v>
          </cell>
          <cell r="F8978" t="str">
            <v>5100.04</v>
          </cell>
          <cell r="G8978" t="str">
            <v>Benefits Vision Insurance</v>
          </cell>
          <cell r="H8978">
            <v>10</v>
          </cell>
          <cell r="I8978">
            <v>0</v>
          </cell>
          <cell r="J8978">
            <v>10</v>
          </cell>
          <cell r="K8978">
            <v>0</v>
          </cell>
          <cell r="L8978">
            <v>0</v>
          </cell>
          <cell r="M8978">
            <v>4.1399999999999997</v>
          </cell>
          <cell r="N8978">
            <v>5.86</v>
          </cell>
          <cell r="O8978">
            <v>0.41</v>
          </cell>
        </row>
        <row r="8979">
          <cell r="A8979" t="str">
            <v>640.11.00.250-5100.05</v>
          </cell>
          <cell r="B8979" t="str">
            <v>640</v>
          </cell>
          <cell r="C8979" t="str">
            <v>11</v>
          </cell>
          <cell r="D8979" t="str">
            <v>00</v>
          </cell>
          <cell r="E8979" t="str">
            <v>250</v>
          </cell>
          <cell r="F8979" t="str">
            <v>5100.05</v>
          </cell>
          <cell r="G8979" t="str">
            <v>Benefits Life Insurance</v>
          </cell>
          <cell r="H8979">
            <v>20</v>
          </cell>
          <cell r="I8979">
            <v>0</v>
          </cell>
          <cell r="J8979">
            <v>20</v>
          </cell>
          <cell r="K8979">
            <v>0</v>
          </cell>
          <cell r="L8979">
            <v>0</v>
          </cell>
          <cell r="M8979">
            <v>4.22</v>
          </cell>
          <cell r="N8979">
            <v>15.78</v>
          </cell>
          <cell r="O8979">
            <v>0.21</v>
          </cell>
        </row>
        <row r="8980">
          <cell r="A8980" t="str">
            <v>640.11.00.250-5100.06</v>
          </cell>
          <cell r="B8980" t="str">
            <v>640</v>
          </cell>
          <cell r="C8980" t="str">
            <v>11</v>
          </cell>
          <cell r="D8980" t="str">
            <v>00</v>
          </cell>
          <cell r="E8980" t="str">
            <v>250</v>
          </cell>
          <cell r="F8980" t="str">
            <v>5100.06</v>
          </cell>
          <cell r="G8980" t="str">
            <v>Benefits Worker's Comp</v>
          </cell>
          <cell r="H8980">
            <v>240</v>
          </cell>
          <cell r="I8980">
            <v>0</v>
          </cell>
          <cell r="J8980">
            <v>240</v>
          </cell>
          <cell r="K8980">
            <v>0</v>
          </cell>
          <cell r="L8980">
            <v>0</v>
          </cell>
          <cell r="M8980">
            <v>0</v>
          </cell>
          <cell r="N8980">
            <v>240</v>
          </cell>
          <cell r="O8980">
            <v>0</v>
          </cell>
        </row>
        <row r="8981">
          <cell r="A8981" t="str">
            <v>640.11.00.250-5100.07</v>
          </cell>
          <cell r="B8981" t="str">
            <v>640</v>
          </cell>
          <cell r="C8981" t="str">
            <v>11</v>
          </cell>
          <cell r="D8981" t="str">
            <v>00</v>
          </cell>
          <cell r="E8981" t="str">
            <v>250</v>
          </cell>
          <cell r="F8981" t="str">
            <v>5100.07</v>
          </cell>
          <cell r="G8981" t="str">
            <v>Benefits Long Term Disability</v>
          </cell>
          <cell r="H8981">
            <v>60</v>
          </cell>
          <cell r="I8981">
            <v>0</v>
          </cell>
          <cell r="J8981">
            <v>60</v>
          </cell>
          <cell r="K8981">
            <v>0</v>
          </cell>
          <cell r="L8981">
            <v>0</v>
          </cell>
          <cell r="M8981">
            <v>10.53</v>
          </cell>
          <cell r="N8981">
            <v>49.47</v>
          </cell>
          <cell r="O8981">
            <v>0.18</v>
          </cell>
        </row>
        <row r="8982">
          <cell r="A8982" t="str">
            <v>640.11.00.250-5100.08</v>
          </cell>
          <cell r="B8982" t="str">
            <v>640</v>
          </cell>
          <cell r="C8982" t="str">
            <v>11</v>
          </cell>
          <cell r="D8982" t="str">
            <v>00</v>
          </cell>
          <cell r="E8982" t="str">
            <v>250</v>
          </cell>
          <cell r="F8982" t="str">
            <v>5100.08</v>
          </cell>
          <cell r="G8982" t="str">
            <v>Benefits Deferred Compensation</v>
          </cell>
          <cell r="H8982">
            <v>0</v>
          </cell>
          <cell r="I8982">
            <v>0</v>
          </cell>
          <cell r="J8982">
            <v>0</v>
          </cell>
          <cell r="K8982">
            <v>0</v>
          </cell>
          <cell r="L8982">
            <v>0</v>
          </cell>
          <cell r="M8982">
            <v>105.83</v>
          </cell>
          <cell r="N8982">
            <v>-105.83</v>
          </cell>
          <cell r="O8982" t="str">
            <v>+++</v>
          </cell>
        </row>
        <row r="8983">
          <cell r="A8983" t="str">
            <v>640.11.00.250-5100.09</v>
          </cell>
          <cell r="B8983" t="str">
            <v>640</v>
          </cell>
          <cell r="C8983" t="str">
            <v>11</v>
          </cell>
          <cell r="D8983" t="str">
            <v>00</v>
          </cell>
          <cell r="E8983" t="str">
            <v>250</v>
          </cell>
          <cell r="F8983" t="str">
            <v>5100.09</v>
          </cell>
          <cell r="G8983" t="str">
            <v>Benefits Unemployment Insurance</v>
          </cell>
          <cell r="H8983">
            <v>0</v>
          </cell>
          <cell r="I8983">
            <v>0</v>
          </cell>
          <cell r="J8983">
            <v>0</v>
          </cell>
          <cell r="K8983">
            <v>0</v>
          </cell>
          <cell r="L8983">
            <v>0</v>
          </cell>
          <cell r="M8983">
            <v>0</v>
          </cell>
          <cell r="N8983">
            <v>0</v>
          </cell>
          <cell r="O8983" t="str">
            <v>+++</v>
          </cell>
        </row>
        <row r="8984">
          <cell r="A8984" t="str">
            <v>640.11.00.250-5100.10</v>
          </cell>
          <cell r="B8984" t="str">
            <v>640</v>
          </cell>
          <cell r="C8984" t="str">
            <v>11</v>
          </cell>
          <cell r="D8984" t="str">
            <v>00</v>
          </cell>
          <cell r="E8984" t="str">
            <v>250</v>
          </cell>
          <cell r="F8984" t="str">
            <v>5100.10</v>
          </cell>
          <cell r="G8984" t="str">
            <v>Benefits Uniform Allowance</v>
          </cell>
          <cell r="H8984">
            <v>70</v>
          </cell>
          <cell r="I8984">
            <v>0</v>
          </cell>
          <cell r="J8984">
            <v>70</v>
          </cell>
          <cell r="K8984">
            <v>0</v>
          </cell>
          <cell r="L8984">
            <v>0</v>
          </cell>
          <cell r="M8984">
            <v>0</v>
          </cell>
          <cell r="N8984">
            <v>70</v>
          </cell>
          <cell r="O8984">
            <v>0</v>
          </cell>
        </row>
        <row r="8985">
          <cell r="A8985" t="str">
            <v>640.11.00.250-5100.11</v>
          </cell>
          <cell r="B8985" t="str">
            <v>640</v>
          </cell>
          <cell r="C8985" t="str">
            <v>11</v>
          </cell>
          <cell r="D8985" t="str">
            <v>00</v>
          </cell>
          <cell r="E8985" t="str">
            <v>250</v>
          </cell>
          <cell r="F8985" t="str">
            <v>5100.11</v>
          </cell>
          <cell r="G8985" t="str">
            <v>Benefits Medicare</v>
          </cell>
          <cell r="H8985">
            <v>130</v>
          </cell>
          <cell r="I8985">
            <v>0</v>
          </cell>
          <cell r="J8985">
            <v>130</v>
          </cell>
          <cell r="K8985">
            <v>0</v>
          </cell>
          <cell r="L8985">
            <v>0</v>
          </cell>
          <cell r="M8985">
            <v>38.67</v>
          </cell>
          <cell r="N8985">
            <v>91.33</v>
          </cell>
          <cell r="O8985">
            <v>0.3</v>
          </cell>
        </row>
        <row r="8986">
          <cell r="A8986" t="str">
            <v>640.11.00.250-5100.12</v>
          </cell>
          <cell r="B8986" t="str">
            <v>640</v>
          </cell>
          <cell r="C8986" t="str">
            <v>11</v>
          </cell>
          <cell r="D8986" t="str">
            <v>00</v>
          </cell>
          <cell r="E8986" t="str">
            <v>250</v>
          </cell>
          <cell r="F8986" t="str">
            <v>5100.12</v>
          </cell>
          <cell r="G8986" t="str">
            <v>Benefits Annual Physical Exam</v>
          </cell>
          <cell r="H8986">
            <v>0</v>
          </cell>
          <cell r="I8986">
            <v>0</v>
          </cell>
          <cell r="J8986">
            <v>0</v>
          </cell>
          <cell r="K8986">
            <v>0</v>
          </cell>
          <cell r="L8986">
            <v>0</v>
          </cell>
          <cell r="M8986">
            <v>0</v>
          </cell>
          <cell r="N8986">
            <v>0</v>
          </cell>
          <cell r="O8986" t="str">
            <v>+++</v>
          </cell>
        </row>
        <row r="8987">
          <cell r="A8987" t="str">
            <v>640.11.00.250-5100.13</v>
          </cell>
          <cell r="B8987" t="str">
            <v>640</v>
          </cell>
          <cell r="C8987" t="str">
            <v>11</v>
          </cell>
          <cell r="D8987" t="str">
            <v>00</v>
          </cell>
          <cell r="E8987" t="str">
            <v>250</v>
          </cell>
          <cell r="F8987" t="str">
            <v>5100.13</v>
          </cell>
          <cell r="G8987" t="str">
            <v>Benefits Employee Assistance Program</v>
          </cell>
          <cell r="H8987">
            <v>0</v>
          </cell>
          <cell r="I8987">
            <v>0</v>
          </cell>
          <cell r="J8987">
            <v>0</v>
          </cell>
          <cell r="K8987">
            <v>0</v>
          </cell>
          <cell r="L8987">
            <v>0</v>
          </cell>
          <cell r="M8987">
            <v>0</v>
          </cell>
          <cell r="N8987">
            <v>0</v>
          </cell>
          <cell r="O8987" t="str">
            <v>+++</v>
          </cell>
        </row>
        <row r="8988">
          <cell r="A8988" t="str">
            <v>640.11.00.250-5100.14</v>
          </cell>
          <cell r="B8988" t="str">
            <v>640</v>
          </cell>
          <cell r="C8988" t="str">
            <v>11</v>
          </cell>
          <cell r="D8988" t="str">
            <v>00</v>
          </cell>
          <cell r="E8988" t="str">
            <v>250</v>
          </cell>
          <cell r="F8988" t="str">
            <v>5100.14</v>
          </cell>
          <cell r="G8988" t="str">
            <v>Benefits PPE</v>
          </cell>
          <cell r="H8988">
            <v>0</v>
          </cell>
          <cell r="I8988">
            <v>0</v>
          </cell>
          <cell r="J8988">
            <v>0</v>
          </cell>
          <cell r="K8988">
            <v>0</v>
          </cell>
          <cell r="L8988">
            <v>0</v>
          </cell>
          <cell r="M8988">
            <v>0</v>
          </cell>
          <cell r="N8988">
            <v>0</v>
          </cell>
          <cell r="O8988" t="str">
            <v>+++</v>
          </cell>
        </row>
        <row r="8989">
          <cell r="A8989" t="str">
            <v>640.11.00.250-5100.15</v>
          </cell>
          <cell r="B8989" t="str">
            <v>640</v>
          </cell>
          <cell r="C8989" t="str">
            <v>11</v>
          </cell>
          <cell r="D8989" t="str">
            <v>00</v>
          </cell>
          <cell r="E8989" t="str">
            <v>250</v>
          </cell>
          <cell r="F8989" t="str">
            <v>5100.15</v>
          </cell>
          <cell r="G8989" t="str">
            <v>Benefits Cell Phone Allowance</v>
          </cell>
          <cell r="H8989">
            <v>100</v>
          </cell>
          <cell r="I8989">
            <v>0</v>
          </cell>
          <cell r="J8989">
            <v>100</v>
          </cell>
          <cell r="K8989">
            <v>0</v>
          </cell>
          <cell r="L8989">
            <v>0</v>
          </cell>
          <cell r="M8989">
            <v>25.2</v>
          </cell>
          <cell r="N8989">
            <v>74.8</v>
          </cell>
          <cell r="O8989">
            <v>0.25</v>
          </cell>
        </row>
        <row r="8990">
          <cell r="A8990" t="str">
            <v>640.11.00.250-5100.16</v>
          </cell>
          <cell r="B8990" t="str">
            <v>640</v>
          </cell>
          <cell r="C8990" t="str">
            <v>11</v>
          </cell>
          <cell r="D8990" t="str">
            <v>00</v>
          </cell>
          <cell r="E8990" t="str">
            <v>250</v>
          </cell>
          <cell r="F8990" t="str">
            <v>5100.16</v>
          </cell>
          <cell r="G8990" t="str">
            <v>Benefits 1959 Survivor Retirement</v>
          </cell>
          <cell r="H8990">
            <v>0</v>
          </cell>
          <cell r="I8990">
            <v>0</v>
          </cell>
          <cell r="J8990">
            <v>0</v>
          </cell>
          <cell r="K8990">
            <v>0</v>
          </cell>
          <cell r="L8990">
            <v>0</v>
          </cell>
          <cell r="M8990">
            <v>0</v>
          </cell>
          <cell r="N8990">
            <v>0</v>
          </cell>
          <cell r="O8990" t="str">
            <v>+++</v>
          </cell>
        </row>
        <row r="8991">
          <cell r="A8991" t="str">
            <v>640.11.00.250-5100.17</v>
          </cell>
          <cell r="B8991" t="str">
            <v>640</v>
          </cell>
          <cell r="C8991" t="str">
            <v>11</v>
          </cell>
          <cell r="D8991" t="str">
            <v>00</v>
          </cell>
          <cell r="E8991" t="str">
            <v>250</v>
          </cell>
          <cell r="F8991" t="str">
            <v>5100.17</v>
          </cell>
          <cell r="G8991" t="str">
            <v>Benefits Other Post Employment Benefits</v>
          </cell>
          <cell r="H8991">
            <v>0</v>
          </cell>
          <cell r="I8991">
            <v>0</v>
          </cell>
          <cell r="J8991">
            <v>0</v>
          </cell>
          <cell r="K8991">
            <v>0</v>
          </cell>
          <cell r="L8991">
            <v>0</v>
          </cell>
          <cell r="M8991">
            <v>0</v>
          </cell>
          <cell r="N8991">
            <v>0</v>
          </cell>
          <cell r="O8991" t="str">
            <v>+++</v>
          </cell>
        </row>
        <row r="8992">
          <cell r="A8992" t="str">
            <v>640.40.50.001-5000.01</v>
          </cell>
          <cell r="B8992" t="str">
            <v>640</v>
          </cell>
          <cell r="C8992" t="str">
            <v>40</v>
          </cell>
          <cell r="D8992" t="str">
            <v>50</v>
          </cell>
          <cell r="E8992" t="str">
            <v>001</v>
          </cell>
          <cell r="F8992" t="str">
            <v>5000.01</v>
          </cell>
          <cell r="G8992" t="str">
            <v>Salaries Regular</v>
          </cell>
          <cell r="H8992">
            <v>119032</v>
          </cell>
          <cell r="I8992">
            <v>0</v>
          </cell>
          <cell r="J8992">
            <v>119032</v>
          </cell>
          <cell r="K8992">
            <v>0</v>
          </cell>
          <cell r="L8992">
            <v>0</v>
          </cell>
          <cell r="M8992">
            <v>29437.69</v>
          </cell>
          <cell r="N8992">
            <v>89594.31</v>
          </cell>
          <cell r="O8992">
            <v>0.25</v>
          </cell>
        </row>
        <row r="8993">
          <cell r="A8993" t="str">
            <v>640.40.50.001-5000.02</v>
          </cell>
          <cell r="B8993" t="str">
            <v>640</v>
          </cell>
          <cell r="C8993" t="str">
            <v>40</v>
          </cell>
          <cell r="D8993" t="str">
            <v>50</v>
          </cell>
          <cell r="E8993" t="str">
            <v>001</v>
          </cell>
          <cell r="F8993" t="str">
            <v>5000.02</v>
          </cell>
          <cell r="G8993" t="str">
            <v>Salaries Part Time</v>
          </cell>
          <cell r="H8993">
            <v>0</v>
          </cell>
          <cell r="I8993">
            <v>0</v>
          </cell>
          <cell r="J8993">
            <v>0</v>
          </cell>
          <cell r="K8993">
            <v>0</v>
          </cell>
          <cell r="L8993">
            <v>0</v>
          </cell>
          <cell r="M8993">
            <v>0</v>
          </cell>
          <cell r="N8993">
            <v>0</v>
          </cell>
          <cell r="O8993" t="str">
            <v>+++</v>
          </cell>
        </row>
        <row r="8994">
          <cell r="A8994" t="str">
            <v>640.40.50.001-5000.03</v>
          </cell>
          <cell r="B8994" t="str">
            <v>640</v>
          </cell>
          <cell r="C8994" t="str">
            <v>40</v>
          </cell>
          <cell r="D8994" t="str">
            <v>50</v>
          </cell>
          <cell r="E8994" t="str">
            <v>001</v>
          </cell>
          <cell r="F8994" t="str">
            <v>5000.03</v>
          </cell>
          <cell r="G8994" t="str">
            <v>Salaries Overtime</v>
          </cell>
          <cell r="H8994">
            <v>105</v>
          </cell>
          <cell r="I8994">
            <v>0</v>
          </cell>
          <cell r="J8994">
            <v>105</v>
          </cell>
          <cell r="K8994">
            <v>0</v>
          </cell>
          <cell r="L8994">
            <v>0</v>
          </cell>
          <cell r="M8994">
            <v>41.87</v>
          </cell>
          <cell r="N8994">
            <v>63.13</v>
          </cell>
          <cell r="O8994">
            <v>0.4</v>
          </cell>
        </row>
        <row r="8995">
          <cell r="A8995" t="str">
            <v>640.40.50.001-5000.04</v>
          </cell>
          <cell r="B8995" t="str">
            <v>640</v>
          </cell>
          <cell r="C8995" t="str">
            <v>40</v>
          </cell>
          <cell r="D8995" t="str">
            <v>50</v>
          </cell>
          <cell r="E8995" t="str">
            <v>001</v>
          </cell>
          <cell r="F8995" t="str">
            <v>5000.04</v>
          </cell>
          <cell r="G8995" t="str">
            <v>Salaries Holiday Pay</v>
          </cell>
          <cell r="H8995">
            <v>0</v>
          </cell>
          <cell r="I8995">
            <v>0</v>
          </cell>
          <cell r="J8995">
            <v>0</v>
          </cell>
          <cell r="K8995">
            <v>0</v>
          </cell>
          <cell r="L8995">
            <v>0</v>
          </cell>
          <cell r="M8995">
            <v>0</v>
          </cell>
          <cell r="N8995">
            <v>0</v>
          </cell>
          <cell r="O8995" t="str">
            <v>+++</v>
          </cell>
        </row>
        <row r="8996">
          <cell r="A8996" t="str">
            <v>640.40.50.001-5000.05</v>
          </cell>
          <cell r="B8996" t="str">
            <v>640</v>
          </cell>
          <cell r="C8996" t="str">
            <v>40</v>
          </cell>
          <cell r="D8996" t="str">
            <v>50</v>
          </cell>
          <cell r="E8996" t="str">
            <v>001</v>
          </cell>
          <cell r="F8996" t="str">
            <v>5000.05</v>
          </cell>
          <cell r="G8996" t="str">
            <v>Salaries Duty Pay</v>
          </cell>
          <cell r="H8996">
            <v>0</v>
          </cell>
          <cell r="I8996">
            <v>0</v>
          </cell>
          <cell r="J8996">
            <v>0</v>
          </cell>
          <cell r="K8996">
            <v>0</v>
          </cell>
          <cell r="L8996">
            <v>0</v>
          </cell>
          <cell r="M8996">
            <v>0</v>
          </cell>
          <cell r="N8996">
            <v>0</v>
          </cell>
          <cell r="O8996" t="str">
            <v>+++</v>
          </cell>
        </row>
        <row r="8997">
          <cell r="A8997" t="str">
            <v>640.40.50.001-5000.06</v>
          </cell>
          <cell r="B8997" t="str">
            <v>640</v>
          </cell>
          <cell r="C8997" t="str">
            <v>40</v>
          </cell>
          <cell r="D8997" t="str">
            <v>50</v>
          </cell>
          <cell r="E8997" t="str">
            <v>001</v>
          </cell>
          <cell r="F8997" t="str">
            <v>5000.06</v>
          </cell>
          <cell r="G8997" t="str">
            <v>Salaries Out of Class</v>
          </cell>
          <cell r="H8997">
            <v>0</v>
          </cell>
          <cell r="I8997">
            <v>0</v>
          </cell>
          <cell r="J8997">
            <v>0</v>
          </cell>
          <cell r="K8997">
            <v>0</v>
          </cell>
          <cell r="L8997">
            <v>0</v>
          </cell>
          <cell r="M8997">
            <v>92.15</v>
          </cell>
          <cell r="N8997">
            <v>-92.15</v>
          </cell>
          <cell r="O8997" t="str">
            <v>+++</v>
          </cell>
        </row>
        <row r="8998">
          <cell r="A8998" t="str">
            <v>640.40.50.001-5000.07</v>
          </cell>
          <cell r="B8998" t="str">
            <v>640</v>
          </cell>
          <cell r="C8998" t="str">
            <v>40</v>
          </cell>
          <cell r="D8998" t="str">
            <v>50</v>
          </cell>
          <cell r="E8998" t="str">
            <v>001</v>
          </cell>
          <cell r="F8998" t="str">
            <v>5000.07</v>
          </cell>
          <cell r="G8998" t="str">
            <v>Salaries Admin Leave Pay</v>
          </cell>
          <cell r="H8998">
            <v>2220</v>
          </cell>
          <cell r="I8998">
            <v>0</v>
          </cell>
          <cell r="J8998">
            <v>2220</v>
          </cell>
          <cell r="K8998">
            <v>0</v>
          </cell>
          <cell r="L8998">
            <v>0</v>
          </cell>
          <cell r="M8998">
            <v>0</v>
          </cell>
          <cell r="N8998">
            <v>2220</v>
          </cell>
          <cell r="O8998">
            <v>0</v>
          </cell>
        </row>
        <row r="8999">
          <cell r="A8999" t="str">
            <v>640.40.50.001-5000.08</v>
          </cell>
          <cell r="B8999" t="str">
            <v>640</v>
          </cell>
          <cell r="C8999" t="str">
            <v>40</v>
          </cell>
          <cell r="D8999" t="str">
            <v>50</v>
          </cell>
          <cell r="E8999" t="str">
            <v>001</v>
          </cell>
          <cell r="F8999" t="str">
            <v>5000.08</v>
          </cell>
          <cell r="G8999" t="str">
            <v>Salaries Longevity Pay</v>
          </cell>
          <cell r="H8999">
            <v>1149</v>
          </cell>
          <cell r="I8999">
            <v>0</v>
          </cell>
          <cell r="J8999">
            <v>1149</v>
          </cell>
          <cell r="K8999">
            <v>0</v>
          </cell>
          <cell r="L8999">
            <v>0</v>
          </cell>
          <cell r="M8999">
            <v>0</v>
          </cell>
          <cell r="N8999">
            <v>1149</v>
          </cell>
          <cell r="O8999">
            <v>0</v>
          </cell>
        </row>
        <row r="9000">
          <cell r="A9000" t="str">
            <v>640.40.50.001-5000.09</v>
          </cell>
          <cell r="B9000" t="str">
            <v>640</v>
          </cell>
          <cell r="C9000" t="str">
            <v>40</v>
          </cell>
          <cell r="D9000" t="str">
            <v>50</v>
          </cell>
          <cell r="E9000" t="str">
            <v>001</v>
          </cell>
          <cell r="F9000" t="str">
            <v>5000.09</v>
          </cell>
          <cell r="G9000" t="str">
            <v>Salaries Mutual Aid Overtime</v>
          </cell>
          <cell r="H9000">
            <v>0</v>
          </cell>
          <cell r="I9000">
            <v>0</v>
          </cell>
          <cell r="J9000">
            <v>0</v>
          </cell>
          <cell r="K9000">
            <v>0</v>
          </cell>
          <cell r="L9000">
            <v>0</v>
          </cell>
          <cell r="M9000">
            <v>0</v>
          </cell>
          <cell r="N9000">
            <v>0</v>
          </cell>
          <cell r="O9000" t="str">
            <v>+++</v>
          </cell>
        </row>
        <row r="9001">
          <cell r="A9001" t="str">
            <v>640.40.50.001-5000.10</v>
          </cell>
          <cell r="B9001" t="str">
            <v>640</v>
          </cell>
          <cell r="C9001" t="str">
            <v>40</v>
          </cell>
          <cell r="D9001" t="str">
            <v>50</v>
          </cell>
          <cell r="E9001" t="str">
            <v>001</v>
          </cell>
          <cell r="F9001" t="str">
            <v>5000.10</v>
          </cell>
          <cell r="G9001" t="str">
            <v>Salaries Furloughs</v>
          </cell>
          <cell r="H9001">
            <v>0</v>
          </cell>
          <cell r="I9001">
            <v>0</v>
          </cell>
          <cell r="J9001">
            <v>0</v>
          </cell>
          <cell r="K9001">
            <v>0</v>
          </cell>
          <cell r="L9001">
            <v>0</v>
          </cell>
          <cell r="M9001">
            <v>0</v>
          </cell>
          <cell r="N9001">
            <v>0</v>
          </cell>
          <cell r="O9001" t="str">
            <v>+++</v>
          </cell>
        </row>
        <row r="9002">
          <cell r="A9002" t="str">
            <v>640.40.50.001-5000.11</v>
          </cell>
          <cell r="B9002" t="str">
            <v>640</v>
          </cell>
          <cell r="C9002" t="str">
            <v>40</v>
          </cell>
          <cell r="D9002" t="str">
            <v>50</v>
          </cell>
          <cell r="E9002" t="str">
            <v>001</v>
          </cell>
          <cell r="F9002" t="str">
            <v>5000.11</v>
          </cell>
          <cell r="G9002" t="str">
            <v>Salaries Worker's Comp</v>
          </cell>
          <cell r="H9002">
            <v>0</v>
          </cell>
          <cell r="I9002">
            <v>0</v>
          </cell>
          <cell r="J9002">
            <v>0</v>
          </cell>
          <cell r="K9002">
            <v>0</v>
          </cell>
          <cell r="L9002">
            <v>0</v>
          </cell>
          <cell r="M9002">
            <v>0</v>
          </cell>
          <cell r="N9002">
            <v>0</v>
          </cell>
          <cell r="O9002" t="str">
            <v>+++</v>
          </cell>
        </row>
        <row r="9003">
          <cell r="A9003" t="str">
            <v>640.40.50.001-5000.12</v>
          </cell>
          <cell r="B9003" t="str">
            <v>640</v>
          </cell>
          <cell r="C9003" t="str">
            <v>40</v>
          </cell>
          <cell r="D9003" t="str">
            <v>50</v>
          </cell>
          <cell r="E9003" t="str">
            <v>001</v>
          </cell>
          <cell r="F9003" t="str">
            <v>5000.12</v>
          </cell>
          <cell r="G9003" t="str">
            <v>Salaries Compensated Absences</v>
          </cell>
          <cell r="H9003">
            <v>0</v>
          </cell>
          <cell r="I9003">
            <v>0</v>
          </cell>
          <cell r="J9003">
            <v>0</v>
          </cell>
          <cell r="K9003">
            <v>0</v>
          </cell>
          <cell r="L9003">
            <v>0</v>
          </cell>
          <cell r="M9003">
            <v>0</v>
          </cell>
          <cell r="N9003">
            <v>0</v>
          </cell>
          <cell r="O9003" t="str">
            <v>+++</v>
          </cell>
        </row>
        <row r="9004">
          <cell r="A9004" t="str">
            <v>640.40.50.001-5000.99</v>
          </cell>
          <cell r="B9004" t="str">
            <v>640</v>
          </cell>
          <cell r="C9004" t="str">
            <v>40</v>
          </cell>
          <cell r="D9004" t="str">
            <v>50</v>
          </cell>
          <cell r="E9004" t="str">
            <v>001</v>
          </cell>
          <cell r="F9004" t="str">
            <v>5000.99</v>
          </cell>
          <cell r="G9004" t="str">
            <v>Salaries New Personnel Requests</v>
          </cell>
          <cell r="H9004">
            <v>0</v>
          </cell>
          <cell r="I9004">
            <v>0</v>
          </cell>
          <cell r="J9004">
            <v>0</v>
          </cell>
          <cell r="K9004">
            <v>0</v>
          </cell>
          <cell r="L9004">
            <v>0</v>
          </cell>
          <cell r="M9004">
            <v>0</v>
          </cell>
          <cell r="N9004">
            <v>0</v>
          </cell>
          <cell r="O9004" t="str">
            <v>+++</v>
          </cell>
        </row>
        <row r="9005">
          <cell r="A9005" t="str">
            <v>640.40.50.001-5100.00</v>
          </cell>
          <cell r="B9005" t="str">
            <v>640</v>
          </cell>
          <cell r="C9005" t="str">
            <v>40</v>
          </cell>
          <cell r="D9005" t="str">
            <v>50</v>
          </cell>
          <cell r="E9005" t="str">
            <v>001</v>
          </cell>
          <cell r="F9005" t="str">
            <v>5100.00</v>
          </cell>
          <cell r="G9005" t="str">
            <v>Benefits PERS Pool Liability</v>
          </cell>
          <cell r="H9005">
            <v>22685</v>
          </cell>
          <cell r="I9005">
            <v>0</v>
          </cell>
          <cell r="J9005">
            <v>22685</v>
          </cell>
          <cell r="K9005">
            <v>0</v>
          </cell>
          <cell r="L9005">
            <v>0</v>
          </cell>
          <cell r="M9005">
            <v>5529.7</v>
          </cell>
          <cell r="N9005">
            <v>17155.3</v>
          </cell>
          <cell r="O9005">
            <v>0.24</v>
          </cell>
        </row>
        <row r="9006">
          <cell r="A9006" t="str">
            <v>640.40.50.001-5100.01</v>
          </cell>
          <cell r="B9006" t="str">
            <v>640</v>
          </cell>
          <cell r="C9006" t="str">
            <v>40</v>
          </cell>
          <cell r="D9006" t="str">
            <v>50</v>
          </cell>
          <cell r="E9006" t="str">
            <v>001</v>
          </cell>
          <cell r="F9006" t="str">
            <v>5100.01</v>
          </cell>
          <cell r="G9006" t="str">
            <v>Benefits Retirement</v>
          </cell>
          <cell r="H9006">
            <v>5950</v>
          </cell>
          <cell r="I9006">
            <v>0</v>
          </cell>
          <cell r="J9006">
            <v>5950</v>
          </cell>
          <cell r="K9006">
            <v>0</v>
          </cell>
          <cell r="L9006">
            <v>0</v>
          </cell>
          <cell r="M9006">
            <v>2307.4299999999998</v>
          </cell>
          <cell r="N9006">
            <v>3642.57</v>
          </cell>
          <cell r="O9006">
            <v>0.39</v>
          </cell>
        </row>
        <row r="9007">
          <cell r="A9007" t="str">
            <v>640.40.50.001-5100.02</v>
          </cell>
          <cell r="B9007" t="str">
            <v>640</v>
          </cell>
          <cell r="C9007" t="str">
            <v>40</v>
          </cell>
          <cell r="D9007" t="str">
            <v>50</v>
          </cell>
          <cell r="E9007" t="str">
            <v>001</v>
          </cell>
          <cell r="F9007" t="str">
            <v>5100.02</v>
          </cell>
          <cell r="G9007" t="str">
            <v>Benefits Health Insurance</v>
          </cell>
          <cell r="H9007">
            <v>14310</v>
          </cell>
          <cell r="I9007">
            <v>0</v>
          </cell>
          <cell r="J9007">
            <v>14310</v>
          </cell>
          <cell r="K9007">
            <v>0</v>
          </cell>
          <cell r="L9007">
            <v>0</v>
          </cell>
          <cell r="M9007">
            <v>3021.28</v>
          </cell>
          <cell r="N9007">
            <v>11288.72</v>
          </cell>
          <cell r="O9007">
            <v>0.21</v>
          </cell>
        </row>
        <row r="9008">
          <cell r="A9008" t="str">
            <v>640.40.50.001-5100.03</v>
          </cell>
          <cell r="B9008" t="str">
            <v>640</v>
          </cell>
          <cell r="C9008" t="str">
            <v>40</v>
          </cell>
          <cell r="D9008" t="str">
            <v>50</v>
          </cell>
          <cell r="E9008" t="str">
            <v>001</v>
          </cell>
          <cell r="F9008" t="str">
            <v>5100.03</v>
          </cell>
          <cell r="G9008" t="str">
            <v>Benefits Dental Insurance</v>
          </cell>
          <cell r="H9008">
            <v>1000</v>
          </cell>
          <cell r="I9008">
            <v>0</v>
          </cell>
          <cell r="J9008">
            <v>1000</v>
          </cell>
          <cell r="K9008">
            <v>0</v>
          </cell>
          <cell r="L9008">
            <v>0</v>
          </cell>
          <cell r="M9008">
            <v>210.56</v>
          </cell>
          <cell r="N9008">
            <v>789.44</v>
          </cell>
          <cell r="O9008">
            <v>0.21</v>
          </cell>
        </row>
        <row r="9009">
          <cell r="A9009" t="str">
            <v>640.40.50.001-5100.04</v>
          </cell>
          <cell r="B9009" t="str">
            <v>640</v>
          </cell>
          <cell r="C9009" t="str">
            <v>40</v>
          </cell>
          <cell r="D9009" t="str">
            <v>50</v>
          </cell>
          <cell r="E9009" t="str">
            <v>001</v>
          </cell>
          <cell r="F9009" t="str">
            <v>5100.04</v>
          </cell>
          <cell r="G9009" t="str">
            <v>Benefits Vision Insurance</v>
          </cell>
          <cell r="H9009">
            <v>165</v>
          </cell>
          <cell r="I9009">
            <v>0</v>
          </cell>
          <cell r="J9009">
            <v>165</v>
          </cell>
          <cell r="K9009">
            <v>0</v>
          </cell>
          <cell r="L9009">
            <v>0</v>
          </cell>
          <cell r="M9009">
            <v>38.31</v>
          </cell>
          <cell r="N9009">
            <v>126.69</v>
          </cell>
          <cell r="O9009">
            <v>0.23</v>
          </cell>
        </row>
        <row r="9010">
          <cell r="A9010" t="str">
            <v>640.40.50.001-5100.05</v>
          </cell>
          <cell r="B9010" t="str">
            <v>640</v>
          </cell>
          <cell r="C9010" t="str">
            <v>40</v>
          </cell>
          <cell r="D9010" t="str">
            <v>50</v>
          </cell>
          <cell r="E9010" t="str">
            <v>001</v>
          </cell>
          <cell r="F9010" t="str">
            <v>5100.05</v>
          </cell>
          <cell r="G9010" t="str">
            <v>Benefits Life Insurance</v>
          </cell>
          <cell r="H9010">
            <v>210</v>
          </cell>
          <cell r="I9010">
            <v>0</v>
          </cell>
          <cell r="J9010">
            <v>210</v>
          </cell>
          <cell r="K9010">
            <v>0</v>
          </cell>
          <cell r="L9010">
            <v>0</v>
          </cell>
          <cell r="M9010">
            <v>35.44</v>
          </cell>
          <cell r="N9010">
            <v>174.56</v>
          </cell>
          <cell r="O9010">
            <v>0.17</v>
          </cell>
        </row>
        <row r="9011">
          <cell r="A9011" t="str">
            <v>640.40.50.001-5100.06</v>
          </cell>
          <cell r="B9011" t="str">
            <v>640</v>
          </cell>
          <cell r="C9011" t="str">
            <v>40</v>
          </cell>
          <cell r="D9011" t="str">
            <v>50</v>
          </cell>
          <cell r="E9011" t="str">
            <v>001</v>
          </cell>
          <cell r="F9011" t="str">
            <v>5100.06</v>
          </cell>
          <cell r="G9011" t="str">
            <v>Benefits Worker's Comp</v>
          </cell>
          <cell r="H9011">
            <v>3410</v>
          </cell>
          <cell r="I9011">
            <v>0</v>
          </cell>
          <cell r="J9011">
            <v>3410</v>
          </cell>
          <cell r="K9011">
            <v>0</v>
          </cell>
          <cell r="L9011">
            <v>0</v>
          </cell>
          <cell r="M9011">
            <v>0</v>
          </cell>
          <cell r="N9011">
            <v>3410</v>
          </cell>
          <cell r="O9011">
            <v>0</v>
          </cell>
        </row>
        <row r="9012">
          <cell r="A9012" t="str">
            <v>640.40.50.001-5100.07</v>
          </cell>
          <cell r="B9012" t="str">
            <v>640</v>
          </cell>
          <cell r="C9012" t="str">
            <v>40</v>
          </cell>
          <cell r="D9012" t="str">
            <v>50</v>
          </cell>
          <cell r="E9012" t="str">
            <v>001</v>
          </cell>
          <cell r="F9012" t="str">
            <v>5100.07</v>
          </cell>
          <cell r="G9012" t="str">
            <v>Benefits Long Term Disability</v>
          </cell>
          <cell r="H9012">
            <v>500</v>
          </cell>
          <cell r="I9012">
            <v>0</v>
          </cell>
          <cell r="J9012">
            <v>500</v>
          </cell>
          <cell r="K9012">
            <v>0</v>
          </cell>
          <cell r="L9012">
            <v>0</v>
          </cell>
          <cell r="M9012">
            <v>70.680000000000007</v>
          </cell>
          <cell r="N9012">
            <v>429.32</v>
          </cell>
          <cell r="O9012">
            <v>0.14000000000000001</v>
          </cell>
        </row>
        <row r="9013">
          <cell r="A9013" t="str">
            <v>640.40.50.001-5100.08</v>
          </cell>
          <cell r="B9013" t="str">
            <v>640</v>
          </cell>
          <cell r="C9013" t="str">
            <v>40</v>
          </cell>
          <cell r="D9013" t="str">
            <v>50</v>
          </cell>
          <cell r="E9013" t="str">
            <v>001</v>
          </cell>
          <cell r="F9013" t="str">
            <v>5100.08</v>
          </cell>
          <cell r="G9013" t="str">
            <v>Benefits Deferred Compensation</v>
          </cell>
          <cell r="H9013">
            <v>2365</v>
          </cell>
          <cell r="I9013">
            <v>0</v>
          </cell>
          <cell r="J9013">
            <v>2365</v>
          </cell>
          <cell r="K9013">
            <v>0</v>
          </cell>
          <cell r="L9013">
            <v>0</v>
          </cell>
          <cell r="M9013">
            <v>404.96</v>
          </cell>
          <cell r="N9013">
            <v>1960.04</v>
          </cell>
          <cell r="O9013">
            <v>0.17</v>
          </cell>
        </row>
        <row r="9014">
          <cell r="A9014" t="str">
            <v>640.40.50.001-5100.09</v>
          </cell>
          <cell r="B9014" t="str">
            <v>640</v>
          </cell>
          <cell r="C9014" t="str">
            <v>40</v>
          </cell>
          <cell r="D9014" t="str">
            <v>50</v>
          </cell>
          <cell r="E9014" t="str">
            <v>001</v>
          </cell>
          <cell r="F9014" t="str">
            <v>5100.09</v>
          </cell>
          <cell r="G9014" t="str">
            <v>Benefits Unemployment Insurance</v>
          </cell>
          <cell r="H9014">
            <v>0</v>
          </cell>
          <cell r="I9014">
            <v>0</v>
          </cell>
          <cell r="J9014">
            <v>0</v>
          </cell>
          <cell r="K9014">
            <v>0</v>
          </cell>
          <cell r="L9014">
            <v>0</v>
          </cell>
          <cell r="M9014">
            <v>0</v>
          </cell>
          <cell r="N9014">
            <v>0</v>
          </cell>
          <cell r="O9014" t="str">
            <v>+++</v>
          </cell>
        </row>
        <row r="9015">
          <cell r="A9015" t="str">
            <v>640.40.50.001-5100.10</v>
          </cell>
          <cell r="B9015" t="str">
            <v>640</v>
          </cell>
          <cell r="C9015" t="str">
            <v>40</v>
          </cell>
          <cell r="D9015" t="str">
            <v>50</v>
          </cell>
          <cell r="E9015" t="str">
            <v>001</v>
          </cell>
          <cell r="F9015" t="str">
            <v>5100.10</v>
          </cell>
          <cell r="G9015" t="str">
            <v>Benefits Uniform Allowance</v>
          </cell>
          <cell r="H9015">
            <v>0</v>
          </cell>
          <cell r="I9015">
            <v>0</v>
          </cell>
          <cell r="J9015">
            <v>0</v>
          </cell>
          <cell r="K9015">
            <v>0</v>
          </cell>
          <cell r="L9015">
            <v>0</v>
          </cell>
          <cell r="M9015">
            <v>0</v>
          </cell>
          <cell r="N9015">
            <v>0</v>
          </cell>
          <cell r="O9015" t="str">
            <v>+++</v>
          </cell>
        </row>
        <row r="9016">
          <cell r="A9016" t="str">
            <v>640.40.50.001-5100.11</v>
          </cell>
          <cell r="B9016" t="str">
            <v>640</v>
          </cell>
          <cell r="C9016" t="str">
            <v>40</v>
          </cell>
          <cell r="D9016" t="str">
            <v>50</v>
          </cell>
          <cell r="E9016" t="str">
            <v>001</v>
          </cell>
          <cell r="F9016" t="str">
            <v>5100.11</v>
          </cell>
          <cell r="G9016" t="str">
            <v>Benefits Medicare</v>
          </cell>
          <cell r="H9016">
            <v>1750</v>
          </cell>
          <cell r="I9016">
            <v>0</v>
          </cell>
          <cell r="J9016">
            <v>1750</v>
          </cell>
          <cell r="K9016">
            <v>0</v>
          </cell>
          <cell r="L9016">
            <v>0</v>
          </cell>
          <cell r="M9016">
            <v>432.14</v>
          </cell>
          <cell r="N9016">
            <v>1317.86</v>
          </cell>
          <cell r="O9016">
            <v>0.25</v>
          </cell>
        </row>
        <row r="9017">
          <cell r="A9017" t="str">
            <v>640.40.50.001-5100.12</v>
          </cell>
          <cell r="B9017" t="str">
            <v>640</v>
          </cell>
          <cell r="C9017" t="str">
            <v>40</v>
          </cell>
          <cell r="D9017" t="str">
            <v>50</v>
          </cell>
          <cell r="E9017" t="str">
            <v>001</v>
          </cell>
          <cell r="F9017" t="str">
            <v>5100.12</v>
          </cell>
          <cell r="G9017" t="str">
            <v>Benefits Annual Physical Exam</v>
          </cell>
          <cell r="H9017">
            <v>0</v>
          </cell>
          <cell r="I9017">
            <v>0</v>
          </cell>
          <cell r="J9017">
            <v>0</v>
          </cell>
          <cell r="K9017">
            <v>0</v>
          </cell>
          <cell r="L9017">
            <v>0</v>
          </cell>
          <cell r="M9017">
            <v>0</v>
          </cell>
          <cell r="N9017">
            <v>0</v>
          </cell>
          <cell r="O9017" t="str">
            <v>+++</v>
          </cell>
        </row>
        <row r="9018">
          <cell r="A9018" t="str">
            <v>640.40.50.001-5100.13</v>
          </cell>
          <cell r="B9018" t="str">
            <v>640</v>
          </cell>
          <cell r="C9018" t="str">
            <v>40</v>
          </cell>
          <cell r="D9018" t="str">
            <v>50</v>
          </cell>
          <cell r="E9018" t="str">
            <v>001</v>
          </cell>
          <cell r="F9018" t="str">
            <v>5100.13</v>
          </cell>
          <cell r="G9018" t="str">
            <v>Benefits Employee Assistance Program</v>
          </cell>
          <cell r="H9018">
            <v>0</v>
          </cell>
          <cell r="I9018">
            <v>0</v>
          </cell>
          <cell r="J9018">
            <v>0</v>
          </cell>
          <cell r="K9018">
            <v>0</v>
          </cell>
          <cell r="L9018">
            <v>0</v>
          </cell>
          <cell r="M9018">
            <v>0</v>
          </cell>
          <cell r="N9018">
            <v>0</v>
          </cell>
          <cell r="O9018" t="str">
            <v>+++</v>
          </cell>
        </row>
        <row r="9019">
          <cell r="A9019" t="str">
            <v>640.40.50.001-5100.14</v>
          </cell>
          <cell r="B9019" t="str">
            <v>640</v>
          </cell>
          <cell r="C9019" t="str">
            <v>40</v>
          </cell>
          <cell r="D9019" t="str">
            <v>50</v>
          </cell>
          <cell r="E9019" t="str">
            <v>001</v>
          </cell>
          <cell r="F9019" t="str">
            <v>5100.14</v>
          </cell>
          <cell r="G9019" t="str">
            <v>Benefits PPE</v>
          </cell>
          <cell r="H9019">
            <v>0</v>
          </cell>
          <cell r="I9019">
            <v>0</v>
          </cell>
          <cell r="J9019">
            <v>0</v>
          </cell>
          <cell r="K9019">
            <v>0</v>
          </cell>
          <cell r="L9019">
            <v>0</v>
          </cell>
          <cell r="M9019">
            <v>0</v>
          </cell>
          <cell r="N9019">
            <v>0</v>
          </cell>
          <cell r="O9019" t="str">
            <v>+++</v>
          </cell>
        </row>
        <row r="9020">
          <cell r="A9020" t="str">
            <v>640.40.50.001-5100.15</v>
          </cell>
          <cell r="B9020" t="str">
            <v>640</v>
          </cell>
          <cell r="C9020" t="str">
            <v>40</v>
          </cell>
          <cell r="D9020" t="str">
            <v>50</v>
          </cell>
          <cell r="E9020" t="str">
            <v>001</v>
          </cell>
          <cell r="F9020" t="str">
            <v>5100.15</v>
          </cell>
          <cell r="G9020" t="str">
            <v>Benefits Cell Phone Allowance</v>
          </cell>
          <cell r="H9020">
            <v>580</v>
          </cell>
          <cell r="I9020">
            <v>0</v>
          </cell>
          <cell r="J9020">
            <v>580</v>
          </cell>
          <cell r="K9020">
            <v>0</v>
          </cell>
          <cell r="L9020">
            <v>0</v>
          </cell>
          <cell r="M9020">
            <v>84</v>
          </cell>
          <cell r="N9020">
            <v>496</v>
          </cell>
          <cell r="O9020">
            <v>0.14000000000000001</v>
          </cell>
        </row>
        <row r="9021">
          <cell r="A9021" t="str">
            <v>640.40.50.001-5100.16</v>
          </cell>
          <cell r="B9021" t="str">
            <v>640</v>
          </cell>
          <cell r="C9021" t="str">
            <v>40</v>
          </cell>
          <cell r="D9021" t="str">
            <v>50</v>
          </cell>
          <cell r="E9021" t="str">
            <v>001</v>
          </cell>
          <cell r="F9021" t="str">
            <v>5100.16</v>
          </cell>
          <cell r="G9021" t="str">
            <v>Benefits 1959 Survivor Retirement</v>
          </cell>
          <cell r="H9021">
            <v>0</v>
          </cell>
          <cell r="I9021">
            <v>0</v>
          </cell>
          <cell r="J9021">
            <v>0</v>
          </cell>
          <cell r="K9021">
            <v>0</v>
          </cell>
          <cell r="L9021">
            <v>0</v>
          </cell>
          <cell r="M9021">
            <v>0</v>
          </cell>
          <cell r="N9021">
            <v>0</v>
          </cell>
          <cell r="O9021" t="str">
            <v>+++</v>
          </cell>
        </row>
        <row r="9022">
          <cell r="A9022" t="str">
            <v>640.40.50.001-5100.17</v>
          </cell>
          <cell r="B9022" t="str">
            <v>640</v>
          </cell>
          <cell r="C9022" t="str">
            <v>40</v>
          </cell>
          <cell r="D9022" t="str">
            <v>50</v>
          </cell>
          <cell r="E9022" t="str">
            <v>001</v>
          </cell>
          <cell r="F9022" t="str">
            <v>5100.17</v>
          </cell>
          <cell r="G9022" t="str">
            <v>Benefits Other Post Employment Benefits</v>
          </cell>
          <cell r="H9022">
            <v>4195</v>
          </cell>
          <cell r="I9022">
            <v>0</v>
          </cell>
          <cell r="J9022">
            <v>4195</v>
          </cell>
          <cell r="K9022">
            <v>0</v>
          </cell>
          <cell r="L9022">
            <v>0</v>
          </cell>
          <cell r="M9022">
            <v>1540.8</v>
          </cell>
          <cell r="N9022">
            <v>2654.2</v>
          </cell>
          <cell r="O9022">
            <v>0.37</v>
          </cell>
        </row>
        <row r="9023">
          <cell r="A9023" t="str">
            <v>640.40.50.001-6000.19</v>
          </cell>
          <cell r="B9023" t="str">
            <v>640</v>
          </cell>
          <cell r="C9023" t="str">
            <v>40</v>
          </cell>
          <cell r="D9023" t="str">
            <v>50</v>
          </cell>
          <cell r="E9023" t="str">
            <v>001</v>
          </cell>
          <cell r="F9023" t="str">
            <v>6000.19</v>
          </cell>
          <cell r="G9023" t="str">
            <v>Professional Services Labor Relations</v>
          </cell>
          <cell r="H9023">
            <v>0</v>
          </cell>
          <cell r="I9023">
            <v>0</v>
          </cell>
          <cell r="J9023">
            <v>0</v>
          </cell>
          <cell r="K9023">
            <v>0</v>
          </cell>
          <cell r="L9023">
            <v>0</v>
          </cell>
          <cell r="M9023">
            <v>0</v>
          </cell>
          <cell r="N9023">
            <v>0</v>
          </cell>
          <cell r="O9023" t="str">
            <v>+++</v>
          </cell>
        </row>
        <row r="9024">
          <cell r="A9024" t="str">
            <v>640.40.50.001-6200.09</v>
          </cell>
          <cell r="B9024" t="str">
            <v>640</v>
          </cell>
          <cell r="C9024" t="str">
            <v>40</v>
          </cell>
          <cell r="D9024" t="str">
            <v>50</v>
          </cell>
          <cell r="E9024" t="str">
            <v>001</v>
          </cell>
          <cell r="F9024" t="str">
            <v>6200.09</v>
          </cell>
          <cell r="G9024" t="str">
            <v>Supplies Data Processing</v>
          </cell>
          <cell r="H9024">
            <v>0</v>
          </cell>
          <cell r="I9024">
            <v>0</v>
          </cell>
          <cell r="J9024">
            <v>0</v>
          </cell>
          <cell r="K9024">
            <v>0</v>
          </cell>
          <cell r="L9024">
            <v>0</v>
          </cell>
          <cell r="M9024">
            <v>0</v>
          </cell>
          <cell r="N9024">
            <v>0</v>
          </cell>
          <cell r="O9024" t="str">
            <v>+++</v>
          </cell>
        </row>
        <row r="9025">
          <cell r="A9025" t="str">
            <v>640.40.50.001-6600.04</v>
          </cell>
          <cell r="B9025" t="str">
            <v>640</v>
          </cell>
          <cell r="C9025" t="str">
            <v>40</v>
          </cell>
          <cell r="D9025" t="str">
            <v>50</v>
          </cell>
          <cell r="E9025" t="str">
            <v>001</v>
          </cell>
          <cell r="F9025" t="str">
            <v>6600.04</v>
          </cell>
          <cell r="G9025" t="str">
            <v>Administrative Expenses Training/Conferences</v>
          </cell>
          <cell r="H9025">
            <v>9000</v>
          </cell>
          <cell r="I9025">
            <v>0</v>
          </cell>
          <cell r="J9025">
            <v>9000</v>
          </cell>
          <cell r="K9025">
            <v>0</v>
          </cell>
          <cell r="L9025">
            <v>0</v>
          </cell>
          <cell r="M9025">
            <v>0</v>
          </cell>
          <cell r="N9025">
            <v>9000</v>
          </cell>
          <cell r="O9025">
            <v>0</v>
          </cell>
        </row>
        <row r="9026">
          <cell r="A9026" t="str">
            <v>640.40.50.001-6600.07</v>
          </cell>
          <cell r="B9026" t="str">
            <v>640</v>
          </cell>
          <cell r="C9026" t="str">
            <v>40</v>
          </cell>
          <cell r="D9026" t="str">
            <v>50</v>
          </cell>
          <cell r="E9026" t="str">
            <v>001</v>
          </cell>
          <cell r="F9026" t="str">
            <v>6600.07</v>
          </cell>
          <cell r="G9026" t="str">
            <v>Administrative Expenses Employee Recruitment</v>
          </cell>
          <cell r="H9026">
            <v>0</v>
          </cell>
          <cell r="I9026">
            <v>0</v>
          </cell>
          <cell r="J9026">
            <v>0</v>
          </cell>
          <cell r="K9026">
            <v>0</v>
          </cell>
          <cell r="L9026">
            <v>0</v>
          </cell>
          <cell r="M9026">
            <v>0</v>
          </cell>
          <cell r="N9026">
            <v>0</v>
          </cell>
          <cell r="O9026" t="str">
            <v>+++</v>
          </cell>
        </row>
        <row r="9027">
          <cell r="A9027" t="str">
            <v>640.40.50.001-7000.03</v>
          </cell>
          <cell r="B9027" t="str">
            <v>640</v>
          </cell>
          <cell r="C9027" t="str">
            <v>40</v>
          </cell>
          <cell r="D9027" t="str">
            <v>50</v>
          </cell>
          <cell r="E9027" t="str">
            <v>001</v>
          </cell>
          <cell r="F9027" t="str">
            <v>7000.03</v>
          </cell>
          <cell r="G9027" t="str">
            <v>Capital Outlay Operations Equip-Minor</v>
          </cell>
          <cell r="H9027">
            <v>0</v>
          </cell>
          <cell r="I9027">
            <v>0</v>
          </cell>
          <cell r="J9027">
            <v>0</v>
          </cell>
          <cell r="K9027">
            <v>0</v>
          </cell>
          <cell r="L9027">
            <v>0</v>
          </cell>
          <cell r="M9027">
            <v>0</v>
          </cell>
          <cell r="N9027">
            <v>0</v>
          </cell>
          <cell r="O9027" t="str">
            <v>+++</v>
          </cell>
        </row>
        <row r="9028">
          <cell r="A9028" t="str">
            <v>640.40.55.060-5000.01</v>
          </cell>
          <cell r="B9028" t="str">
            <v>640</v>
          </cell>
          <cell r="C9028" t="str">
            <v>40</v>
          </cell>
          <cell r="D9028" t="str">
            <v>55</v>
          </cell>
          <cell r="E9028" t="str">
            <v>060</v>
          </cell>
          <cell r="F9028" t="str">
            <v>5000.01</v>
          </cell>
          <cell r="G9028" t="str">
            <v>Salaries Regular</v>
          </cell>
          <cell r="H9028">
            <v>0</v>
          </cell>
          <cell r="I9028">
            <v>0</v>
          </cell>
          <cell r="J9028">
            <v>0</v>
          </cell>
          <cell r="K9028">
            <v>0</v>
          </cell>
          <cell r="L9028">
            <v>0</v>
          </cell>
          <cell r="M9028">
            <v>0</v>
          </cell>
          <cell r="N9028">
            <v>0</v>
          </cell>
          <cell r="O9028" t="str">
            <v>+++</v>
          </cell>
        </row>
        <row r="9029">
          <cell r="A9029" t="str">
            <v>640.40.55.060-5000.02</v>
          </cell>
          <cell r="B9029" t="str">
            <v>640</v>
          </cell>
          <cell r="C9029" t="str">
            <v>40</v>
          </cell>
          <cell r="D9029" t="str">
            <v>55</v>
          </cell>
          <cell r="E9029" t="str">
            <v>060</v>
          </cell>
          <cell r="F9029" t="str">
            <v>5000.02</v>
          </cell>
          <cell r="G9029" t="str">
            <v>Salaries Part Time</v>
          </cell>
          <cell r="H9029">
            <v>0</v>
          </cell>
          <cell r="I9029">
            <v>0</v>
          </cell>
          <cell r="J9029">
            <v>0</v>
          </cell>
          <cell r="K9029">
            <v>0</v>
          </cell>
          <cell r="L9029">
            <v>0</v>
          </cell>
          <cell r="M9029">
            <v>0</v>
          </cell>
          <cell r="N9029">
            <v>0</v>
          </cell>
          <cell r="O9029" t="str">
            <v>+++</v>
          </cell>
        </row>
        <row r="9030">
          <cell r="A9030" t="str">
            <v>640.40.55.060-5000.03</v>
          </cell>
          <cell r="B9030" t="str">
            <v>640</v>
          </cell>
          <cell r="C9030" t="str">
            <v>40</v>
          </cell>
          <cell r="D9030" t="str">
            <v>55</v>
          </cell>
          <cell r="E9030" t="str">
            <v>060</v>
          </cell>
          <cell r="F9030" t="str">
            <v>5000.03</v>
          </cell>
          <cell r="G9030" t="str">
            <v>Salaries Overtime</v>
          </cell>
          <cell r="H9030">
            <v>0</v>
          </cell>
          <cell r="I9030">
            <v>0</v>
          </cell>
          <cell r="J9030">
            <v>0</v>
          </cell>
          <cell r="K9030">
            <v>0</v>
          </cell>
          <cell r="L9030">
            <v>0</v>
          </cell>
          <cell r="M9030">
            <v>0</v>
          </cell>
          <cell r="N9030">
            <v>0</v>
          </cell>
          <cell r="O9030" t="str">
            <v>+++</v>
          </cell>
        </row>
        <row r="9031">
          <cell r="A9031" t="str">
            <v>640.40.55.060-5000.04</v>
          </cell>
          <cell r="B9031" t="str">
            <v>640</v>
          </cell>
          <cell r="C9031" t="str">
            <v>40</v>
          </cell>
          <cell r="D9031" t="str">
            <v>55</v>
          </cell>
          <cell r="E9031" t="str">
            <v>060</v>
          </cell>
          <cell r="F9031" t="str">
            <v>5000.04</v>
          </cell>
          <cell r="G9031" t="str">
            <v>Salaries Holiday Pay</v>
          </cell>
          <cell r="H9031">
            <v>0</v>
          </cell>
          <cell r="I9031">
            <v>0</v>
          </cell>
          <cell r="J9031">
            <v>0</v>
          </cell>
          <cell r="K9031">
            <v>0</v>
          </cell>
          <cell r="L9031">
            <v>0</v>
          </cell>
          <cell r="M9031">
            <v>0</v>
          </cell>
          <cell r="N9031">
            <v>0</v>
          </cell>
          <cell r="O9031" t="str">
            <v>+++</v>
          </cell>
        </row>
        <row r="9032">
          <cell r="A9032" t="str">
            <v>640.40.55.060-5000.06</v>
          </cell>
          <cell r="B9032" t="str">
            <v>640</v>
          </cell>
          <cell r="C9032" t="str">
            <v>40</v>
          </cell>
          <cell r="D9032" t="str">
            <v>55</v>
          </cell>
          <cell r="E9032" t="str">
            <v>060</v>
          </cell>
          <cell r="F9032" t="str">
            <v>5000.06</v>
          </cell>
          <cell r="G9032" t="str">
            <v>Salaries Out of Class</v>
          </cell>
          <cell r="H9032">
            <v>0</v>
          </cell>
          <cell r="I9032">
            <v>0</v>
          </cell>
          <cell r="J9032">
            <v>0</v>
          </cell>
          <cell r="K9032">
            <v>0</v>
          </cell>
          <cell r="L9032">
            <v>0</v>
          </cell>
          <cell r="M9032">
            <v>0</v>
          </cell>
          <cell r="N9032">
            <v>0</v>
          </cell>
          <cell r="O9032" t="str">
            <v>+++</v>
          </cell>
        </row>
        <row r="9033">
          <cell r="A9033" t="str">
            <v>640.40.55.060-5000.07</v>
          </cell>
          <cell r="B9033" t="str">
            <v>640</v>
          </cell>
          <cell r="C9033" t="str">
            <v>40</v>
          </cell>
          <cell r="D9033" t="str">
            <v>55</v>
          </cell>
          <cell r="E9033" t="str">
            <v>060</v>
          </cell>
          <cell r="F9033" t="str">
            <v>5000.07</v>
          </cell>
          <cell r="G9033" t="str">
            <v>Salaries Admin Leave Pay</v>
          </cell>
          <cell r="H9033">
            <v>0</v>
          </cell>
          <cell r="I9033">
            <v>0</v>
          </cell>
          <cell r="J9033">
            <v>0</v>
          </cell>
          <cell r="K9033">
            <v>0</v>
          </cell>
          <cell r="L9033">
            <v>0</v>
          </cell>
          <cell r="M9033">
            <v>0</v>
          </cell>
          <cell r="N9033">
            <v>0</v>
          </cell>
          <cell r="O9033" t="str">
            <v>+++</v>
          </cell>
        </row>
        <row r="9034">
          <cell r="A9034" t="str">
            <v>640.40.55.060-5000.08</v>
          </cell>
          <cell r="B9034" t="str">
            <v>640</v>
          </cell>
          <cell r="C9034" t="str">
            <v>40</v>
          </cell>
          <cell r="D9034" t="str">
            <v>55</v>
          </cell>
          <cell r="E9034" t="str">
            <v>060</v>
          </cell>
          <cell r="F9034" t="str">
            <v>5000.08</v>
          </cell>
          <cell r="G9034" t="str">
            <v>Salaries Longevity Pay</v>
          </cell>
          <cell r="H9034">
            <v>0</v>
          </cell>
          <cell r="I9034">
            <v>0</v>
          </cell>
          <cell r="J9034">
            <v>0</v>
          </cell>
          <cell r="K9034">
            <v>0</v>
          </cell>
          <cell r="L9034">
            <v>0</v>
          </cell>
          <cell r="M9034">
            <v>0</v>
          </cell>
          <cell r="N9034">
            <v>0</v>
          </cell>
          <cell r="O9034" t="str">
            <v>+++</v>
          </cell>
        </row>
        <row r="9035">
          <cell r="A9035" t="str">
            <v>640.40.55.060-5000.11</v>
          </cell>
          <cell r="B9035" t="str">
            <v>640</v>
          </cell>
          <cell r="C9035" t="str">
            <v>40</v>
          </cell>
          <cell r="D9035" t="str">
            <v>55</v>
          </cell>
          <cell r="E9035" t="str">
            <v>060</v>
          </cell>
          <cell r="F9035" t="str">
            <v>5000.11</v>
          </cell>
          <cell r="G9035" t="str">
            <v>Salaries Worker's Comp</v>
          </cell>
          <cell r="H9035">
            <v>0</v>
          </cell>
          <cell r="I9035">
            <v>0</v>
          </cell>
          <cell r="J9035">
            <v>0</v>
          </cell>
          <cell r="K9035">
            <v>0</v>
          </cell>
          <cell r="L9035">
            <v>0</v>
          </cell>
          <cell r="M9035">
            <v>0</v>
          </cell>
          <cell r="N9035">
            <v>0</v>
          </cell>
          <cell r="O9035" t="str">
            <v>+++</v>
          </cell>
        </row>
        <row r="9036">
          <cell r="A9036" t="str">
            <v>640.40.55.060-5000.99</v>
          </cell>
          <cell r="B9036" t="str">
            <v>640</v>
          </cell>
          <cell r="C9036" t="str">
            <v>40</v>
          </cell>
          <cell r="D9036" t="str">
            <v>55</v>
          </cell>
          <cell r="E9036" t="str">
            <v>060</v>
          </cell>
          <cell r="F9036" t="str">
            <v>5000.99</v>
          </cell>
          <cell r="G9036" t="str">
            <v>Salaries New Personnel Requests</v>
          </cell>
          <cell r="H9036">
            <v>0</v>
          </cell>
          <cell r="I9036">
            <v>0</v>
          </cell>
          <cell r="J9036">
            <v>0</v>
          </cell>
          <cell r="K9036">
            <v>0</v>
          </cell>
          <cell r="L9036">
            <v>0</v>
          </cell>
          <cell r="M9036">
            <v>0</v>
          </cell>
          <cell r="N9036">
            <v>0</v>
          </cell>
          <cell r="O9036" t="str">
            <v>+++</v>
          </cell>
        </row>
        <row r="9037">
          <cell r="A9037" t="str">
            <v>640.40.55.060-5100.00</v>
          </cell>
          <cell r="B9037" t="str">
            <v>640</v>
          </cell>
          <cell r="C9037" t="str">
            <v>40</v>
          </cell>
          <cell r="D9037" t="str">
            <v>55</v>
          </cell>
          <cell r="E9037" t="str">
            <v>060</v>
          </cell>
          <cell r="F9037" t="str">
            <v>5100.00</v>
          </cell>
          <cell r="G9037" t="str">
            <v>Benefits PERS Pool Liability</v>
          </cell>
          <cell r="H9037">
            <v>0</v>
          </cell>
          <cell r="I9037">
            <v>0</v>
          </cell>
          <cell r="J9037">
            <v>0</v>
          </cell>
          <cell r="K9037">
            <v>0</v>
          </cell>
          <cell r="L9037">
            <v>0</v>
          </cell>
          <cell r="M9037">
            <v>0</v>
          </cell>
          <cell r="N9037">
            <v>0</v>
          </cell>
          <cell r="O9037" t="str">
            <v>+++</v>
          </cell>
        </row>
        <row r="9038">
          <cell r="A9038" t="str">
            <v>640.40.55.060-5100.01</v>
          </cell>
          <cell r="B9038" t="str">
            <v>640</v>
          </cell>
          <cell r="C9038" t="str">
            <v>40</v>
          </cell>
          <cell r="D9038" t="str">
            <v>55</v>
          </cell>
          <cell r="E9038" t="str">
            <v>060</v>
          </cell>
          <cell r="F9038" t="str">
            <v>5100.01</v>
          </cell>
          <cell r="G9038" t="str">
            <v>Benefits Retirement</v>
          </cell>
          <cell r="H9038">
            <v>0</v>
          </cell>
          <cell r="I9038">
            <v>0</v>
          </cell>
          <cell r="J9038">
            <v>0</v>
          </cell>
          <cell r="K9038">
            <v>0</v>
          </cell>
          <cell r="L9038">
            <v>0</v>
          </cell>
          <cell r="M9038">
            <v>0</v>
          </cell>
          <cell r="N9038">
            <v>0</v>
          </cell>
          <cell r="O9038" t="str">
            <v>+++</v>
          </cell>
        </row>
        <row r="9039">
          <cell r="A9039" t="str">
            <v>640.40.55.060-5100.02</v>
          </cell>
          <cell r="B9039" t="str">
            <v>640</v>
          </cell>
          <cell r="C9039" t="str">
            <v>40</v>
          </cell>
          <cell r="D9039" t="str">
            <v>55</v>
          </cell>
          <cell r="E9039" t="str">
            <v>060</v>
          </cell>
          <cell r="F9039" t="str">
            <v>5100.02</v>
          </cell>
          <cell r="G9039" t="str">
            <v>Benefits Health Insurance</v>
          </cell>
          <cell r="H9039">
            <v>0</v>
          </cell>
          <cell r="I9039">
            <v>0</v>
          </cell>
          <cell r="J9039">
            <v>0</v>
          </cell>
          <cell r="K9039">
            <v>0</v>
          </cell>
          <cell r="L9039">
            <v>0</v>
          </cell>
          <cell r="M9039">
            <v>0</v>
          </cell>
          <cell r="N9039">
            <v>0</v>
          </cell>
          <cell r="O9039" t="str">
            <v>+++</v>
          </cell>
        </row>
        <row r="9040">
          <cell r="A9040" t="str">
            <v>640.40.55.060-5100.03</v>
          </cell>
          <cell r="B9040" t="str">
            <v>640</v>
          </cell>
          <cell r="C9040" t="str">
            <v>40</v>
          </cell>
          <cell r="D9040" t="str">
            <v>55</v>
          </cell>
          <cell r="E9040" t="str">
            <v>060</v>
          </cell>
          <cell r="F9040" t="str">
            <v>5100.03</v>
          </cell>
          <cell r="G9040" t="str">
            <v>Benefits Dental Insurance</v>
          </cell>
          <cell r="H9040">
            <v>0</v>
          </cell>
          <cell r="I9040">
            <v>0</v>
          </cell>
          <cell r="J9040">
            <v>0</v>
          </cell>
          <cell r="K9040">
            <v>0</v>
          </cell>
          <cell r="L9040">
            <v>0</v>
          </cell>
          <cell r="M9040">
            <v>0</v>
          </cell>
          <cell r="N9040">
            <v>0</v>
          </cell>
          <cell r="O9040" t="str">
            <v>+++</v>
          </cell>
        </row>
        <row r="9041">
          <cell r="A9041" t="str">
            <v>640.40.55.060-5100.04</v>
          </cell>
          <cell r="B9041" t="str">
            <v>640</v>
          </cell>
          <cell r="C9041" t="str">
            <v>40</v>
          </cell>
          <cell r="D9041" t="str">
            <v>55</v>
          </cell>
          <cell r="E9041" t="str">
            <v>060</v>
          </cell>
          <cell r="F9041" t="str">
            <v>5100.04</v>
          </cell>
          <cell r="G9041" t="str">
            <v>Benefits Vision Insurance</v>
          </cell>
          <cell r="H9041">
            <v>0</v>
          </cell>
          <cell r="I9041">
            <v>0</v>
          </cell>
          <cell r="J9041">
            <v>0</v>
          </cell>
          <cell r="K9041">
            <v>0</v>
          </cell>
          <cell r="L9041">
            <v>0</v>
          </cell>
          <cell r="M9041">
            <v>0</v>
          </cell>
          <cell r="N9041">
            <v>0</v>
          </cell>
          <cell r="O9041" t="str">
            <v>+++</v>
          </cell>
        </row>
        <row r="9042">
          <cell r="A9042" t="str">
            <v>640.40.55.060-5100.05</v>
          </cell>
          <cell r="B9042" t="str">
            <v>640</v>
          </cell>
          <cell r="C9042" t="str">
            <v>40</v>
          </cell>
          <cell r="D9042" t="str">
            <v>55</v>
          </cell>
          <cell r="E9042" t="str">
            <v>060</v>
          </cell>
          <cell r="F9042" t="str">
            <v>5100.05</v>
          </cell>
          <cell r="G9042" t="str">
            <v>Benefits Life Insurance</v>
          </cell>
          <cell r="H9042">
            <v>0</v>
          </cell>
          <cell r="I9042">
            <v>0</v>
          </cell>
          <cell r="J9042">
            <v>0</v>
          </cell>
          <cell r="K9042">
            <v>0</v>
          </cell>
          <cell r="L9042">
            <v>0</v>
          </cell>
          <cell r="M9042">
            <v>0</v>
          </cell>
          <cell r="N9042">
            <v>0</v>
          </cell>
          <cell r="O9042" t="str">
            <v>+++</v>
          </cell>
        </row>
        <row r="9043">
          <cell r="A9043" t="str">
            <v>640.40.55.060-5100.06</v>
          </cell>
          <cell r="B9043" t="str">
            <v>640</v>
          </cell>
          <cell r="C9043" t="str">
            <v>40</v>
          </cell>
          <cell r="D9043" t="str">
            <v>55</v>
          </cell>
          <cell r="E9043" t="str">
            <v>060</v>
          </cell>
          <cell r="F9043" t="str">
            <v>5100.06</v>
          </cell>
          <cell r="G9043" t="str">
            <v>Benefits Worker's Comp</v>
          </cell>
          <cell r="H9043">
            <v>0</v>
          </cell>
          <cell r="I9043">
            <v>0</v>
          </cell>
          <cell r="J9043">
            <v>0</v>
          </cell>
          <cell r="K9043">
            <v>0</v>
          </cell>
          <cell r="L9043">
            <v>0</v>
          </cell>
          <cell r="M9043">
            <v>0</v>
          </cell>
          <cell r="N9043">
            <v>0</v>
          </cell>
          <cell r="O9043" t="str">
            <v>+++</v>
          </cell>
        </row>
        <row r="9044">
          <cell r="A9044" t="str">
            <v>640.40.55.060-5100.07</v>
          </cell>
          <cell r="B9044" t="str">
            <v>640</v>
          </cell>
          <cell r="C9044" t="str">
            <v>40</v>
          </cell>
          <cell r="D9044" t="str">
            <v>55</v>
          </cell>
          <cell r="E9044" t="str">
            <v>060</v>
          </cell>
          <cell r="F9044" t="str">
            <v>5100.07</v>
          </cell>
          <cell r="G9044" t="str">
            <v>Benefits Long Term Disability</v>
          </cell>
          <cell r="H9044">
            <v>0</v>
          </cell>
          <cell r="I9044">
            <v>0</v>
          </cell>
          <cell r="J9044">
            <v>0</v>
          </cell>
          <cell r="K9044">
            <v>0</v>
          </cell>
          <cell r="L9044">
            <v>0</v>
          </cell>
          <cell r="M9044">
            <v>0</v>
          </cell>
          <cell r="N9044">
            <v>0</v>
          </cell>
          <cell r="O9044" t="str">
            <v>+++</v>
          </cell>
        </row>
        <row r="9045">
          <cell r="A9045" t="str">
            <v>640.40.55.060-5100.08</v>
          </cell>
          <cell r="B9045" t="str">
            <v>640</v>
          </cell>
          <cell r="C9045" t="str">
            <v>40</v>
          </cell>
          <cell r="D9045" t="str">
            <v>55</v>
          </cell>
          <cell r="E9045" t="str">
            <v>060</v>
          </cell>
          <cell r="F9045" t="str">
            <v>5100.08</v>
          </cell>
          <cell r="G9045" t="str">
            <v>Benefits Deferred Compensation</v>
          </cell>
          <cell r="H9045">
            <v>0</v>
          </cell>
          <cell r="I9045">
            <v>0</v>
          </cell>
          <cell r="J9045">
            <v>0</v>
          </cell>
          <cell r="K9045">
            <v>0</v>
          </cell>
          <cell r="L9045">
            <v>0</v>
          </cell>
          <cell r="M9045">
            <v>0</v>
          </cell>
          <cell r="N9045">
            <v>0</v>
          </cell>
          <cell r="O9045" t="str">
            <v>+++</v>
          </cell>
        </row>
        <row r="9046">
          <cell r="A9046" t="str">
            <v>640.40.55.060-5100.09</v>
          </cell>
          <cell r="B9046" t="str">
            <v>640</v>
          </cell>
          <cell r="C9046" t="str">
            <v>40</v>
          </cell>
          <cell r="D9046" t="str">
            <v>55</v>
          </cell>
          <cell r="E9046" t="str">
            <v>060</v>
          </cell>
          <cell r="F9046" t="str">
            <v>5100.09</v>
          </cell>
          <cell r="G9046" t="str">
            <v>Benefits Unemployment Insurance</v>
          </cell>
          <cell r="H9046">
            <v>0</v>
          </cell>
          <cell r="I9046">
            <v>0</v>
          </cell>
          <cell r="J9046">
            <v>0</v>
          </cell>
          <cell r="K9046">
            <v>0</v>
          </cell>
          <cell r="L9046">
            <v>0</v>
          </cell>
          <cell r="M9046">
            <v>0</v>
          </cell>
          <cell r="N9046">
            <v>0</v>
          </cell>
          <cell r="O9046" t="str">
            <v>+++</v>
          </cell>
        </row>
        <row r="9047">
          <cell r="A9047" t="str">
            <v>640.40.55.060-5100.10</v>
          </cell>
          <cell r="B9047" t="str">
            <v>640</v>
          </cell>
          <cell r="C9047" t="str">
            <v>40</v>
          </cell>
          <cell r="D9047" t="str">
            <v>55</v>
          </cell>
          <cell r="E9047" t="str">
            <v>060</v>
          </cell>
          <cell r="F9047" t="str">
            <v>5100.10</v>
          </cell>
          <cell r="G9047" t="str">
            <v>Benefits Uniform Allowance</v>
          </cell>
          <cell r="H9047">
            <v>0</v>
          </cell>
          <cell r="I9047">
            <v>0</v>
          </cell>
          <cell r="J9047">
            <v>0</v>
          </cell>
          <cell r="K9047">
            <v>0</v>
          </cell>
          <cell r="L9047">
            <v>0</v>
          </cell>
          <cell r="M9047">
            <v>0</v>
          </cell>
          <cell r="N9047">
            <v>0</v>
          </cell>
          <cell r="O9047" t="str">
            <v>+++</v>
          </cell>
        </row>
        <row r="9048">
          <cell r="A9048" t="str">
            <v>640.40.55.060-5100.11</v>
          </cell>
          <cell r="B9048" t="str">
            <v>640</v>
          </cell>
          <cell r="C9048" t="str">
            <v>40</v>
          </cell>
          <cell r="D9048" t="str">
            <v>55</v>
          </cell>
          <cell r="E9048" t="str">
            <v>060</v>
          </cell>
          <cell r="F9048" t="str">
            <v>5100.11</v>
          </cell>
          <cell r="G9048" t="str">
            <v>Benefits Medicare</v>
          </cell>
          <cell r="H9048">
            <v>0</v>
          </cell>
          <cell r="I9048">
            <v>0</v>
          </cell>
          <cell r="J9048">
            <v>0</v>
          </cell>
          <cell r="K9048">
            <v>0</v>
          </cell>
          <cell r="L9048">
            <v>0</v>
          </cell>
          <cell r="M9048">
            <v>0</v>
          </cell>
          <cell r="N9048">
            <v>0</v>
          </cell>
          <cell r="O9048" t="str">
            <v>+++</v>
          </cell>
        </row>
        <row r="9049">
          <cell r="A9049" t="str">
            <v>640.40.55.060-5100.12</v>
          </cell>
          <cell r="B9049" t="str">
            <v>640</v>
          </cell>
          <cell r="C9049" t="str">
            <v>40</v>
          </cell>
          <cell r="D9049" t="str">
            <v>55</v>
          </cell>
          <cell r="E9049" t="str">
            <v>060</v>
          </cell>
          <cell r="F9049" t="str">
            <v>5100.12</v>
          </cell>
          <cell r="G9049" t="str">
            <v>Benefits Annual Physical Exam</v>
          </cell>
          <cell r="H9049">
            <v>0</v>
          </cell>
          <cell r="I9049">
            <v>0</v>
          </cell>
          <cell r="J9049">
            <v>0</v>
          </cell>
          <cell r="K9049">
            <v>0</v>
          </cell>
          <cell r="L9049">
            <v>0</v>
          </cell>
          <cell r="M9049">
            <v>0</v>
          </cell>
          <cell r="N9049">
            <v>0</v>
          </cell>
          <cell r="O9049" t="str">
            <v>+++</v>
          </cell>
        </row>
        <row r="9050">
          <cell r="A9050" t="str">
            <v>640.40.55.060-5100.15</v>
          </cell>
          <cell r="B9050" t="str">
            <v>640</v>
          </cell>
          <cell r="C9050" t="str">
            <v>40</v>
          </cell>
          <cell r="D9050" t="str">
            <v>55</v>
          </cell>
          <cell r="E9050" t="str">
            <v>060</v>
          </cell>
          <cell r="F9050" t="str">
            <v>5100.15</v>
          </cell>
          <cell r="G9050" t="str">
            <v>Benefits Cell Phone Allowance</v>
          </cell>
          <cell r="H9050">
            <v>0</v>
          </cell>
          <cell r="I9050">
            <v>0</v>
          </cell>
          <cell r="J9050">
            <v>0</v>
          </cell>
          <cell r="K9050">
            <v>0</v>
          </cell>
          <cell r="L9050">
            <v>0</v>
          </cell>
          <cell r="M9050">
            <v>0</v>
          </cell>
          <cell r="N9050">
            <v>0</v>
          </cell>
          <cell r="O9050" t="str">
            <v>+++</v>
          </cell>
        </row>
        <row r="9051">
          <cell r="A9051" t="str">
            <v>640.40.55.060-5100.17</v>
          </cell>
          <cell r="B9051" t="str">
            <v>640</v>
          </cell>
          <cell r="C9051" t="str">
            <v>40</v>
          </cell>
          <cell r="D9051" t="str">
            <v>55</v>
          </cell>
          <cell r="E9051" t="str">
            <v>060</v>
          </cell>
          <cell r="F9051" t="str">
            <v>5100.17</v>
          </cell>
          <cell r="G9051" t="str">
            <v>Benefits Other Post Employment Benefits</v>
          </cell>
          <cell r="H9051">
            <v>0</v>
          </cell>
          <cell r="I9051">
            <v>0</v>
          </cell>
          <cell r="J9051">
            <v>0</v>
          </cell>
          <cell r="K9051">
            <v>0</v>
          </cell>
          <cell r="L9051">
            <v>0</v>
          </cell>
          <cell r="M9051">
            <v>0</v>
          </cell>
          <cell r="N9051">
            <v>0</v>
          </cell>
          <cell r="O9051" t="str">
            <v>+++</v>
          </cell>
        </row>
        <row r="9052">
          <cell r="A9052" t="str">
            <v>640.40.55.060-6000.01</v>
          </cell>
          <cell r="B9052" t="str">
            <v>640</v>
          </cell>
          <cell r="C9052" t="str">
            <v>40</v>
          </cell>
          <cell r="D9052" t="str">
            <v>55</v>
          </cell>
          <cell r="E9052" t="str">
            <v>060</v>
          </cell>
          <cell r="F9052" t="str">
            <v>6000.01</v>
          </cell>
          <cell r="G9052" t="str">
            <v>Professional Services General</v>
          </cell>
          <cell r="H9052">
            <v>0</v>
          </cell>
          <cell r="I9052">
            <v>0</v>
          </cell>
          <cell r="J9052">
            <v>0</v>
          </cell>
          <cell r="K9052">
            <v>0</v>
          </cell>
          <cell r="L9052">
            <v>0</v>
          </cell>
          <cell r="M9052">
            <v>0</v>
          </cell>
          <cell r="N9052">
            <v>0</v>
          </cell>
          <cell r="O9052" t="str">
            <v>+++</v>
          </cell>
        </row>
        <row r="9053">
          <cell r="A9053" t="str">
            <v>640.40.55.060-6000.07</v>
          </cell>
          <cell r="B9053" t="str">
            <v>640</v>
          </cell>
          <cell r="C9053" t="str">
            <v>40</v>
          </cell>
          <cell r="D9053" t="str">
            <v>55</v>
          </cell>
          <cell r="E9053" t="str">
            <v>060</v>
          </cell>
          <cell r="F9053" t="str">
            <v>6000.07</v>
          </cell>
          <cell r="G9053" t="str">
            <v>Professional Services Weed Abatement</v>
          </cell>
          <cell r="H9053">
            <v>0</v>
          </cell>
          <cell r="I9053">
            <v>0</v>
          </cell>
          <cell r="J9053">
            <v>0</v>
          </cell>
          <cell r="K9053">
            <v>0</v>
          </cell>
          <cell r="L9053">
            <v>0</v>
          </cell>
          <cell r="M9053">
            <v>0</v>
          </cell>
          <cell r="N9053">
            <v>0</v>
          </cell>
          <cell r="O9053" t="str">
            <v>+++</v>
          </cell>
        </row>
        <row r="9054">
          <cell r="A9054" t="str">
            <v>640.40.55.060-6000.09</v>
          </cell>
          <cell r="B9054" t="str">
            <v>640</v>
          </cell>
          <cell r="C9054" t="str">
            <v>40</v>
          </cell>
          <cell r="D9054" t="str">
            <v>55</v>
          </cell>
          <cell r="E9054" t="str">
            <v>060</v>
          </cell>
          <cell r="F9054" t="str">
            <v>6000.09</v>
          </cell>
          <cell r="G9054" t="str">
            <v>Professional Services Uniform</v>
          </cell>
          <cell r="H9054">
            <v>0</v>
          </cell>
          <cell r="I9054">
            <v>0</v>
          </cell>
          <cell r="J9054">
            <v>0</v>
          </cell>
          <cell r="K9054">
            <v>0</v>
          </cell>
          <cell r="L9054">
            <v>0</v>
          </cell>
          <cell r="M9054">
            <v>0</v>
          </cell>
          <cell r="N9054">
            <v>0</v>
          </cell>
          <cell r="O9054" t="str">
            <v>+++</v>
          </cell>
        </row>
        <row r="9055">
          <cell r="A9055" t="str">
            <v>640.40.55.060-6000.10</v>
          </cell>
          <cell r="B9055" t="str">
            <v>640</v>
          </cell>
          <cell r="C9055" t="str">
            <v>40</v>
          </cell>
          <cell r="D9055" t="str">
            <v>55</v>
          </cell>
          <cell r="E9055" t="str">
            <v>060</v>
          </cell>
          <cell r="F9055" t="str">
            <v>6000.10</v>
          </cell>
          <cell r="G9055" t="str">
            <v>Professional Services Consultant</v>
          </cell>
          <cell r="H9055">
            <v>0</v>
          </cell>
          <cell r="I9055">
            <v>0</v>
          </cell>
          <cell r="J9055">
            <v>0</v>
          </cell>
          <cell r="K9055">
            <v>0</v>
          </cell>
          <cell r="L9055">
            <v>0</v>
          </cell>
          <cell r="M9055">
            <v>0</v>
          </cell>
          <cell r="N9055">
            <v>0</v>
          </cell>
          <cell r="O9055" t="str">
            <v>+++</v>
          </cell>
        </row>
        <row r="9056">
          <cell r="A9056" t="str">
            <v>640.40.55.060-6000.12</v>
          </cell>
          <cell r="B9056" t="str">
            <v>640</v>
          </cell>
          <cell r="C9056" t="str">
            <v>40</v>
          </cell>
          <cell r="D9056" t="str">
            <v>55</v>
          </cell>
          <cell r="E9056" t="str">
            <v>060</v>
          </cell>
          <cell r="F9056" t="str">
            <v>6000.12</v>
          </cell>
          <cell r="G9056" t="str">
            <v>Professional Services Contract Services</v>
          </cell>
          <cell r="H9056">
            <v>0</v>
          </cell>
          <cell r="I9056">
            <v>0</v>
          </cell>
          <cell r="J9056">
            <v>0</v>
          </cell>
          <cell r="K9056">
            <v>0</v>
          </cell>
          <cell r="L9056">
            <v>0</v>
          </cell>
          <cell r="M9056">
            <v>0</v>
          </cell>
          <cell r="N9056">
            <v>0</v>
          </cell>
          <cell r="O9056" t="str">
            <v>+++</v>
          </cell>
        </row>
        <row r="9057">
          <cell r="A9057" t="str">
            <v>640.40.55.060-6000.13</v>
          </cell>
          <cell r="B9057" t="str">
            <v>640</v>
          </cell>
          <cell r="C9057" t="str">
            <v>40</v>
          </cell>
          <cell r="D9057" t="str">
            <v>55</v>
          </cell>
          <cell r="E9057" t="str">
            <v>060</v>
          </cell>
          <cell r="F9057" t="str">
            <v>6000.13</v>
          </cell>
          <cell r="G9057" t="str">
            <v>Professional Services Compliance Monitoring</v>
          </cell>
          <cell r="H9057">
            <v>0</v>
          </cell>
          <cell r="I9057">
            <v>0</v>
          </cell>
          <cell r="J9057">
            <v>0</v>
          </cell>
          <cell r="K9057">
            <v>0</v>
          </cell>
          <cell r="L9057">
            <v>0</v>
          </cell>
          <cell r="M9057">
            <v>0</v>
          </cell>
          <cell r="N9057">
            <v>0</v>
          </cell>
          <cell r="O9057" t="str">
            <v>+++</v>
          </cell>
        </row>
        <row r="9058">
          <cell r="A9058" t="str">
            <v>640.40.55.060-6000.14</v>
          </cell>
          <cell r="B9058" t="str">
            <v>640</v>
          </cell>
          <cell r="C9058" t="str">
            <v>40</v>
          </cell>
          <cell r="D9058" t="str">
            <v>55</v>
          </cell>
          <cell r="E9058" t="str">
            <v>060</v>
          </cell>
          <cell r="F9058" t="str">
            <v>6000.14</v>
          </cell>
          <cell r="G9058" t="str">
            <v>Professional Services IW Pre Analysis</v>
          </cell>
          <cell r="H9058">
            <v>0</v>
          </cell>
          <cell r="I9058">
            <v>0</v>
          </cell>
          <cell r="J9058">
            <v>0</v>
          </cell>
          <cell r="K9058">
            <v>0</v>
          </cell>
          <cell r="L9058">
            <v>0</v>
          </cell>
          <cell r="M9058">
            <v>0</v>
          </cell>
          <cell r="N9058">
            <v>0</v>
          </cell>
          <cell r="O9058" t="str">
            <v>+++</v>
          </cell>
        </row>
        <row r="9059">
          <cell r="A9059" t="str">
            <v>640.40.55.060-6000.18</v>
          </cell>
          <cell r="B9059" t="str">
            <v>640</v>
          </cell>
          <cell r="C9059" t="str">
            <v>40</v>
          </cell>
          <cell r="D9059" t="str">
            <v>55</v>
          </cell>
          <cell r="E9059" t="str">
            <v>060</v>
          </cell>
          <cell r="F9059" t="str">
            <v>6000.18</v>
          </cell>
          <cell r="G9059" t="str">
            <v>Professional Services Legal</v>
          </cell>
          <cell r="H9059">
            <v>0</v>
          </cell>
          <cell r="I9059">
            <v>0</v>
          </cell>
          <cell r="J9059">
            <v>0</v>
          </cell>
          <cell r="K9059">
            <v>0</v>
          </cell>
          <cell r="L9059">
            <v>0</v>
          </cell>
          <cell r="M9059">
            <v>0</v>
          </cell>
          <cell r="N9059">
            <v>0</v>
          </cell>
          <cell r="O9059" t="str">
            <v>+++</v>
          </cell>
        </row>
        <row r="9060">
          <cell r="A9060" t="str">
            <v>640.40.55.060-6100.01</v>
          </cell>
          <cell r="B9060" t="str">
            <v>640</v>
          </cell>
          <cell r="C9060" t="str">
            <v>40</v>
          </cell>
          <cell r="D9060" t="str">
            <v>55</v>
          </cell>
          <cell r="E9060" t="str">
            <v>060</v>
          </cell>
          <cell r="F9060" t="str">
            <v>6100.01</v>
          </cell>
          <cell r="G9060" t="str">
            <v>Utilities Electric</v>
          </cell>
          <cell r="H9060">
            <v>0</v>
          </cell>
          <cell r="I9060">
            <v>0</v>
          </cell>
          <cell r="J9060">
            <v>0</v>
          </cell>
          <cell r="K9060">
            <v>0</v>
          </cell>
          <cell r="L9060">
            <v>0</v>
          </cell>
          <cell r="M9060">
            <v>0</v>
          </cell>
          <cell r="N9060">
            <v>0</v>
          </cell>
          <cell r="O9060" t="str">
            <v>+++</v>
          </cell>
        </row>
        <row r="9061">
          <cell r="A9061" t="str">
            <v>640.40.55.060-6100.02</v>
          </cell>
          <cell r="B9061" t="str">
            <v>640</v>
          </cell>
          <cell r="C9061" t="str">
            <v>40</v>
          </cell>
          <cell r="D9061" t="str">
            <v>55</v>
          </cell>
          <cell r="E9061" t="str">
            <v>060</v>
          </cell>
          <cell r="F9061" t="str">
            <v>6100.02</v>
          </cell>
          <cell r="G9061" t="str">
            <v>Utilities Telephone</v>
          </cell>
          <cell r="H9061">
            <v>0</v>
          </cell>
          <cell r="I9061">
            <v>0</v>
          </cell>
          <cell r="J9061">
            <v>0</v>
          </cell>
          <cell r="K9061">
            <v>0</v>
          </cell>
          <cell r="L9061">
            <v>0</v>
          </cell>
          <cell r="M9061">
            <v>0</v>
          </cell>
          <cell r="N9061">
            <v>0</v>
          </cell>
          <cell r="O9061" t="str">
            <v>+++</v>
          </cell>
        </row>
        <row r="9062">
          <cell r="A9062" t="str">
            <v>640.40.55.060-6100.03</v>
          </cell>
          <cell r="B9062" t="str">
            <v>640</v>
          </cell>
          <cell r="C9062" t="str">
            <v>40</v>
          </cell>
          <cell r="D9062" t="str">
            <v>55</v>
          </cell>
          <cell r="E9062" t="str">
            <v>060</v>
          </cell>
          <cell r="F9062" t="str">
            <v>6100.03</v>
          </cell>
          <cell r="G9062" t="str">
            <v>Utilities Data Transmission / ISP</v>
          </cell>
          <cell r="H9062">
            <v>0</v>
          </cell>
          <cell r="I9062">
            <v>0</v>
          </cell>
          <cell r="J9062">
            <v>0</v>
          </cell>
          <cell r="K9062">
            <v>0</v>
          </cell>
          <cell r="L9062">
            <v>0</v>
          </cell>
          <cell r="M9062">
            <v>0</v>
          </cell>
          <cell r="N9062">
            <v>0</v>
          </cell>
          <cell r="O9062" t="str">
            <v>+++</v>
          </cell>
        </row>
        <row r="9063">
          <cell r="A9063" t="str">
            <v>640.40.55.060-6200.01</v>
          </cell>
          <cell r="B9063" t="str">
            <v>640</v>
          </cell>
          <cell r="C9063" t="str">
            <v>40</v>
          </cell>
          <cell r="D9063" t="str">
            <v>55</v>
          </cell>
          <cell r="E9063" t="str">
            <v>060</v>
          </cell>
          <cell r="F9063" t="str">
            <v>6200.01</v>
          </cell>
          <cell r="G9063" t="str">
            <v>Supplies Office</v>
          </cell>
          <cell r="H9063">
            <v>0</v>
          </cell>
          <cell r="I9063">
            <v>0</v>
          </cell>
          <cell r="J9063">
            <v>0</v>
          </cell>
          <cell r="K9063">
            <v>0</v>
          </cell>
          <cell r="L9063">
            <v>0</v>
          </cell>
          <cell r="M9063">
            <v>0</v>
          </cell>
          <cell r="N9063">
            <v>0</v>
          </cell>
          <cell r="O9063" t="str">
            <v>+++</v>
          </cell>
        </row>
        <row r="9064">
          <cell r="A9064" t="str">
            <v>640.40.55.060-6200.02</v>
          </cell>
          <cell r="B9064" t="str">
            <v>640</v>
          </cell>
          <cell r="C9064" t="str">
            <v>40</v>
          </cell>
          <cell r="D9064" t="str">
            <v>55</v>
          </cell>
          <cell r="E9064" t="str">
            <v>060</v>
          </cell>
          <cell r="F9064" t="str">
            <v>6200.02</v>
          </cell>
          <cell r="G9064" t="str">
            <v>Supplies Special Department</v>
          </cell>
          <cell r="H9064">
            <v>0</v>
          </cell>
          <cell r="I9064">
            <v>0</v>
          </cell>
          <cell r="J9064">
            <v>0</v>
          </cell>
          <cell r="K9064">
            <v>0</v>
          </cell>
          <cell r="L9064">
            <v>0</v>
          </cell>
          <cell r="M9064">
            <v>0</v>
          </cell>
          <cell r="N9064">
            <v>0</v>
          </cell>
          <cell r="O9064" t="str">
            <v>+++</v>
          </cell>
        </row>
        <row r="9065">
          <cell r="A9065" t="str">
            <v>640.40.55.060-6200.03</v>
          </cell>
          <cell r="B9065" t="str">
            <v>640</v>
          </cell>
          <cell r="C9065" t="str">
            <v>40</v>
          </cell>
          <cell r="D9065" t="str">
            <v>55</v>
          </cell>
          <cell r="E9065" t="str">
            <v>060</v>
          </cell>
          <cell r="F9065" t="str">
            <v>6200.03</v>
          </cell>
          <cell r="G9065" t="str">
            <v>Supplies Copier Maintenance &amp; Supplies</v>
          </cell>
          <cell r="H9065">
            <v>0</v>
          </cell>
          <cell r="I9065">
            <v>0</v>
          </cell>
          <cell r="J9065">
            <v>0</v>
          </cell>
          <cell r="K9065">
            <v>0</v>
          </cell>
          <cell r="L9065">
            <v>0</v>
          </cell>
          <cell r="M9065">
            <v>0</v>
          </cell>
          <cell r="N9065">
            <v>0</v>
          </cell>
          <cell r="O9065" t="str">
            <v>+++</v>
          </cell>
        </row>
        <row r="9066">
          <cell r="A9066" t="str">
            <v>640.40.55.060-6200.04</v>
          </cell>
          <cell r="B9066" t="str">
            <v>640</v>
          </cell>
          <cell r="C9066" t="str">
            <v>40</v>
          </cell>
          <cell r="D9066" t="str">
            <v>55</v>
          </cell>
          <cell r="E9066" t="str">
            <v>060</v>
          </cell>
          <cell r="F9066" t="str">
            <v>6200.04</v>
          </cell>
          <cell r="G9066" t="str">
            <v>Supplies Postage</v>
          </cell>
          <cell r="H9066">
            <v>0</v>
          </cell>
          <cell r="I9066">
            <v>0</v>
          </cell>
          <cell r="J9066">
            <v>0</v>
          </cell>
          <cell r="K9066">
            <v>0</v>
          </cell>
          <cell r="L9066">
            <v>0</v>
          </cell>
          <cell r="M9066">
            <v>0</v>
          </cell>
          <cell r="N9066">
            <v>0</v>
          </cell>
          <cell r="O9066" t="str">
            <v>+++</v>
          </cell>
        </row>
        <row r="9067">
          <cell r="A9067" t="str">
            <v>640.40.55.060-6200.05</v>
          </cell>
          <cell r="B9067" t="str">
            <v>640</v>
          </cell>
          <cell r="C9067" t="str">
            <v>40</v>
          </cell>
          <cell r="D9067" t="str">
            <v>55</v>
          </cell>
          <cell r="E9067" t="str">
            <v>060</v>
          </cell>
          <cell r="F9067" t="str">
            <v>6200.05</v>
          </cell>
          <cell r="G9067" t="str">
            <v>Supplies Gasoline</v>
          </cell>
          <cell r="H9067">
            <v>0</v>
          </cell>
          <cell r="I9067">
            <v>0</v>
          </cell>
          <cell r="J9067">
            <v>0</v>
          </cell>
          <cell r="K9067">
            <v>0</v>
          </cell>
          <cell r="L9067">
            <v>0</v>
          </cell>
          <cell r="M9067">
            <v>0</v>
          </cell>
          <cell r="N9067">
            <v>0</v>
          </cell>
          <cell r="O9067" t="str">
            <v>+++</v>
          </cell>
        </row>
        <row r="9068">
          <cell r="A9068" t="str">
            <v>640.40.55.060-6200.06</v>
          </cell>
          <cell r="B9068" t="str">
            <v>640</v>
          </cell>
          <cell r="C9068" t="str">
            <v>40</v>
          </cell>
          <cell r="D9068" t="str">
            <v>55</v>
          </cell>
          <cell r="E9068" t="str">
            <v>060</v>
          </cell>
          <cell r="F9068" t="str">
            <v>6200.06</v>
          </cell>
          <cell r="G9068" t="str">
            <v>Supplies Propane</v>
          </cell>
          <cell r="H9068">
            <v>0</v>
          </cell>
          <cell r="I9068">
            <v>0</v>
          </cell>
          <cell r="J9068">
            <v>0</v>
          </cell>
          <cell r="K9068">
            <v>0</v>
          </cell>
          <cell r="L9068">
            <v>0</v>
          </cell>
          <cell r="M9068">
            <v>0</v>
          </cell>
          <cell r="N9068">
            <v>0</v>
          </cell>
          <cell r="O9068" t="str">
            <v>+++</v>
          </cell>
        </row>
        <row r="9069">
          <cell r="A9069" t="str">
            <v>640.40.55.060-6200.07</v>
          </cell>
          <cell r="B9069" t="str">
            <v>640</v>
          </cell>
          <cell r="C9069" t="str">
            <v>40</v>
          </cell>
          <cell r="D9069" t="str">
            <v>55</v>
          </cell>
          <cell r="E9069" t="str">
            <v>060</v>
          </cell>
          <cell r="F9069" t="str">
            <v>6200.07</v>
          </cell>
          <cell r="G9069" t="str">
            <v>Supplies Radio Communication &amp; Maint</v>
          </cell>
          <cell r="H9069">
            <v>0</v>
          </cell>
          <cell r="I9069">
            <v>0</v>
          </cell>
          <cell r="J9069">
            <v>0</v>
          </cell>
          <cell r="K9069">
            <v>0</v>
          </cell>
          <cell r="L9069">
            <v>0</v>
          </cell>
          <cell r="M9069">
            <v>0</v>
          </cell>
          <cell r="N9069">
            <v>0</v>
          </cell>
          <cell r="O9069" t="str">
            <v>+++</v>
          </cell>
        </row>
        <row r="9070">
          <cell r="A9070" t="str">
            <v>640.40.55.060-6200.09</v>
          </cell>
          <cell r="B9070" t="str">
            <v>640</v>
          </cell>
          <cell r="C9070" t="str">
            <v>40</v>
          </cell>
          <cell r="D9070" t="str">
            <v>55</v>
          </cell>
          <cell r="E9070" t="str">
            <v>060</v>
          </cell>
          <cell r="F9070" t="str">
            <v>6200.09</v>
          </cell>
          <cell r="G9070" t="str">
            <v>Supplies Data Processing</v>
          </cell>
          <cell r="H9070">
            <v>0</v>
          </cell>
          <cell r="I9070">
            <v>0</v>
          </cell>
          <cell r="J9070">
            <v>0</v>
          </cell>
          <cell r="K9070">
            <v>0</v>
          </cell>
          <cell r="L9070">
            <v>0</v>
          </cell>
          <cell r="M9070">
            <v>0</v>
          </cell>
          <cell r="N9070">
            <v>0</v>
          </cell>
          <cell r="O9070" t="str">
            <v>+++</v>
          </cell>
        </row>
        <row r="9071">
          <cell r="A9071" t="str">
            <v>640.40.55.060-6200.10</v>
          </cell>
          <cell r="B9071" t="str">
            <v>640</v>
          </cell>
          <cell r="C9071" t="str">
            <v>40</v>
          </cell>
          <cell r="D9071" t="str">
            <v>55</v>
          </cell>
          <cell r="E9071" t="str">
            <v>060</v>
          </cell>
          <cell r="F9071" t="str">
            <v>6200.10</v>
          </cell>
          <cell r="G9071" t="str">
            <v>Supplies Protective Clothing</v>
          </cell>
          <cell r="H9071">
            <v>0</v>
          </cell>
          <cell r="I9071">
            <v>0</v>
          </cell>
          <cell r="J9071">
            <v>0</v>
          </cell>
          <cell r="K9071">
            <v>0</v>
          </cell>
          <cell r="L9071">
            <v>0</v>
          </cell>
          <cell r="M9071">
            <v>0</v>
          </cell>
          <cell r="N9071">
            <v>0</v>
          </cell>
          <cell r="O9071" t="str">
            <v>+++</v>
          </cell>
        </row>
        <row r="9072">
          <cell r="A9072" t="str">
            <v>640.40.55.060-6200.12</v>
          </cell>
          <cell r="B9072" t="str">
            <v>640</v>
          </cell>
          <cell r="C9072" t="str">
            <v>40</v>
          </cell>
          <cell r="D9072" t="str">
            <v>55</v>
          </cell>
          <cell r="E9072" t="str">
            <v>060</v>
          </cell>
          <cell r="F9072" t="str">
            <v>6200.12</v>
          </cell>
          <cell r="G9072" t="str">
            <v>Supplies CNG</v>
          </cell>
          <cell r="H9072">
            <v>0</v>
          </cell>
          <cell r="I9072">
            <v>0</v>
          </cell>
          <cell r="J9072">
            <v>0</v>
          </cell>
          <cell r="K9072">
            <v>0</v>
          </cell>
          <cell r="L9072">
            <v>0</v>
          </cell>
          <cell r="M9072">
            <v>0</v>
          </cell>
          <cell r="N9072">
            <v>0</v>
          </cell>
          <cell r="O9072" t="str">
            <v>+++</v>
          </cell>
        </row>
        <row r="9073">
          <cell r="A9073" t="str">
            <v>640.40.55.060-6280.03</v>
          </cell>
          <cell r="B9073" t="str">
            <v>640</v>
          </cell>
          <cell r="C9073" t="str">
            <v>40</v>
          </cell>
          <cell r="D9073" t="str">
            <v>55</v>
          </cell>
          <cell r="E9073" t="str">
            <v>060</v>
          </cell>
          <cell r="F9073" t="str">
            <v>6280.03</v>
          </cell>
          <cell r="G9073" t="str">
            <v>Supplies-Public Works Soundwall Repair</v>
          </cell>
          <cell r="H9073">
            <v>0</v>
          </cell>
          <cell r="I9073">
            <v>0</v>
          </cell>
          <cell r="J9073">
            <v>0</v>
          </cell>
          <cell r="K9073">
            <v>0</v>
          </cell>
          <cell r="L9073">
            <v>0</v>
          </cell>
          <cell r="M9073">
            <v>0</v>
          </cell>
          <cell r="N9073">
            <v>0</v>
          </cell>
          <cell r="O9073" t="str">
            <v>+++</v>
          </cell>
        </row>
        <row r="9074">
          <cell r="A9074" t="str">
            <v>640.40.55.060-6280.04</v>
          </cell>
          <cell r="B9074" t="str">
            <v>640</v>
          </cell>
          <cell r="C9074" t="str">
            <v>40</v>
          </cell>
          <cell r="D9074" t="str">
            <v>55</v>
          </cell>
          <cell r="E9074" t="str">
            <v>060</v>
          </cell>
          <cell r="F9074" t="str">
            <v>6280.04</v>
          </cell>
          <cell r="G9074" t="str">
            <v>Supplies-Public Works Sidewalk Repair</v>
          </cell>
          <cell r="H9074">
            <v>0</v>
          </cell>
          <cell r="I9074">
            <v>0</v>
          </cell>
          <cell r="J9074">
            <v>0</v>
          </cell>
          <cell r="K9074">
            <v>0</v>
          </cell>
          <cell r="L9074">
            <v>0</v>
          </cell>
          <cell r="M9074">
            <v>0</v>
          </cell>
          <cell r="N9074">
            <v>0</v>
          </cell>
          <cell r="O9074" t="str">
            <v>+++</v>
          </cell>
        </row>
        <row r="9075">
          <cell r="A9075" t="str">
            <v>640.40.55.060-6280.05</v>
          </cell>
          <cell r="B9075" t="str">
            <v>640</v>
          </cell>
          <cell r="C9075" t="str">
            <v>40</v>
          </cell>
          <cell r="D9075" t="str">
            <v>55</v>
          </cell>
          <cell r="E9075" t="str">
            <v>060</v>
          </cell>
          <cell r="F9075" t="str">
            <v>6280.05</v>
          </cell>
          <cell r="G9075" t="str">
            <v>Supplies-Public Works Traffic Signs</v>
          </cell>
          <cell r="H9075">
            <v>0</v>
          </cell>
          <cell r="I9075">
            <v>0</v>
          </cell>
          <cell r="J9075">
            <v>0</v>
          </cell>
          <cell r="K9075">
            <v>0</v>
          </cell>
          <cell r="L9075">
            <v>0</v>
          </cell>
          <cell r="M9075">
            <v>0</v>
          </cell>
          <cell r="N9075">
            <v>0</v>
          </cell>
          <cell r="O9075" t="str">
            <v>+++</v>
          </cell>
        </row>
        <row r="9076">
          <cell r="A9076" t="str">
            <v>640.40.55.060-6280.08</v>
          </cell>
          <cell r="B9076" t="str">
            <v>640</v>
          </cell>
          <cell r="C9076" t="str">
            <v>40</v>
          </cell>
          <cell r="D9076" t="str">
            <v>55</v>
          </cell>
          <cell r="E9076" t="str">
            <v>060</v>
          </cell>
          <cell r="F9076" t="str">
            <v>6280.08</v>
          </cell>
          <cell r="G9076" t="str">
            <v>Supplies-Public Works Pump</v>
          </cell>
          <cell r="H9076">
            <v>0</v>
          </cell>
          <cell r="I9076">
            <v>0</v>
          </cell>
          <cell r="J9076">
            <v>0</v>
          </cell>
          <cell r="K9076">
            <v>0</v>
          </cell>
          <cell r="L9076">
            <v>0</v>
          </cell>
          <cell r="M9076">
            <v>0</v>
          </cell>
          <cell r="N9076">
            <v>0</v>
          </cell>
          <cell r="O9076" t="str">
            <v>+++</v>
          </cell>
        </row>
        <row r="9077">
          <cell r="A9077" t="str">
            <v>640.40.55.060-6280.09</v>
          </cell>
          <cell r="B9077" t="str">
            <v>640</v>
          </cell>
          <cell r="C9077" t="str">
            <v>40</v>
          </cell>
          <cell r="D9077" t="str">
            <v>55</v>
          </cell>
          <cell r="E9077" t="str">
            <v>060</v>
          </cell>
          <cell r="F9077" t="str">
            <v>6280.09</v>
          </cell>
          <cell r="G9077" t="str">
            <v>Supplies-Public Works Storm Drain System</v>
          </cell>
          <cell r="H9077">
            <v>0</v>
          </cell>
          <cell r="I9077">
            <v>0</v>
          </cell>
          <cell r="J9077">
            <v>0</v>
          </cell>
          <cell r="K9077">
            <v>0</v>
          </cell>
          <cell r="L9077">
            <v>0</v>
          </cell>
          <cell r="M9077">
            <v>0</v>
          </cell>
          <cell r="N9077">
            <v>0</v>
          </cell>
          <cell r="O9077" t="str">
            <v>+++</v>
          </cell>
        </row>
        <row r="9078">
          <cell r="A9078" t="str">
            <v>640.40.55.060-6280.10</v>
          </cell>
          <cell r="B9078" t="str">
            <v>640</v>
          </cell>
          <cell r="C9078" t="str">
            <v>40</v>
          </cell>
          <cell r="D9078" t="str">
            <v>55</v>
          </cell>
          <cell r="E9078" t="str">
            <v>060</v>
          </cell>
          <cell r="F9078" t="str">
            <v>6280.10</v>
          </cell>
          <cell r="G9078" t="str">
            <v>Supplies-Public Works Storm Drain Basin</v>
          </cell>
          <cell r="H9078">
            <v>0</v>
          </cell>
          <cell r="I9078">
            <v>0</v>
          </cell>
          <cell r="J9078">
            <v>0</v>
          </cell>
          <cell r="K9078">
            <v>0</v>
          </cell>
          <cell r="L9078">
            <v>0</v>
          </cell>
          <cell r="M9078">
            <v>0</v>
          </cell>
          <cell r="N9078">
            <v>0</v>
          </cell>
          <cell r="O9078" t="str">
            <v>+++</v>
          </cell>
        </row>
        <row r="9079">
          <cell r="A9079" t="str">
            <v>640.40.55.060-6280.11</v>
          </cell>
          <cell r="B9079" t="str">
            <v>640</v>
          </cell>
          <cell r="C9079" t="str">
            <v>40</v>
          </cell>
          <cell r="D9079" t="str">
            <v>55</v>
          </cell>
          <cell r="E9079" t="str">
            <v>060</v>
          </cell>
          <cell r="F9079" t="str">
            <v>6280.11</v>
          </cell>
          <cell r="G9079" t="str">
            <v>Supplies-Public Works Custodial</v>
          </cell>
          <cell r="H9079">
            <v>0</v>
          </cell>
          <cell r="I9079">
            <v>0</v>
          </cell>
          <cell r="J9079">
            <v>0</v>
          </cell>
          <cell r="K9079">
            <v>0</v>
          </cell>
          <cell r="L9079">
            <v>0</v>
          </cell>
          <cell r="M9079">
            <v>0</v>
          </cell>
          <cell r="N9079">
            <v>0</v>
          </cell>
          <cell r="O9079" t="str">
            <v>+++</v>
          </cell>
        </row>
        <row r="9080">
          <cell r="A9080" t="str">
            <v>640.40.55.060-6280.12</v>
          </cell>
          <cell r="B9080" t="str">
            <v>640</v>
          </cell>
          <cell r="C9080" t="str">
            <v>40</v>
          </cell>
          <cell r="D9080" t="str">
            <v>55</v>
          </cell>
          <cell r="E9080" t="str">
            <v>060</v>
          </cell>
          <cell r="F9080" t="str">
            <v>6280.12</v>
          </cell>
          <cell r="G9080" t="str">
            <v>Supplies-Public Works Chemicals</v>
          </cell>
          <cell r="H9080">
            <v>0</v>
          </cell>
          <cell r="I9080">
            <v>0</v>
          </cell>
          <cell r="J9080">
            <v>0</v>
          </cell>
          <cell r="K9080">
            <v>0</v>
          </cell>
          <cell r="L9080">
            <v>0</v>
          </cell>
          <cell r="M9080">
            <v>0</v>
          </cell>
          <cell r="N9080">
            <v>0</v>
          </cell>
          <cell r="O9080" t="str">
            <v>+++</v>
          </cell>
        </row>
        <row r="9081">
          <cell r="A9081" t="str">
            <v>640.40.55.060-6280.13</v>
          </cell>
          <cell r="B9081" t="str">
            <v>640</v>
          </cell>
          <cell r="C9081" t="str">
            <v>40</v>
          </cell>
          <cell r="D9081" t="str">
            <v>55</v>
          </cell>
          <cell r="E9081" t="str">
            <v>060</v>
          </cell>
          <cell r="F9081" t="str">
            <v>6280.13</v>
          </cell>
          <cell r="G9081" t="str">
            <v>Supplies-Public Works Laboratory</v>
          </cell>
          <cell r="H9081">
            <v>0</v>
          </cell>
          <cell r="I9081">
            <v>0</v>
          </cell>
          <cell r="J9081">
            <v>0</v>
          </cell>
          <cell r="K9081">
            <v>0</v>
          </cell>
          <cell r="L9081">
            <v>0</v>
          </cell>
          <cell r="M9081">
            <v>0</v>
          </cell>
          <cell r="N9081">
            <v>0</v>
          </cell>
          <cell r="O9081" t="str">
            <v>+++</v>
          </cell>
        </row>
        <row r="9082">
          <cell r="A9082" t="str">
            <v>640.40.55.060-6280.14</v>
          </cell>
          <cell r="B9082" t="str">
            <v>640</v>
          </cell>
          <cell r="C9082" t="str">
            <v>40</v>
          </cell>
          <cell r="D9082" t="str">
            <v>55</v>
          </cell>
          <cell r="E9082" t="str">
            <v>060</v>
          </cell>
          <cell r="F9082" t="str">
            <v>6280.14</v>
          </cell>
          <cell r="G9082" t="str">
            <v>Supplies-Public Works Protective Clothing</v>
          </cell>
          <cell r="H9082">
            <v>0</v>
          </cell>
          <cell r="I9082">
            <v>0</v>
          </cell>
          <cell r="J9082">
            <v>0</v>
          </cell>
          <cell r="K9082">
            <v>0</v>
          </cell>
          <cell r="L9082">
            <v>0</v>
          </cell>
          <cell r="M9082">
            <v>0</v>
          </cell>
          <cell r="N9082">
            <v>0</v>
          </cell>
          <cell r="O9082" t="str">
            <v>+++</v>
          </cell>
        </row>
        <row r="9083">
          <cell r="A9083" t="str">
            <v>640.40.55.060-6280.15</v>
          </cell>
          <cell r="B9083" t="str">
            <v>640</v>
          </cell>
          <cell r="C9083" t="str">
            <v>40</v>
          </cell>
          <cell r="D9083" t="str">
            <v>55</v>
          </cell>
          <cell r="E9083" t="str">
            <v>060</v>
          </cell>
          <cell r="F9083" t="str">
            <v>6280.15</v>
          </cell>
          <cell r="G9083" t="str">
            <v>Supplies-Public Works Mechanics Tools</v>
          </cell>
          <cell r="H9083">
            <v>0</v>
          </cell>
          <cell r="I9083">
            <v>0</v>
          </cell>
          <cell r="J9083">
            <v>0</v>
          </cell>
          <cell r="K9083">
            <v>0</v>
          </cell>
          <cell r="L9083">
            <v>0</v>
          </cell>
          <cell r="M9083">
            <v>0</v>
          </cell>
          <cell r="N9083">
            <v>0</v>
          </cell>
          <cell r="O9083" t="str">
            <v>+++</v>
          </cell>
        </row>
        <row r="9084">
          <cell r="A9084" t="str">
            <v>640.40.55.060-6280.16</v>
          </cell>
          <cell r="B9084" t="str">
            <v>640</v>
          </cell>
          <cell r="C9084" t="str">
            <v>40</v>
          </cell>
          <cell r="D9084" t="str">
            <v>55</v>
          </cell>
          <cell r="E9084" t="str">
            <v>060</v>
          </cell>
          <cell r="F9084" t="str">
            <v>6280.16</v>
          </cell>
          <cell r="G9084" t="str">
            <v>Supplies-Public Works UV System Supplies</v>
          </cell>
          <cell r="H9084">
            <v>0</v>
          </cell>
          <cell r="I9084">
            <v>0</v>
          </cell>
          <cell r="J9084">
            <v>0</v>
          </cell>
          <cell r="K9084">
            <v>0</v>
          </cell>
          <cell r="L9084">
            <v>0</v>
          </cell>
          <cell r="M9084">
            <v>0</v>
          </cell>
          <cell r="N9084">
            <v>0</v>
          </cell>
          <cell r="O9084" t="str">
            <v>+++</v>
          </cell>
        </row>
        <row r="9085">
          <cell r="A9085" t="str">
            <v>640.40.55.060-6280.19</v>
          </cell>
          <cell r="B9085" t="str">
            <v>640</v>
          </cell>
          <cell r="C9085" t="str">
            <v>40</v>
          </cell>
          <cell r="D9085" t="str">
            <v>55</v>
          </cell>
          <cell r="E9085" t="str">
            <v>060</v>
          </cell>
          <cell r="F9085" t="str">
            <v>6280.19</v>
          </cell>
          <cell r="G9085" t="str">
            <v>Supplies-Public Works Specialty Maintenance Tools</v>
          </cell>
          <cell r="H9085">
            <v>0</v>
          </cell>
          <cell r="I9085">
            <v>0</v>
          </cell>
          <cell r="J9085">
            <v>0</v>
          </cell>
          <cell r="K9085">
            <v>0</v>
          </cell>
          <cell r="L9085">
            <v>0</v>
          </cell>
          <cell r="M9085">
            <v>0</v>
          </cell>
          <cell r="N9085">
            <v>0</v>
          </cell>
          <cell r="O9085" t="str">
            <v>+++</v>
          </cell>
        </row>
        <row r="9086">
          <cell r="A9086" t="str">
            <v>640.40.55.060-6280.20</v>
          </cell>
          <cell r="B9086" t="str">
            <v>640</v>
          </cell>
          <cell r="C9086" t="str">
            <v>40</v>
          </cell>
          <cell r="D9086" t="str">
            <v>55</v>
          </cell>
          <cell r="E9086" t="str">
            <v>060</v>
          </cell>
          <cell r="F9086" t="str">
            <v>6280.20</v>
          </cell>
          <cell r="G9086" t="str">
            <v>Supplies-Public Works Bin Repair</v>
          </cell>
          <cell r="H9086">
            <v>0</v>
          </cell>
          <cell r="I9086">
            <v>0</v>
          </cell>
          <cell r="J9086">
            <v>0</v>
          </cell>
          <cell r="K9086">
            <v>0</v>
          </cell>
          <cell r="L9086">
            <v>0</v>
          </cell>
          <cell r="M9086">
            <v>0</v>
          </cell>
          <cell r="N9086">
            <v>0</v>
          </cell>
          <cell r="O9086" t="str">
            <v>+++</v>
          </cell>
        </row>
        <row r="9087">
          <cell r="A9087" t="str">
            <v>640.40.55.060-6280.21</v>
          </cell>
          <cell r="B9087" t="str">
            <v>640</v>
          </cell>
          <cell r="C9087" t="str">
            <v>40</v>
          </cell>
          <cell r="D9087" t="str">
            <v>55</v>
          </cell>
          <cell r="E9087" t="str">
            <v>060</v>
          </cell>
          <cell r="F9087" t="str">
            <v>6280.21</v>
          </cell>
          <cell r="G9087" t="str">
            <v>Supplies-Public Works Used Oil Grant</v>
          </cell>
          <cell r="H9087">
            <v>0</v>
          </cell>
          <cell r="I9087">
            <v>0</v>
          </cell>
          <cell r="J9087">
            <v>0</v>
          </cell>
          <cell r="K9087">
            <v>0</v>
          </cell>
          <cell r="L9087">
            <v>0</v>
          </cell>
          <cell r="M9087">
            <v>0</v>
          </cell>
          <cell r="N9087">
            <v>0</v>
          </cell>
          <cell r="O9087" t="str">
            <v>+++</v>
          </cell>
        </row>
        <row r="9088">
          <cell r="A9088" t="str">
            <v>640.40.55.060-6280.22</v>
          </cell>
          <cell r="B9088" t="str">
            <v>640</v>
          </cell>
          <cell r="C9088" t="str">
            <v>40</v>
          </cell>
          <cell r="D9088" t="str">
            <v>55</v>
          </cell>
          <cell r="E9088" t="str">
            <v>060</v>
          </cell>
          <cell r="F9088" t="str">
            <v>6280.22</v>
          </cell>
          <cell r="G9088" t="str">
            <v>Supplies-Public Works Recycled Products</v>
          </cell>
          <cell r="H9088">
            <v>0</v>
          </cell>
          <cell r="I9088">
            <v>0</v>
          </cell>
          <cell r="J9088">
            <v>0</v>
          </cell>
          <cell r="K9088">
            <v>0</v>
          </cell>
          <cell r="L9088">
            <v>0</v>
          </cell>
          <cell r="M9088">
            <v>0</v>
          </cell>
          <cell r="N9088">
            <v>0</v>
          </cell>
          <cell r="O9088" t="str">
            <v>+++</v>
          </cell>
        </row>
        <row r="9089">
          <cell r="A9089" t="str">
            <v>640.40.55.060-6280.23</v>
          </cell>
          <cell r="B9089" t="str">
            <v>640</v>
          </cell>
          <cell r="C9089" t="str">
            <v>40</v>
          </cell>
          <cell r="D9089" t="str">
            <v>55</v>
          </cell>
          <cell r="E9089" t="str">
            <v>060</v>
          </cell>
          <cell r="F9089" t="str">
            <v>6280.23</v>
          </cell>
          <cell r="G9089" t="str">
            <v>Supplies-Public Works Recycling Education Program</v>
          </cell>
          <cell r="H9089">
            <v>0</v>
          </cell>
          <cell r="I9089">
            <v>0</v>
          </cell>
          <cell r="J9089">
            <v>0</v>
          </cell>
          <cell r="K9089">
            <v>0</v>
          </cell>
          <cell r="L9089">
            <v>0</v>
          </cell>
          <cell r="M9089">
            <v>0</v>
          </cell>
          <cell r="N9089">
            <v>0</v>
          </cell>
          <cell r="O9089" t="str">
            <v>+++</v>
          </cell>
        </row>
        <row r="9090">
          <cell r="A9090" t="str">
            <v>640.40.55.060-6280.25</v>
          </cell>
          <cell r="B9090" t="str">
            <v>640</v>
          </cell>
          <cell r="C9090" t="str">
            <v>40</v>
          </cell>
          <cell r="D9090" t="str">
            <v>55</v>
          </cell>
          <cell r="E9090" t="str">
            <v>060</v>
          </cell>
          <cell r="F9090" t="str">
            <v>6280.25</v>
          </cell>
          <cell r="G9090" t="str">
            <v>Supplies-Public Works Collection Containers</v>
          </cell>
          <cell r="H9090">
            <v>0</v>
          </cell>
          <cell r="I9090">
            <v>0</v>
          </cell>
          <cell r="J9090">
            <v>0</v>
          </cell>
          <cell r="K9090">
            <v>0</v>
          </cell>
          <cell r="L9090">
            <v>0</v>
          </cell>
          <cell r="M9090">
            <v>0</v>
          </cell>
          <cell r="N9090">
            <v>0</v>
          </cell>
          <cell r="O9090" t="str">
            <v>+++</v>
          </cell>
        </row>
        <row r="9091">
          <cell r="A9091" t="str">
            <v>640.40.55.060-6280.26</v>
          </cell>
          <cell r="B9091" t="str">
            <v>640</v>
          </cell>
          <cell r="C9091" t="str">
            <v>40</v>
          </cell>
          <cell r="D9091" t="str">
            <v>55</v>
          </cell>
          <cell r="E9091" t="str">
            <v>060</v>
          </cell>
          <cell r="F9091" t="str">
            <v>6280.26</v>
          </cell>
          <cell r="G9091" t="str">
            <v>Supplies-Public Works 3 Cart System Containers</v>
          </cell>
          <cell r="H9091">
            <v>0</v>
          </cell>
          <cell r="I9091">
            <v>0</v>
          </cell>
          <cell r="J9091">
            <v>0</v>
          </cell>
          <cell r="K9091">
            <v>0</v>
          </cell>
          <cell r="L9091">
            <v>0</v>
          </cell>
          <cell r="M9091">
            <v>0</v>
          </cell>
          <cell r="N9091">
            <v>0</v>
          </cell>
          <cell r="O9091" t="str">
            <v>+++</v>
          </cell>
        </row>
        <row r="9092">
          <cell r="A9092" t="str">
            <v>640.40.55.060-6280.27</v>
          </cell>
          <cell r="B9092" t="str">
            <v>640</v>
          </cell>
          <cell r="C9092" t="str">
            <v>40</v>
          </cell>
          <cell r="D9092" t="str">
            <v>55</v>
          </cell>
          <cell r="E9092" t="str">
            <v>060</v>
          </cell>
          <cell r="F9092" t="str">
            <v>6280.27</v>
          </cell>
          <cell r="G9092" t="str">
            <v>Supplies-Public Works SSJID Surface Water</v>
          </cell>
          <cell r="H9092">
            <v>0</v>
          </cell>
          <cell r="I9092">
            <v>0</v>
          </cell>
          <cell r="J9092">
            <v>0</v>
          </cell>
          <cell r="K9092">
            <v>0</v>
          </cell>
          <cell r="L9092">
            <v>0</v>
          </cell>
          <cell r="M9092">
            <v>0</v>
          </cell>
          <cell r="N9092">
            <v>0</v>
          </cell>
          <cell r="O9092" t="str">
            <v>+++</v>
          </cell>
        </row>
        <row r="9093">
          <cell r="A9093" t="str">
            <v>640.40.55.060-6280.28</v>
          </cell>
          <cell r="B9093" t="str">
            <v>640</v>
          </cell>
          <cell r="C9093" t="str">
            <v>40</v>
          </cell>
          <cell r="D9093" t="str">
            <v>55</v>
          </cell>
          <cell r="E9093" t="str">
            <v>060</v>
          </cell>
          <cell r="F9093" t="str">
            <v>6280.28</v>
          </cell>
          <cell r="G9093" t="str">
            <v>Supplies-Public Works Water Treatment Chemicals</v>
          </cell>
          <cell r="H9093">
            <v>0</v>
          </cell>
          <cell r="I9093">
            <v>0</v>
          </cell>
          <cell r="J9093">
            <v>0</v>
          </cell>
          <cell r="K9093">
            <v>0</v>
          </cell>
          <cell r="L9093">
            <v>0</v>
          </cell>
          <cell r="M9093">
            <v>0</v>
          </cell>
          <cell r="N9093">
            <v>0</v>
          </cell>
          <cell r="O9093" t="str">
            <v>+++</v>
          </cell>
        </row>
        <row r="9094">
          <cell r="A9094" t="str">
            <v>640.40.55.060-6280.29</v>
          </cell>
          <cell r="B9094" t="str">
            <v>640</v>
          </cell>
          <cell r="C9094" t="str">
            <v>40</v>
          </cell>
          <cell r="D9094" t="str">
            <v>55</v>
          </cell>
          <cell r="E9094" t="str">
            <v>060</v>
          </cell>
          <cell r="F9094" t="str">
            <v>6280.29</v>
          </cell>
          <cell r="G9094" t="str">
            <v>Supplies-Public Works Water Treatment</v>
          </cell>
          <cell r="H9094">
            <v>0</v>
          </cell>
          <cell r="I9094">
            <v>0</v>
          </cell>
          <cell r="J9094">
            <v>0</v>
          </cell>
          <cell r="K9094">
            <v>0</v>
          </cell>
          <cell r="L9094">
            <v>0</v>
          </cell>
          <cell r="M9094">
            <v>0</v>
          </cell>
          <cell r="N9094">
            <v>0</v>
          </cell>
          <cell r="O9094" t="str">
            <v>+++</v>
          </cell>
        </row>
        <row r="9095">
          <cell r="A9095" t="str">
            <v>640.40.55.060-6280.30</v>
          </cell>
          <cell r="B9095" t="str">
            <v>640</v>
          </cell>
          <cell r="C9095" t="str">
            <v>40</v>
          </cell>
          <cell r="D9095" t="str">
            <v>55</v>
          </cell>
          <cell r="E9095" t="str">
            <v>060</v>
          </cell>
          <cell r="F9095" t="str">
            <v>6280.30</v>
          </cell>
          <cell r="G9095" t="str">
            <v>Supplies-Public Works Automated &amp; Hand Tools</v>
          </cell>
          <cell r="H9095">
            <v>0</v>
          </cell>
          <cell r="I9095">
            <v>0</v>
          </cell>
          <cell r="J9095">
            <v>0</v>
          </cell>
          <cell r="K9095">
            <v>0</v>
          </cell>
          <cell r="L9095">
            <v>0</v>
          </cell>
          <cell r="M9095">
            <v>0</v>
          </cell>
          <cell r="N9095">
            <v>0</v>
          </cell>
          <cell r="O9095" t="str">
            <v>+++</v>
          </cell>
        </row>
        <row r="9096">
          <cell r="A9096" t="str">
            <v>640.40.55.060-6280.31</v>
          </cell>
          <cell r="B9096" t="str">
            <v>640</v>
          </cell>
          <cell r="C9096" t="str">
            <v>40</v>
          </cell>
          <cell r="D9096" t="str">
            <v>55</v>
          </cell>
          <cell r="E9096" t="str">
            <v>060</v>
          </cell>
          <cell r="F9096" t="str">
            <v>6280.31</v>
          </cell>
          <cell r="G9096" t="str">
            <v>Supplies-Public Works Water Conservation</v>
          </cell>
          <cell r="H9096">
            <v>0</v>
          </cell>
          <cell r="I9096">
            <v>0</v>
          </cell>
          <cell r="J9096">
            <v>0</v>
          </cell>
          <cell r="K9096">
            <v>0</v>
          </cell>
          <cell r="L9096">
            <v>0</v>
          </cell>
          <cell r="M9096">
            <v>0</v>
          </cell>
          <cell r="N9096">
            <v>0</v>
          </cell>
          <cell r="O9096" t="str">
            <v>+++</v>
          </cell>
        </row>
        <row r="9097">
          <cell r="A9097" t="str">
            <v>640.40.55.060-6280.32</v>
          </cell>
          <cell r="B9097" t="str">
            <v>640</v>
          </cell>
          <cell r="C9097" t="str">
            <v>40</v>
          </cell>
          <cell r="D9097" t="str">
            <v>55</v>
          </cell>
          <cell r="E9097" t="str">
            <v>060</v>
          </cell>
          <cell r="F9097" t="str">
            <v>6280.32</v>
          </cell>
          <cell r="G9097" t="str">
            <v>Supplies-Public Works Water Distribution System</v>
          </cell>
          <cell r="H9097">
            <v>0</v>
          </cell>
          <cell r="I9097">
            <v>0</v>
          </cell>
          <cell r="J9097">
            <v>0</v>
          </cell>
          <cell r="K9097">
            <v>0</v>
          </cell>
          <cell r="L9097">
            <v>0</v>
          </cell>
          <cell r="M9097">
            <v>0</v>
          </cell>
          <cell r="N9097">
            <v>0</v>
          </cell>
          <cell r="O9097" t="str">
            <v>+++</v>
          </cell>
        </row>
        <row r="9098">
          <cell r="A9098" t="str">
            <v>640.40.55.060-6280.33</v>
          </cell>
          <cell r="B9098" t="str">
            <v>640</v>
          </cell>
          <cell r="C9098" t="str">
            <v>40</v>
          </cell>
          <cell r="D9098" t="str">
            <v>55</v>
          </cell>
          <cell r="E9098" t="str">
            <v>060</v>
          </cell>
          <cell r="F9098" t="str">
            <v>6280.33</v>
          </cell>
          <cell r="G9098" t="str">
            <v>Supplies-Public Works Fire Hydrants</v>
          </cell>
          <cell r="H9098">
            <v>0</v>
          </cell>
          <cell r="I9098">
            <v>0</v>
          </cell>
          <cell r="J9098">
            <v>0</v>
          </cell>
          <cell r="K9098">
            <v>0</v>
          </cell>
          <cell r="L9098">
            <v>0</v>
          </cell>
          <cell r="M9098">
            <v>0</v>
          </cell>
          <cell r="N9098">
            <v>0</v>
          </cell>
          <cell r="O9098" t="str">
            <v>+++</v>
          </cell>
        </row>
        <row r="9099">
          <cell r="A9099" t="str">
            <v>640.40.55.060-6280.34</v>
          </cell>
          <cell r="B9099" t="str">
            <v>640</v>
          </cell>
          <cell r="C9099" t="str">
            <v>40</v>
          </cell>
          <cell r="D9099" t="str">
            <v>55</v>
          </cell>
          <cell r="E9099" t="str">
            <v>060</v>
          </cell>
          <cell r="F9099" t="str">
            <v>6280.34</v>
          </cell>
          <cell r="G9099" t="str">
            <v>Supplies-Public Works Wells &amp; Pumps</v>
          </cell>
          <cell r="H9099">
            <v>0</v>
          </cell>
          <cell r="I9099">
            <v>0</v>
          </cell>
          <cell r="J9099">
            <v>0</v>
          </cell>
          <cell r="K9099">
            <v>0</v>
          </cell>
          <cell r="L9099">
            <v>0</v>
          </cell>
          <cell r="M9099">
            <v>0</v>
          </cell>
          <cell r="N9099">
            <v>0</v>
          </cell>
          <cell r="O9099" t="str">
            <v>+++</v>
          </cell>
        </row>
        <row r="9100">
          <cell r="A9100" t="str">
            <v>640.40.55.060-6280.35</v>
          </cell>
          <cell r="B9100" t="str">
            <v>640</v>
          </cell>
          <cell r="C9100" t="str">
            <v>40</v>
          </cell>
          <cell r="D9100" t="str">
            <v>55</v>
          </cell>
          <cell r="E9100" t="str">
            <v>060</v>
          </cell>
          <cell r="F9100" t="str">
            <v>6280.35</v>
          </cell>
          <cell r="G9100" t="str">
            <v>Supplies-Public Works Water Meters &amp; Boxes</v>
          </cell>
          <cell r="H9100">
            <v>0</v>
          </cell>
          <cell r="I9100">
            <v>0</v>
          </cell>
          <cell r="J9100">
            <v>0</v>
          </cell>
          <cell r="K9100">
            <v>0</v>
          </cell>
          <cell r="L9100">
            <v>0</v>
          </cell>
          <cell r="M9100">
            <v>0</v>
          </cell>
          <cell r="N9100">
            <v>0</v>
          </cell>
          <cell r="O9100" t="str">
            <v>+++</v>
          </cell>
        </row>
        <row r="9101">
          <cell r="A9101" t="str">
            <v>640.40.55.060-6280.36</v>
          </cell>
          <cell r="B9101" t="str">
            <v>640</v>
          </cell>
          <cell r="C9101" t="str">
            <v>40</v>
          </cell>
          <cell r="D9101" t="str">
            <v>55</v>
          </cell>
          <cell r="E9101" t="str">
            <v>060</v>
          </cell>
          <cell r="F9101" t="str">
            <v>6280.36</v>
          </cell>
          <cell r="G9101" t="str">
            <v>Supplies-Public Works Traffic Calming</v>
          </cell>
          <cell r="H9101">
            <v>0</v>
          </cell>
          <cell r="I9101">
            <v>0</v>
          </cell>
          <cell r="J9101">
            <v>0</v>
          </cell>
          <cell r="K9101">
            <v>0</v>
          </cell>
          <cell r="L9101">
            <v>0</v>
          </cell>
          <cell r="M9101">
            <v>0</v>
          </cell>
          <cell r="N9101">
            <v>0</v>
          </cell>
          <cell r="O9101" t="str">
            <v>+++</v>
          </cell>
        </row>
        <row r="9102">
          <cell r="A9102" t="str">
            <v>640.40.55.060-6280.38</v>
          </cell>
          <cell r="B9102" t="str">
            <v>640</v>
          </cell>
          <cell r="C9102" t="str">
            <v>40</v>
          </cell>
          <cell r="D9102" t="str">
            <v>55</v>
          </cell>
          <cell r="E9102" t="str">
            <v>060</v>
          </cell>
          <cell r="F9102" t="str">
            <v>6280.38</v>
          </cell>
          <cell r="G9102" t="str">
            <v>Supplies-Public Works Global Supplies</v>
          </cell>
          <cell r="H9102">
            <v>0</v>
          </cell>
          <cell r="I9102">
            <v>0</v>
          </cell>
          <cell r="J9102">
            <v>0</v>
          </cell>
          <cell r="K9102">
            <v>0</v>
          </cell>
          <cell r="L9102">
            <v>0</v>
          </cell>
          <cell r="M9102">
            <v>0</v>
          </cell>
          <cell r="N9102">
            <v>0</v>
          </cell>
          <cell r="O9102" t="str">
            <v>+++</v>
          </cell>
        </row>
        <row r="9103">
          <cell r="A9103" t="str">
            <v>640.40.55.060-6280.39</v>
          </cell>
          <cell r="B9103" t="str">
            <v>640</v>
          </cell>
          <cell r="C9103" t="str">
            <v>40</v>
          </cell>
          <cell r="D9103" t="str">
            <v>55</v>
          </cell>
          <cell r="E9103" t="str">
            <v>060</v>
          </cell>
          <cell r="F9103" t="str">
            <v>6280.39</v>
          </cell>
          <cell r="G9103" t="str">
            <v>Supplies-Public Works Industrial Waste Pretreatment</v>
          </cell>
          <cell r="H9103">
            <v>0</v>
          </cell>
          <cell r="I9103">
            <v>0</v>
          </cell>
          <cell r="J9103">
            <v>0</v>
          </cell>
          <cell r="K9103">
            <v>0</v>
          </cell>
          <cell r="L9103">
            <v>0</v>
          </cell>
          <cell r="M9103">
            <v>0</v>
          </cell>
          <cell r="N9103">
            <v>0</v>
          </cell>
          <cell r="O9103" t="str">
            <v>+++</v>
          </cell>
        </row>
        <row r="9104">
          <cell r="A9104" t="str">
            <v>640.40.55.060-6280.41</v>
          </cell>
          <cell r="B9104" t="str">
            <v>640</v>
          </cell>
          <cell r="C9104" t="str">
            <v>40</v>
          </cell>
          <cell r="D9104" t="str">
            <v>55</v>
          </cell>
          <cell r="E9104" t="str">
            <v>060</v>
          </cell>
          <cell r="F9104" t="str">
            <v>6280.41</v>
          </cell>
          <cell r="G9104" t="str">
            <v>Supplies-Public Works Bevarage Container Grant</v>
          </cell>
          <cell r="H9104">
            <v>0</v>
          </cell>
          <cell r="I9104">
            <v>0</v>
          </cell>
          <cell r="J9104">
            <v>0</v>
          </cell>
          <cell r="K9104">
            <v>0</v>
          </cell>
          <cell r="L9104">
            <v>0</v>
          </cell>
          <cell r="M9104">
            <v>0</v>
          </cell>
          <cell r="N9104">
            <v>0</v>
          </cell>
          <cell r="O9104" t="str">
            <v>+++</v>
          </cell>
        </row>
        <row r="9105">
          <cell r="A9105" t="str">
            <v>640.40.55.060-6280.42</v>
          </cell>
          <cell r="B9105" t="str">
            <v>640</v>
          </cell>
          <cell r="C9105" t="str">
            <v>40</v>
          </cell>
          <cell r="D9105" t="str">
            <v>55</v>
          </cell>
          <cell r="E9105" t="str">
            <v>060</v>
          </cell>
          <cell r="F9105" t="str">
            <v>6280.42</v>
          </cell>
          <cell r="G9105" t="str">
            <v>Supplies-Public Works Industrial Wastewater</v>
          </cell>
          <cell r="H9105">
            <v>0</v>
          </cell>
          <cell r="I9105">
            <v>0</v>
          </cell>
          <cell r="J9105">
            <v>0</v>
          </cell>
          <cell r="K9105">
            <v>0</v>
          </cell>
          <cell r="L9105">
            <v>0</v>
          </cell>
          <cell r="M9105">
            <v>0</v>
          </cell>
          <cell r="N9105">
            <v>0</v>
          </cell>
          <cell r="O9105" t="str">
            <v>+++</v>
          </cell>
        </row>
        <row r="9106">
          <cell r="A9106" t="str">
            <v>640.40.55.060-6300.01</v>
          </cell>
          <cell r="B9106" t="str">
            <v>640</v>
          </cell>
          <cell r="C9106" t="str">
            <v>40</v>
          </cell>
          <cell r="D9106" t="str">
            <v>55</v>
          </cell>
          <cell r="E9106" t="str">
            <v>060</v>
          </cell>
          <cell r="F9106" t="str">
            <v>6300.01</v>
          </cell>
          <cell r="G9106" t="str">
            <v>Dues &amp; Subscriptions Memberships</v>
          </cell>
          <cell r="H9106">
            <v>0</v>
          </cell>
          <cell r="I9106">
            <v>0</v>
          </cell>
          <cell r="J9106">
            <v>0</v>
          </cell>
          <cell r="K9106">
            <v>0</v>
          </cell>
          <cell r="L9106">
            <v>0</v>
          </cell>
          <cell r="M9106">
            <v>0</v>
          </cell>
          <cell r="N9106">
            <v>0</v>
          </cell>
          <cell r="O9106" t="str">
            <v>+++</v>
          </cell>
        </row>
        <row r="9107">
          <cell r="A9107" t="str">
            <v>640.40.55.060-6300.02</v>
          </cell>
          <cell r="B9107" t="str">
            <v>640</v>
          </cell>
          <cell r="C9107" t="str">
            <v>40</v>
          </cell>
          <cell r="D9107" t="str">
            <v>55</v>
          </cell>
          <cell r="E9107" t="str">
            <v>060</v>
          </cell>
          <cell r="F9107" t="str">
            <v>6300.02</v>
          </cell>
          <cell r="G9107" t="str">
            <v>Dues &amp; Subscriptions Publications</v>
          </cell>
          <cell r="H9107">
            <v>0</v>
          </cell>
          <cell r="I9107">
            <v>0</v>
          </cell>
          <cell r="J9107">
            <v>0</v>
          </cell>
          <cell r="K9107">
            <v>0</v>
          </cell>
          <cell r="L9107">
            <v>0</v>
          </cell>
          <cell r="M9107">
            <v>0</v>
          </cell>
          <cell r="N9107">
            <v>0</v>
          </cell>
          <cell r="O9107" t="str">
            <v>+++</v>
          </cell>
        </row>
        <row r="9108">
          <cell r="A9108" t="str">
            <v>640.40.55.060-6300.03</v>
          </cell>
          <cell r="B9108" t="str">
            <v>640</v>
          </cell>
          <cell r="C9108" t="str">
            <v>40</v>
          </cell>
          <cell r="D9108" t="str">
            <v>55</v>
          </cell>
          <cell r="E9108" t="str">
            <v>060</v>
          </cell>
          <cell r="F9108" t="str">
            <v>6300.03</v>
          </cell>
          <cell r="G9108" t="str">
            <v>Dues &amp; Subscriptions Certifications</v>
          </cell>
          <cell r="H9108">
            <v>0</v>
          </cell>
          <cell r="I9108">
            <v>0</v>
          </cell>
          <cell r="J9108">
            <v>0</v>
          </cell>
          <cell r="K9108">
            <v>0</v>
          </cell>
          <cell r="L9108">
            <v>0</v>
          </cell>
          <cell r="M9108">
            <v>0</v>
          </cell>
          <cell r="N9108">
            <v>0</v>
          </cell>
          <cell r="O9108" t="str">
            <v>+++</v>
          </cell>
        </row>
        <row r="9109">
          <cell r="A9109" t="str">
            <v>640.40.55.060-6350.01</v>
          </cell>
          <cell r="B9109" t="str">
            <v>640</v>
          </cell>
          <cell r="C9109" t="str">
            <v>40</v>
          </cell>
          <cell r="D9109" t="str">
            <v>55</v>
          </cell>
          <cell r="E9109" t="str">
            <v>060</v>
          </cell>
          <cell r="F9109" t="str">
            <v>6350.01</v>
          </cell>
          <cell r="G9109" t="str">
            <v>Maintenance Agreements &amp; Licenses License/Software Maintenance</v>
          </cell>
          <cell r="H9109">
            <v>0</v>
          </cell>
          <cell r="I9109">
            <v>0</v>
          </cell>
          <cell r="J9109">
            <v>0</v>
          </cell>
          <cell r="K9109">
            <v>0</v>
          </cell>
          <cell r="L9109">
            <v>0</v>
          </cell>
          <cell r="M9109">
            <v>0</v>
          </cell>
          <cell r="N9109">
            <v>0</v>
          </cell>
          <cell r="O9109" t="str">
            <v>+++</v>
          </cell>
        </row>
        <row r="9110">
          <cell r="A9110" t="str">
            <v>640.40.55.060-6350.02</v>
          </cell>
          <cell r="B9110" t="str">
            <v>640</v>
          </cell>
          <cell r="C9110" t="str">
            <v>40</v>
          </cell>
          <cell r="D9110" t="str">
            <v>55</v>
          </cell>
          <cell r="E9110" t="str">
            <v>060</v>
          </cell>
          <cell r="F9110" t="str">
            <v>6350.02</v>
          </cell>
          <cell r="G9110" t="str">
            <v>Maintenance Agreements &amp; Licenses Hardware Maintenance</v>
          </cell>
          <cell r="H9110">
            <v>0</v>
          </cell>
          <cell r="I9110">
            <v>0</v>
          </cell>
          <cell r="J9110">
            <v>0</v>
          </cell>
          <cell r="K9110">
            <v>0</v>
          </cell>
          <cell r="L9110">
            <v>0</v>
          </cell>
          <cell r="M9110">
            <v>0</v>
          </cell>
          <cell r="N9110">
            <v>0</v>
          </cell>
          <cell r="O9110" t="str">
            <v>+++</v>
          </cell>
        </row>
        <row r="9111">
          <cell r="A9111" t="str">
            <v>640.40.55.060-6350.03</v>
          </cell>
          <cell r="B9111" t="str">
            <v>640</v>
          </cell>
          <cell r="C9111" t="str">
            <v>40</v>
          </cell>
          <cell r="D9111" t="str">
            <v>55</v>
          </cell>
          <cell r="E9111" t="str">
            <v>060</v>
          </cell>
          <cell r="F9111" t="str">
            <v>6350.03</v>
          </cell>
          <cell r="G9111" t="str">
            <v>Maintenance Agreements &amp; Licenses Maintenance Agreements</v>
          </cell>
          <cell r="H9111">
            <v>0</v>
          </cell>
          <cell r="I9111">
            <v>0</v>
          </cell>
          <cell r="J9111">
            <v>0</v>
          </cell>
          <cell r="K9111">
            <v>0</v>
          </cell>
          <cell r="L9111">
            <v>0</v>
          </cell>
          <cell r="M9111">
            <v>0</v>
          </cell>
          <cell r="N9111">
            <v>0</v>
          </cell>
          <cell r="O9111" t="str">
            <v>+++</v>
          </cell>
        </row>
        <row r="9112">
          <cell r="A9112" t="str">
            <v>640.40.55.060-6350.04</v>
          </cell>
          <cell r="B9112" t="str">
            <v>640</v>
          </cell>
          <cell r="C9112" t="str">
            <v>40</v>
          </cell>
          <cell r="D9112" t="str">
            <v>55</v>
          </cell>
          <cell r="E9112" t="str">
            <v>060</v>
          </cell>
          <cell r="F9112" t="str">
            <v>6350.04</v>
          </cell>
          <cell r="G9112" t="str">
            <v>Maintenance Agreements &amp; Licenses SCADA</v>
          </cell>
          <cell r="H9112">
            <v>0</v>
          </cell>
          <cell r="I9112">
            <v>0</v>
          </cell>
          <cell r="J9112">
            <v>0</v>
          </cell>
          <cell r="K9112">
            <v>0</v>
          </cell>
          <cell r="L9112">
            <v>0</v>
          </cell>
          <cell r="M9112">
            <v>0</v>
          </cell>
          <cell r="N9112">
            <v>0</v>
          </cell>
          <cell r="O9112" t="str">
            <v>+++</v>
          </cell>
        </row>
        <row r="9113">
          <cell r="A9113" t="str">
            <v>640.40.55.060-6350.05</v>
          </cell>
          <cell r="B9113" t="str">
            <v>640</v>
          </cell>
          <cell r="C9113" t="str">
            <v>40</v>
          </cell>
          <cell r="D9113" t="str">
            <v>55</v>
          </cell>
          <cell r="E9113" t="str">
            <v>060</v>
          </cell>
          <cell r="F9113" t="str">
            <v>6350.05</v>
          </cell>
          <cell r="G9113" t="str">
            <v>Maintenance Agreements &amp; Licenses Traffic Control</v>
          </cell>
          <cell r="H9113">
            <v>0</v>
          </cell>
          <cell r="I9113">
            <v>0</v>
          </cell>
          <cell r="J9113">
            <v>0</v>
          </cell>
          <cell r="K9113">
            <v>0</v>
          </cell>
          <cell r="L9113">
            <v>0</v>
          </cell>
          <cell r="M9113">
            <v>0</v>
          </cell>
          <cell r="N9113">
            <v>0</v>
          </cell>
          <cell r="O9113" t="str">
            <v>+++</v>
          </cell>
        </row>
        <row r="9114">
          <cell r="A9114" t="str">
            <v>640.40.55.060-6350.06</v>
          </cell>
          <cell r="B9114" t="str">
            <v>640</v>
          </cell>
          <cell r="C9114" t="str">
            <v>40</v>
          </cell>
          <cell r="D9114" t="str">
            <v>55</v>
          </cell>
          <cell r="E9114" t="str">
            <v>060</v>
          </cell>
          <cell r="F9114" t="str">
            <v>6350.06</v>
          </cell>
          <cell r="G9114" t="str">
            <v>Maintenance Agreements &amp; Licenses Streetlights</v>
          </cell>
          <cell r="H9114">
            <v>0</v>
          </cell>
          <cell r="I9114">
            <v>0</v>
          </cell>
          <cell r="J9114">
            <v>0</v>
          </cell>
          <cell r="K9114">
            <v>0</v>
          </cell>
          <cell r="L9114">
            <v>0</v>
          </cell>
          <cell r="M9114">
            <v>0</v>
          </cell>
          <cell r="N9114">
            <v>0</v>
          </cell>
          <cell r="O9114" t="str">
            <v>+++</v>
          </cell>
        </row>
        <row r="9115">
          <cell r="A9115" t="str">
            <v>640.40.55.060-6375.01</v>
          </cell>
          <cell r="B9115" t="str">
            <v>640</v>
          </cell>
          <cell r="C9115" t="str">
            <v>40</v>
          </cell>
          <cell r="D9115" t="str">
            <v>55</v>
          </cell>
          <cell r="E9115" t="str">
            <v>060</v>
          </cell>
          <cell r="F9115" t="str">
            <v>6375.01</v>
          </cell>
          <cell r="G9115" t="str">
            <v>Operating Fees NPDES Permit Renewal</v>
          </cell>
          <cell r="H9115">
            <v>0</v>
          </cell>
          <cell r="I9115">
            <v>0</v>
          </cell>
          <cell r="J9115">
            <v>0</v>
          </cell>
          <cell r="K9115">
            <v>0</v>
          </cell>
          <cell r="L9115">
            <v>0</v>
          </cell>
          <cell r="M9115">
            <v>0</v>
          </cell>
          <cell r="N9115">
            <v>0</v>
          </cell>
          <cell r="O9115" t="str">
            <v>+++</v>
          </cell>
        </row>
        <row r="9116">
          <cell r="A9116" t="str">
            <v>640.40.55.060-6375.02</v>
          </cell>
          <cell r="B9116" t="str">
            <v>640</v>
          </cell>
          <cell r="C9116" t="str">
            <v>40</v>
          </cell>
          <cell r="D9116" t="str">
            <v>55</v>
          </cell>
          <cell r="E9116" t="str">
            <v>060</v>
          </cell>
          <cell r="F9116" t="str">
            <v>6375.02</v>
          </cell>
          <cell r="G9116" t="str">
            <v>Operating Fees NPDES Permit Compliance</v>
          </cell>
          <cell r="H9116">
            <v>0</v>
          </cell>
          <cell r="I9116">
            <v>0</v>
          </cell>
          <cell r="J9116">
            <v>0</v>
          </cell>
          <cell r="K9116">
            <v>0</v>
          </cell>
          <cell r="L9116">
            <v>0</v>
          </cell>
          <cell r="M9116">
            <v>0</v>
          </cell>
          <cell r="N9116">
            <v>0</v>
          </cell>
          <cell r="O9116" t="str">
            <v>+++</v>
          </cell>
        </row>
        <row r="9117">
          <cell r="A9117" t="str">
            <v>640.40.55.060-6375.03</v>
          </cell>
          <cell r="B9117" t="str">
            <v>640</v>
          </cell>
          <cell r="C9117" t="str">
            <v>40</v>
          </cell>
          <cell r="D9117" t="str">
            <v>55</v>
          </cell>
          <cell r="E9117" t="str">
            <v>060</v>
          </cell>
          <cell r="F9117" t="str">
            <v>6375.03</v>
          </cell>
          <cell r="G9117" t="str">
            <v>Operating Fees SSJID Drainage</v>
          </cell>
          <cell r="H9117">
            <v>0</v>
          </cell>
          <cell r="I9117">
            <v>0</v>
          </cell>
          <cell r="J9117">
            <v>0</v>
          </cell>
          <cell r="K9117">
            <v>0</v>
          </cell>
          <cell r="L9117">
            <v>0</v>
          </cell>
          <cell r="M9117">
            <v>0</v>
          </cell>
          <cell r="N9117">
            <v>0</v>
          </cell>
          <cell r="O9117" t="str">
            <v>+++</v>
          </cell>
        </row>
        <row r="9118">
          <cell r="A9118" t="str">
            <v>640.40.55.060-6375.04</v>
          </cell>
          <cell r="B9118" t="str">
            <v>640</v>
          </cell>
          <cell r="C9118" t="str">
            <v>40</v>
          </cell>
          <cell r="D9118" t="str">
            <v>55</v>
          </cell>
          <cell r="E9118" t="str">
            <v>060</v>
          </cell>
          <cell r="F9118" t="str">
            <v>6375.04</v>
          </cell>
          <cell r="G9118" t="str">
            <v>Operating Fees Operating Permits</v>
          </cell>
          <cell r="H9118">
            <v>0</v>
          </cell>
          <cell r="I9118">
            <v>0</v>
          </cell>
          <cell r="J9118">
            <v>0</v>
          </cell>
          <cell r="K9118">
            <v>0</v>
          </cell>
          <cell r="L9118">
            <v>0</v>
          </cell>
          <cell r="M9118">
            <v>0</v>
          </cell>
          <cell r="N9118">
            <v>0</v>
          </cell>
          <cell r="O9118" t="str">
            <v>+++</v>
          </cell>
        </row>
        <row r="9119">
          <cell r="A9119" t="str">
            <v>640.40.55.060-6375.05</v>
          </cell>
          <cell r="B9119" t="str">
            <v>640</v>
          </cell>
          <cell r="C9119" t="str">
            <v>40</v>
          </cell>
          <cell r="D9119" t="str">
            <v>55</v>
          </cell>
          <cell r="E9119" t="str">
            <v>060</v>
          </cell>
          <cell r="F9119" t="str">
            <v>6375.05</v>
          </cell>
          <cell r="G9119" t="str">
            <v>Operating Fees Annual Waste Discharger</v>
          </cell>
          <cell r="H9119">
            <v>0</v>
          </cell>
          <cell r="I9119">
            <v>0</v>
          </cell>
          <cell r="J9119">
            <v>0</v>
          </cell>
          <cell r="K9119">
            <v>0</v>
          </cell>
          <cell r="L9119">
            <v>0</v>
          </cell>
          <cell r="M9119">
            <v>0</v>
          </cell>
          <cell r="N9119">
            <v>0</v>
          </cell>
          <cell r="O9119" t="str">
            <v>+++</v>
          </cell>
        </row>
        <row r="9120">
          <cell r="A9120" t="str">
            <v>640.40.55.060-6375.07</v>
          </cell>
          <cell r="B9120" t="str">
            <v>640</v>
          </cell>
          <cell r="C9120" t="str">
            <v>40</v>
          </cell>
          <cell r="D9120" t="str">
            <v>55</v>
          </cell>
          <cell r="E9120" t="str">
            <v>060</v>
          </cell>
          <cell r="F9120" t="str">
            <v>6375.07</v>
          </cell>
          <cell r="G9120" t="str">
            <v>Operating Fees Permit</v>
          </cell>
          <cell r="H9120">
            <v>0</v>
          </cell>
          <cell r="I9120">
            <v>0</v>
          </cell>
          <cell r="J9120">
            <v>0</v>
          </cell>
          <cell r="K9120">
            <v>0</v>
          </cell>
          <cell r="L9120">
            <v>0</v>
          </cell>
          <cell r="M9120">
            <v>0</v>
          </cell>
          <cell r="N9120">
            <v>0</v>
          </cell>
          <cell r="O9120" t="str">
            <v>+++</v>
          </cell>
        </row>
        <row r="9121">
          <cell r="A9121" t="str">
            <v>640.40.55.060-6375.08</v>
          </cell>
          <cell r="B9121" t="str">
            <v>640</v>
          </cell>
          <cell r="C9121" t="str">
            <v>40</v>
          </cell>
          <cell r="D9121" t="str">
            <v>55</v>
          </cell>
          <cell r="E9121" t="str">
            <v>060</v>
          </cell>
          <cell r="F9121" t="str">
            <v>6375.08</v>
          </cell>
          <cell r="G9121" t="str">
            <v>Operating Fees Operating Permits Reg</v>
          </cell>
          <cell r="H9121">
            <v>0</v>
          </cell>
          <cell r="I9121">
            <v>0</v>
          </cell>
          <cell r="J9121">
            <v>0</v>
          </cell>
          <cell r="K9121">
            <v>0</v>
          </cell>
          <cell r="L9121">
            <v>0</v>
          </cell>
          <cell r="M9121">
            <v>0</v>
          </cell>
          <cell r="N9121">
            <v>0</v>
          </cell>
          <cell r="O9121" t="str">
            <v>+++</v>
          </cell>
        </row>
        <row r="9122">
          <cell r="A9122" t="str">
            <v>640.40.55.060-6375.09</v>
          </cell>
          <cell r="B9122" t="str">
            <v>640</v>
          </cell>
          <cell r="C9122" t="str">
            <v>40</v>
          </cell>
          <cell r="D9122" t="str">
            <v>55</v>
          </cell>
          <cell r="E9122" t="str">
            <v>060</v>
          </cell>
          <cell r="F9122" t="str">
            <v>6375.09</v>
          </cell>
          <cell r="G9122" t="str">
            <v>Operating Fees Dumping</v>
          </cell>
          <cell r="H9122">
            <v>0</v>
          </cell>
          <cell r="I9122">
            <v>0</v>
          </cell>
          <cell r="J9122">
            <v>0</v>
          </cell>
          <cell r="K9122">
            <v>0</v>
          </cell>
          <cell r="L9122">
            <v>0</v>
          </cell>
          <cell r="M9122">
            <v>0</v>
          </cell>
          <cell r="N9122">
            <v>0</v>
          </cell>
          <cell r="O9122" t="str">
            <v>+++</v>
          </cell>
        </row>
        <row r="9123">
          <cell r="A9123" t="str">
            <v>640.40.55.060-6375.10</v>
          </cell>
          <cell r="B9123" t="str">
            <v>640</v>
          </cell>
          <cell r="C9123" t="str">
            <v>40</v>
          </cell>
          <cell r="D9123" t="str">
            <v>55</v>
          </cell>
          <cell r="E9123" t="str">
            <v>060</v>
          </cell>
          <cell r="F9123" t="str">
            <v>6375.10</v>
          </cell>
          <cell r="G9123" t="str">
            <v>Operating Fees Sludge Disposal</v>
          </cell>
          <cell r="H9123">
            <v>0</v>
          </cell>
          <cell r="I9123">
            <v>0</v>
          </cell>
          <cell r="J9123">
            <v>0</v>
          </cell>
          <cell r="K9123">
            <v>0</v>
          </cell>
          <cell r="L9123">
            <v>0</v>
          </cell>
          <cell r="M9123">
            <v>0</v>
          </cell>
          <cell r="N9123">
            <v>0</v>
          </cell>
          <cell r="O9123" t="str">
            <v>+++</v>
          </cell>
        </row>
        <row r="9124">
          <cell r="A9124" t="str">
            <v>640.40.55.060-6375.11</v>
          </cell>
          <cell r="B9124" t="str">
            <v>640</v>
          </cell>
          <cell r="C9124" t="str">
            <v>40</v>
          </cell>
          <cell r="D9124" t="str">
            <v>55</v>
          </cell>
          <cell r="E9124" t="str">
            <v>060</v>
          </cell>
          <cell r="F9124" t="str">
            <v>6375.11</v>
          </cell>
          <cell r="G9124" t="str">
            <v>Operating Fees Compost Tipping</v>
          </cell>
          <cell r="H9124">
            <v>0</v>
          </cell>
          <cell r="I9124">
            <v>0</v>
          </cell>
          <cell r="J9124">
            <v>0</v>
          </cell>
          <cell r="K9124">
            <v>0</v>
          </cell>
          <cell r="L9124">
            <v>0</v>
          </cell>
          <cell r="M9124">
            <v>0</v>
          </cell>
          <cell r="N9124">
            <v>0</v>
          </cell>
          <cell r="O9124" t="str">
            <v>+++</v>
          </cell>
        </row>
        <row r="9125">
          <cell r="A9125" t="str">
            <v>640.40.55.060-6375.12</v>
          </cell>
          <cell r="B9125" t="str">
            <v>640</v>
          </cell>
          <cell r="C9125" t="str">
            <v>40</v>
          </cell>
          <cell r="D9125" t="str">
            <v>55</v>
          </cell>
          <cell r="E9125" t="str">
            <v>060</v>
          </cell>
          <cell r="F9125" t="str">
            <v>6375.12</v>
          </cell>
          <cell r="G9125" t="str">
            <v>Operating Fees Curbside Recycling</v>
          </cell>
          <cell r="H9125">
            <v>0</v>
          </cell>
          <cell r="I9125">
            <v>0</v>
          </cell>
          <cell r="J9125">
            <v>0</v>
          </cell>
          <cell r="K9125">
            <v>0</v>
          </cell>
          <cell r="L9125">
            <v>0</v>
          </cell>
          <cell r="M9125">
            <v>0</v>
          </cell>
          <cell r="N9125">
            <v>0</v>
          </cell>
          <cell r="O9125" t="str">
            <v>+++</v>
          </cell>
        </row>
        <row r="9126">
          <cell r="A9126" t="str">
            <v>640.40.55.060-6375.15</v>
          </cell>
          <cell r="B9126" t="str">
            <v>640</v>
          </cell>
          <cell r="C9126" t="str">
            <v>40</v>
          </cell>
          <cell r="D9126" t="str">
            <v>55</v>
          </cell>
          <cell r="E9126" t="str">
            <v>060</v>
          </cell>
          <cell r="F9126" t="str">
            <v>6375.15</v>
          </cell>
          <cell r="G9126" t="str">
            <v>Operating Fees Concrete/Asphalt Tipping</v>
          </cell>
          <cell r="H9126">
            <v>0</v>
          </cell>
          <cell r="I9126">
            <v>0</v>
          </cell>
          <cell r="J9126">
            <v>0</v>
          </cell>
          <cell r="K9126">
            <v>0</v>
          </cell>
          <cell r="L9126">
            <v>0</v>
          </cell>
          <cell r="M9126">
            <v>0</v>
          </cell>
          <cell r="N9126">
            <v>0</v>
          </cell>
          <cell r="O9126" t="str">
            <v>+++</v>
          </cell>
        </row>
        <row r="9127">
          <cell r="A9127" t="str">
            <v>640.40.55.060-6375.16</v>
          </cell>
          <cell r="B9127" t="str">
            <v>640</v>
          </cell>
          <cell r="C9127" t="str">
            <v>40</v>
          </cell>
          <cell r="D9127" t="str">
            <v>55</v>
          </cell>
          <cell r="E9127" t="str">
            <v>060</v>
          </cell>
          <cell r="F9127" t="str">
            <v>6375.16</v>
          </cell>
          <cell r="G9127" t="str">
            <v>Operating Fees Universal Waste Recycling</v>
          </cell>
          <cell r="H9127">
            <v>0</v>
          </cell>
          <cell r="I9127">
            <v>0</v>
          </cell>
          <cell r="J9127">
            <v>0</v>
          </cell>
          <cell r="K9127">
            <v>0</v>
          </cell>
          <cell r="L9127">
            <v>0</v>
          </cell>
          <cell r="M9127">
            <v>0</v>
          </cell>
          <cell r="N9127">
            <v>0</v>
          </cell>
          <cell r="O9127" t="str">
            <v>+++</v>
          </cell>
        </row>
        <row r="9128">
          <cell r="A9128" t="str">
            <v>640.40.55.060-6375.18</v>
          </cell>
          <cell r="B9128" t="str">
            <v>640</v>
          </cell>
          <cell r="C9128" t="str">
            <v>40</v>
          </cell>
          <cell r="D9128" t="str">
            <v>55</v>
          </cell>
          <cell r="E9128" t="str">
            <v>060</v>
          </cell>
          <cell r="F9128" t="str">
            <v>6375.18</v>
          </cell>
          <cell r="G9128" t="str">
            <v>Operating Fees Used Oil Recycling</v>
          </cell>
          <cell r="H9128">
            <v>0</v>
          </cell>
          <cell r="I9128">
            <v>0</v>
          </cell>
          <cell r="J9128">
            <v>0</v>
          </cell>
          <cell r="K9128">
            <v>0</v>
          </cell>
          <cell r="L9128">
            <v>0</v>
          </cell>
          <cell r="M9128">
            <v>0</v>
          </cell>
          <cell r="N9128">
            <v>0</v>
          </cell>
          <cell r="O9128" t="str">
            <v>+++</v>
          </cell>
        </row>
        <row r="9129">
          <cell r="A9129" t="str">
            <v>640.40.55.060-6375.19</v>
          </cell>
          <cell r="B9129" t="str">
            <v>640</v>
          </cell>
          <cell r="C9129" t="str">
            <v>40</v>
          </cell>
          <cell r="D9129" t="str">
            <v>55</v>
          </cell>
          <cell r="E9129" t="str">
            <v>060</v>
          </cell>
          <cell r="F9129" t="str">
            <v>6375.19</v>
          </cell>
          <cell r="G9129" t="str">
            <v>Operating Fees Highway Signal</v>
          </cell>
          <cell r="H9129">
            <v>0</v>
          </cell>
          <cell r="I9129">
            <v>0</v>
          </cell>
          <cell r="J9129">
            <v>0</v>
          </cell>
          <cell r="K9129">
            <v>0</v>
          </cell>
          <cell r="L9129">
            <v>0</v>
          </cell>
          <cell r="M9129">
            <v>0</v>
          </cell>
          <cell r="N9129">
            <v>0</v>
          </cell>
          <cell r="O9129" t="str">
            <v>+++</v>
          </cell>
        </row>
        <row r="9130">
          <cell r="A9130" t="str">
            <v>640.40.55.060-6375.20</v>
          </cell>
          <cell r="B9130" t="str">
            <v>640</v>
          </cell>
          <cell r="C9130" t="str">
            <v>40</v>
          </cell>
          <cell r="D9130" t="str">
            <v>55</v>
          </cell>
          <cell r="E9130" t="str">
            <v>060</v>
          </cell>
          <cell r="F9130" t="str">
            <v>6375.20</v>
          </cell>
          <cell r="G9130" t="str">
            <v>Operating Fees Fines and Penalties</v>
          </cell>
          <cell r="H9130">
            <v>0</v>
          </cell>
          <cell r="I9130">
            <v>0</v>
          </cell>
          <cell r="J9130">
            <v>0</v>
          </cell>
          <cell r="K9130">
            <v>0</v>
          </cell>
          <cell r="L9130">
            <v>0</v>
          </cell>
          <cell r="M9130">
            <v>0</v>
          </cell>
          <cell r="N9130">
            <v>0</v>
          </cell>
          <cell r="O9130" t="str">
            <v>+++</v>
          </cell>
        </row>
        <row r="9131">
          <cell r="A9131" t="str">
            <v>640.40.55.060-6400.01</v>
          </cell>
          <cell r="B9131" t="str">
            <v>640</v>
          </cell>
          <cell r="C9131" t="str">
            <v>40</v>
          </cell>
          <cell r="D9131" t="str">
            <v>55</v>
          </cell>
          <cell r="E9131" t="str">
            <v>060</v>
          </cell>
          <cell r="F9131" t="str">
            <v>6400.01</v>
          </cell>
          <cell r="G9131" t="str">
            <v>Repairs &amp; Maintenance Building</v>
          </cell>
          <cell r="H9131">
            <v>0</v>
          </cell>
          <cell r="I9131">
            <v>0</v>
          </cell>
          <cell r="J9131">
            <v>0</v>
          </cell>
          <cell r="K9131">
            <v>0</v>
          </cell>
          <cell r="L9131">
            <v>0</v>
          </cell>
          <cell r="M9131">
            <v>0</v>
          </cell>
          <cell r="N9131">
            <v>0</v>
          </cell>
          <cell r="O9131" t="str">
            <v>+++</v>
          </cell>
        </row>
        <row r="9132">
          <cell r="A9132" t="str">
            <v>640.40.55.060-6400.02</v>
          </cell>
          <cell r="B9132" t="str">
            <v>640</v>
          </cell>
          <cell r="C9132" t="str">
            <v>40</v>
          </cell>
          <cell r="D9132" t="str">
            <v>55</v>
          </cell>
          <cell r="E9132" t="str">
            <v>060</v>
          </cell>
          <cell r="F9132" t="str">
            <v>6400.02</v>
          </cell>
          <cell r="G9132" t="str">
            <v>Repairs &amp; Maintenance Minor Equipment/Other</v>
          </cell>
          <cell r="H9132">
            <v>0</v>
          </cell>
          <cell r="I9132">
            <v>0</v>
          </cell>
          <cell r="J9132">
            <v>0</v>
          </cell>
          <cell r="K9132">
            <v>0</v>
          </cell>
          <cell r="L9132">
            <v>0</v>
          </cell>
          <cell r="M9132">
            <v>0</v>
          </cell>
          <cell r="N9132">
            <v>0</v>
          </cell>
          <cell r="O9132" t="str">
            <v>+++</v>
          </cell>
        </row>
        <row r="9133">
          <cell r="A9133" t="str">
            <v>640.40.55.060-6400.03</v>
          </cell>
          <cell r="B9133" t="str">
            <v>640</v>
          </cell>
          <cell r="C9133" t="str">
            <v>40</v>
          </cell>
          <cell r="D9133" t="str">
            <v>55</v>
          </cell>
          <cell r="E9133" t="str">
            <v>060</v>
          </cell>
          <cell r="F9133" t="str">
            <v>6400.03</v>
          </cell>
          <cell r="G9133" t="str">
            <v>Repairs &amp; Maintenance Major Repair &amp; Contingency</v>
          </cell>
          <cell r="H9133">
            <v>0</v>
          </cell>
          <cell r="I9133">
            <v>0</v>
          </cell>
          <cell r="J9133">
            <v>0</v>
          </cell>
          <cell r="K9133">
            <v>0</v>
          </cell>
          <cell r="L9133">
            <v>0</v>
          </cell>
          <cell r="M9133">
            <v>0</v>
          </cell>
          <cell r="N9133">
            <v>0</v>
          </cell>
          <cell r="O9133" t="str">
            <v>+++</v>
          </cell>
        </row>
        <row r="9134">
          <cell r="A9134" t="str">
            <v>640.40.55.060-6400.04</v>
          </cell>
          <cell r="B9134" t="str">
            <v>640</v>
          </cell>
          <cell r="C9134" t="str">
            <v>40</v>
          </cell>
          <cell r="D9134" t="str">
            <v>55</v>
          </cell>
          <cell r="E9134" t="str">
            <v>060</v>
          </cell>
          <cell r="F9134" t="str">
            <v>6400.04</v>
          </cell>
          <cell r="G9134" t="str">
            <v>Repairs &amp; Maintenance Equipment Rental</v>
          </cell>
          <cell r="H9134">
            <v>0</v>
          </cell>
          <cell r="I9134">
            <v>0</v>
          </cell>
          <cell r="J9134">
            <v>0</v>
          </cell>
          <cell r="K9134">
            <v>0</v>
          </cell>
          <cell r="L9134">
            <v>0</v>
          </cell>
          <cell r="M9134">
            <v>0</v>
          </cell>
          <cell r="N9134">
            <v>0</v>
          </cell>
          <cell r="O9134" t="str">
            <v>+++</v>
          </cell>
        </row>
        <row r="9135">
          <cell r="A9135" t="str">
            <v>640.40.55.060-6400.05</v>
          </cell>
          <cell r="B9135" t="str">
            <v>640</v>
          </cell>
          <cell r="C9135" t="str">
            <v>40</v>
          </cell>
          <cell r="D9135" t="str">
            <v>55</v>
          </cell>
          <cell r="E9135" t="str">
            <v>060</v>
          </cell>
          <cell r="F9135" t="str">
            <v>6400.05</v>
          </cell>
          <cell r="G9135" t="str">
            <v>Repairs &amp; Maintenance Vehicle</v>
          </cell>
          <cell r="H9135">
            <v>0</v>
          </cell>
          <cell r="I9135">
            <v>0</v>
          </cell>
          <cell r="J9135">
            <v>0</v>
          </cell>
          <cell r="K9135">
            <v>0</v>
          </cell>
          <cell r="L9135">
            <v>0</v>
          </cell>
          <cell r="M9135">
            <v>0</v>
          </cell>
          <cell r="N9135">
            <v>0</v>
          </cell>
          <cell r="O9135" t="str">
            <v>+++</v>
          </cell>
        </row>
        <row r="9136">
          <cell r="A9136" t="str">
            <v>640.40.55.060-6400.07</v>
          </cell>
          <cell r="B9136" t="str">
            <v>640</v>
          </cell>
          <cell r="C9136" t="str">
            <v>40</v>
          </cell>
          <cell r="D9136" t="str">
            <v>55</v>
          </cell>
          <cell r="E9136" t="str">
            <v>060</v>
          </cell>
          <cell r="F9136" t="str">
            <v>6400.07</v>
          </cell>
          <cell r="G9136" t="str">
            <v>Repairs &amp; Maintenance Radio Communication</v>
          </cell>
          <cell r="H9136">
            <v>0</v>
          </cell>
          <cell r="I9136">
            <v>0</v>
          </cell>
          <cell r="J9136">
            <v>0</v>
          </cell>
          <cell r="K9136">
            <v>0</v>
          </cell>
          <cell r="L9136">
            <v>0</v>
          </cell>
          <cell r="M9136">
            <v>0</v>
          </cell>
          <cell r="N9136">
            <v>0</v>
          </cell>
          <cell r="O9136" t="str">
            <v>+++</v>
          </cell>
        </row>
        <row r="9137">
          <cell r="A9137" t="str">
            <v>640.40.55.060-6400.09</v>
          </cell>
          <cell r="B9137" t="str">
            <v>640</v>
          </cell>
          <cell r="C9137" t="str">
            <v>40</v>
          </cell>
          <cell r="D9137" t="str">
            <v>55</v>
          </cell>
          <cell r="E9137" t="str">
            <v>060</v>
          </cell>
          <cell r="F9137" t="str">
            <v>6400.09</v>
          </cell>
          <cell r="G9137" t="str">
            <v>Repairs &amp; Maintenance Well</v>
          </cell>
          <cell r="H9137">
            <v>0</v>
          </cell>
          <cell r="I9137">
            <v>0</v>
          </cell>
          <cell r="J9137">
            <v>0</v>
          </cell>
          <cell r="K9137">
            <v>0</v>
          </cell>
          <cell r="L9137">
            <v>0</v>
          </cell>
          <cell r="M9137">
            <v>0</v>
          </cell>
          <cell r="N9137">
            <v>0</v>
          </cell>
          <cell r="O9137" t="str">
            <v>+++</v>
          </cell>
        </row>
        <row r="9138">
          <cell r="A9138" t="str">
            <v>640.40.55.060-6400.10</v>
          </cell>
          <cell r="B9138" t="str">
            <v>640</v>
          </cell>
          <cell r="C9138" t="str">
            <v>40</v>
          </cell>
          <cell r="D9138" t="str">
            <v>55</v>
          </cell>
          <cell r="E9138" t="str">
            <v>060</v>
          </cell>
          <cell r="F9138" t="str">
            <v>6400.10</v>
          </cell>
          <cell r="G9138" t="str">
            <v>Repairs &amp; Maintenance Pavement</v>
          </cell>
          <cell r="H9138">
            <v>0</v>
          </cell>
          <cell r="I9138">
            <v>0</v>
          </cell>
          <cell r="J9138">
            <v>0</v>
          </cell>
          <cell r="K9138">
            <v>0</v>
          </cell>
          <cell r="L9138">
            <v>0</v>
          </cell>
          <cell r="M9138">
            <v>0</v>
          </cell>
          <cell r="N9138">
            <v>0</v>
          </cell>
          <cell r="O9138" t="str">
            <v>+++</v>
          </cell>
        </row>
        <row r="9139">
          <cell r="A9139" t="str">
            <v>640.40.55.060-6400.12</v>
          </cell>
          <cell r="B9139" t="str">
            <v>640</v>
          </cell>
          <cell r="C9139" t="str">
            <v>40</v>
          </cell>
          <cell r="D9139" t="str">
            <v>55</v>
          </cell>
          <cell r="E9139" t="str">
            <v>060</v>
          </cell>
          <cell r="F9139" t="str">
            <v>6400.12</v>
          </cell>
          <cell r="G9139" t="str">
            <v>Repairs &amp; Maintenance Pump</v>
          </cell>
          <cell r="H9139">
            <v>0</v>
          </cell>
          <cell r="I9139">
            <v>0</v>
          </cell>
          <cell r="J9139">
            <v>0</v>
          </cell>
          <cell r="K9139">
            <v>0</v>
          </cell>
          <cell r="L9139">
            <v>0</v>
          </cell>
          <cell r="M9139">
            <v>0</v>
          </cell>
          <cell r="N9139">
            <v>0</v>
          </cell>
          <cell r="O9139" t="str">
            <v>+++</v>
          </cell>
        </row>
        <row r="9140">
          <cell r="A9140" t="str">
            <v>640.40.55.060-6400.13</v>
          </cell>
          <cell r="B9140" t="str">
            <v>640</v>
          </cell>
          <cell r="C9140" t="str">
            <v>40</v>
          </cell>
          <cell r="D9140" t="str">
            <v>55</v>
          </cell>
          <cell r="E9140" t="str">
            <v>060</v>
          </cell>
          <cell r="F9140" t="str">
            <v>6400.13</v>
          </cell>
          <cell r="G9140" t="str">
            <v>Repairs &amp; Maintenance Storm Drain</v>
          </cell>
          <cell r="H9140">
            <v>0</v>
          </cell>
          <cell r="I9140">
            <v>0</v>
          </cell>
          <cell r="J9140">
            <v>0</v>
          </cell>
          <cell r="K9140">
            <v>0</v>
          </cell>
          <cell r="L9140">
            <v>0</v>
          </cell>
          <cell r="M9140">
            <v>0</v>
          </cell>
          <cell r="N9140">
            <v>0</v>
          </cell>
          <cell r="O9140" t="str">
            <v>+++</v>
          </cell>
        </row>
        <row r="9141">
          <cell r="A9141" t="str">
            <v>640.40.55.060-6400.19</v>
          </cell>
          <cell r="B9141" t="str">
            <v>640</v>
          </cell>
          <cell r="C9141" t="str">
            <v>40</v>
          </cell>
          <cell r="D9141" t="str">
            <v>55</v>
          </cell>
          <cell r="E9141" t="str">
            <v>060</v>
          </cell>
          <cell r="F9141" t="str">
            <v>6400.19</v>
          </cell>
          <cell r="G9141" t="str">
            <v>Repairs &amp; Maintenance Testing/Certifications</v>
          </cell>
          <cell r="H9141">
            <v>0</v>
          </cell>
          <cell r="I9141">
            <v>0</v>
          </cell>
          <cell r="J9141">
            <v>0</v>
          </cell>
          <cell r="K9141">
            <v>0</v>
          </cell>
          <cell r="L9141">
            <v>0</v>
          </cell>
          <cell r="M9141">
            <v>0</v>
          </cell>
          <cell r="N9141">
            <v>0</v>
          </cell>
          <cell r="O9141" t="str">
            <v>+++</v>
          </cell>
        </row>
        <row r="9142">
          <cell r="A9142" t="str">
            <v>640.40.55.060-6400.20</v>
          </cell>
          <cell r="B9142" t="str">
            <v>640</v>
          </cell>
          <cell r="C9142" t="str">
            <v>40</v>
          </cell>
          <cell r="D9142" t="str">
            <v>55</v>
          </cell>
          <cell r="E9142" t="str">
            <v>060</v>
          </cell>
          <cell r="F9142" t="str">
            <v>6400.20</v>
          </cell>
          <cell r="G9142" t="str">
            <v>Repairs &amp; Maintenance Property Maintenance</v>
          </cell>
          <cell r="H9142">
            <v>0</v>
          </cell>
          <cell r="I9142">
            <v>0</v>
          </cell>
          <cell r="J9142">
            <v>0</v>
          </cell>
          <cell r="K9142">
            <v>0</v>
          </cell>
          <cell r="L9142">
            <v>0</v>
          </cell>
          <cell r="M9142">
            <v>0</v>
          </cell>
          <cell r="N9142">
            <v>0</v>
          </cell>
          <cell r="O9142" t="str">
            <v>+++</v>
          </cell>
        </row>
        <row r="9143">
          <cell r="A9143" t="str">
            <v>640.40.55.060-6400.21</v>
          </cell>
          <cell r="B9143" t="str">
            <v>640</v>
          </cell>
          <cell r="C9143" t="str">
            <v>40</v>
          </cell>
          <cell r="D9143" t="str">
            <v>55</v>
          </cell>
          <cell r="E9143" t="str">
            <v>060</v>
          </cell>
          <cell r="F9143" t="str">
            <v>6400.21</v>
          </cell>
          <cell r="G9143" t="str">
            <v>Repairs &amp; Maintenance Soundwall/Barriers</v>
          </cell>
          <cell r="H9143">
            <v>0</v>
          </cell>
          <cell r="I9143">
            <v>0</v>
          </cell>
          <cell r="J9143">
            <v>0</v>
          </cell>
          <cell r="K9143">
            <v>0</v>
          </cell>
          <cell r="L9143">
            <v>0</v>
          </cell>
          <cell r="M9143">
            <v>0</v>
          </cell>
          <cell r="N9143">
            <v>0</v>
          </cell>
          <cell r="O9143" t="str">
            <v>+++</v>
          </cell>
        </row>
        <row r="9144">
          <cell r="A9144" t="str">
            <v>640.40.55.060-6400.22</v>
          </cell>
          <cell r="B9144" t="str">
            <v>640</v>
          </cell>
          <cell r="C9144" t="str">
            <v>40</v>
          </cell>
          <cell r="D9144" t="str">
            <v>55</v>
          </cell>
          <cell r="E9144" t="str">
            <v>060</v>
          </cell>
          <cell r="F9144" t="str">
            <v>6400.22</v>
          </cell>
          <cell r="G9144" t="str">
            <v>Repairs &amp; Maintenance Curb Gutter Sidewalk</v>
          </cell>
          <cell r="H9144">
            <v>0</v>
          </cell>
          <cell r="I9144">
            <v>0</v>
          </cell>
          <cell r="J9144">
            <v>0</v>
          </cell>
          <cell r="K9144">
            <v>0</v>
          </cell>
          <cell r="L9144">
            <v>0</v>
          </cell>
          <cell r="M9144">
            <v>0</v>
          </cell>
          <cell r="N9144">
            <v>0</v>
          </cell>
          <cell r="O9144" t="str">
            <v>+++</v>
          </cell>
        </row>
        <row r="9145">
          <cell r="A9145" t="str">
            <v>640.40.55.060-6400.23</v>
          </cell>
          <cell r="B9145" t="str">
            <v>640</v>
          </cell>
          <cell r="C9145" t="str">
            <v>40</v>
          </cell>
          <cell r="D9145" t="str">
            <v>55</v>
          </cell>
          <cell r="E9145" t="str">
            <v>060</v>
          </cell>
          <cell r="F9145" t="str">
            <v>6400.23</v>
          </cell>
          <cell r="G9145" t="str">
            <v>Repairs &amp; Maintenance Bin Repair</v>
          </cell>
          <cell r="H9145">
            <v>0</v>
          </cell>
          <cell r="I9145">
            <v>0</v>
          </cell>
          <cell r="J9145">
            <v>0</v>
          </cell>
          <cell r="K9145">
            <v>0</v>
          </cell>
          <cell r="L9145">
            <v>0</v>
          </cell>
          <cell r="M9145">
            <v>0</v>
          </cell>
          <cell r="N9145">
            <v>0</v>
          </cell>
          <cell r="O9145" t="str">
            <v>+++</v>
          </cell>
        </row>
        <row r="9146">
          <cell r="A9146" t="str">
            <v>640.40.55.060-6410.02</v>
          </cell>
          <cell r="B9146" t="str">
            <v>640</v>
          </cell>
          <cell r="C9146" t="str">
            <v>40</v>
          </cell>
          <cell r="D9146" t="str">
            <v>55</v>
          </cell>
          <cell r="E9146" t="str">
            <v>060</v>
          </cell>
          <cell r="F9146" t="str">
            <v>6410.02</v>
          </cell>
          <cell r="G9146" t="str">
            <v>Repairs &amp; Maintenance-Transportation Slurry/Overlay</v>
          </cell>
          <cell r="H9146">
            <v>0</v>
          </cell>
          <cell r="I9146">
            <v>0</v>
          </cell>
          <cell r="J9146">
            <v>0</v>
          </cell>
          <cell r="K9146">
            <v>0</v>
          </cell>
          <cell r="L9146">
            <v>0</v>
          </cell>
          <cell r="M9146">
            <v>0</v>
          </cell>
          <cell r="N9146">
            <v>0</v>
          </cell>
          <cell r="O9146" t="str">
            <v>+++</v>
          </cell>
        </row>
        <row r="9147">
          <cell r="A9147" t="str">
            <v>640.40.55.060-6500.04</v>
          </cell>
          <cell r="B9147" t="str">
            <v>640</v>
          </cell>
          <cell r="C9147" t="str">
            <v>40</v>
          </cell>
          <cell r="D9147" t="str">
            <v>55</v>
          </cell>
          <cell r="E9147" t="str">
            <v>060</v>
          </cell>
          <cell r="F9147" t="str">
            <v>6500.04</v>
          </cell>
          <cell r="G9147" t="str">
            <v>Claims &amp; Insurance Insurance Premiums</v>
          </cell>
          <cell r="H9147">
            <v>0</v>
          </cell>
          <cell r="I9147">
            <v>0</v>
          </cell>
          <cell r="J9147">
            <v>0</v>
          </cell>
          <cell r="K9147">
            <v>0</v>
          </cell>
          <cell r="L9147">
            <v>0</v>
          </cell>
          <cell r="M9147">
            <v>0</v>
          </cell>
          <cell r="N9147">
            <v>0</v>
          </cell>
          <cell r="O9147" t="str">
            <v>+++</v>
          </cell>
        </row>
        <row r="9148">
          <cell r="A9148" t="str">
            <v>640.40.55.060-6600.01</v>
          </cell>
          <cell r="B9148" t="str">
            <v>640</v>
          </cell>
          <cell r="C9148" t="str">
            <v>40</v>
          </cell>
          <cell r="D9148" t="str">
            <v>55</v>
          </cell>
          <cell r="E9148" t="str">
            <v>060</v>
          </cell>
          <cell r="F9148" t="str">
            <v>6600.01</v>
          </cell>
          <cell r="G9148" t="str">
            <v>Administrative Expenses Meetings</v>
          </cell>
          <cell r="H9148">
            <v>0</v>
          </cell>
          <cell r="I9148">
            <v>0</v>
          </cell>
          <cell r="J9148">
            <v>0</v>
          </cell>
          <cell r="K9148">
            <v>0</v>
          </cell>
          <cell r="L9148">
            <v>0</v>
          </cell>
          <cell r="M9148">
            <v>0</v>
          </cell>
          <cell r="N9148">
            <v>0</v>
          </cell>
          <cell r="O9148" t="str">
            <v>+++</v>
          </cell>
        </row>
        <row r="9149">
          <cell r="A9149" t="str">
            <v>640.40.55.060-6600.03</v>
          </cell>
          <cell r="B9149" t="str">
            <v>640</v>
          </cell>
          <cell r="C9149" t="str">
            <v>40</v>
          </cell>
          <cell r="D9149" t="str">
            <v>55</v>
          </cell>
          <cell r="E9149" t="str">
            <v>060</v>
          </cell>
          <cell r="F9149" t="str">
            <v>6600.03</v>
          </cell>
          <cell r="G9149" t="str">
            <v>Administrative Expenses Mileage Reimbursement</v>
          </cell>
          <cell r="H9149">
            <v>0</v>
          </cell>
          <cell r="I9149">
            <v>0</v>
          </cell>
          <cell r="J9149">
            <v>0</v>
          </cell>
          <cell r="K9149">
            <v>0</v>
          </cell>
          <cell r="L9149">
            <v>0</v>
          </cell>
          <cell r="M9149">
            <v>0</v>
          </cell>
          <cell r="N9149">
            <v>0</v>
          </cell>
          <cell r="O9149" t="str">
            <v>+++</v>
          </cell>
        </row>
        <row r="9150">
          <cell r="A9150" t="str">
            <v>640.40.55.060-6600.04</v>
          </cell>
          <cell r="B9150" t="str">
            <v>640</v>
          </cell>
          <cell r="C9150" t="str">
            <v>40</v>
          </cell>
          <cell r="D9150" t="str">
            <v>55</v>
          </cell>
          <cell r="E9150" t="str">
            <v>060</v>
          </cell>
          <cell r="F9150" t="str">
            <v>6600.04</v>
          </cell>
          <cell r="G9150" t="str">
            <v>Administrative Expenses Training/Conferences</v>
          </cell>
          <cell r="H9150">
            <v>0</v>
          </cell>
          <cell r="I9150">
            <v>0</v>
          </cell>
          <cell r="J9150">
            <v>0</v>
          </cell>
          <cell r="K9150">
            <v>0</v>
          </cell>
          <cell r="L9150">
            <v>0</v>
          </cell>
          <cell r="M9150">
            <v>0</v>
          </cell>
          <cell r="N9150">
            <v>0</v>
          </cell>
          <cell r="O9150" t="str">
            <v>+++</v>
          </cell>
        </row>
        <row r="9151">
          <cell r="A9151" t="str">
            <v>640.40.55.060-6600.05</v>
          </cell>
          <cell r="B9151" t="str">
            <v>640</v>
          </cell>
          <cell r="C9151" t="str">
            <v>40</v>
          </cell>
          <cell r="D9151" t="str">
            <v>55</v>
          </cell>
          <cell r="E9151" t="str">
            <v>060</v>
          </cell>
          <cell r="F9151" t="str">
            <v>6600.05</v>
          </cell>
          <cell r="G9151" t="str">
            <v>Administrative Expenses Public/Legal Advertisement</v>
          </cell>
          <cell r="H9151">
            <v>0</v>
          </cell>
          <cell r="I9151">
            <v>0</v>
          </cell>
          <cell r="J9151">
            <v>0</v>
          </cell>
          <cell r="K9151">
            <v>0</v>
          </cell>
          <cell r="L9151">
            <v>0</v>
          </cell>
          <cell r="M9151">
            <v>0</v>
          </cell>
          <cell r="N9151">
            <v>0</v>
          </cell>
          <cell r="O9151" t="str">
            <v>+++</v>
          </cell>
        </row>
        <row r="9152">
          <cell r="A9152" t="str">
            <v>640.40.55.060-6600.06</v>
          </cell>
          <cell r="B9152" t="str">
            <v>640</v>
          </cell>
          <cell r="C9152" t="str">
            <v>40</v>
          </cell>
          <cell r="D9152" t="str">
            <v>55</v>
          </cell>
          <cell r="E9152" t="str">
            <v>060</v>
          </cell>
          <cell r="F9152" t="str">
            <v>6600.06</v>
          </cell>
          <cell r="G9152" t="str">
            <v>Administrative Expenses Property/Building Rental</v>
          </cell>
          <cell r="H9152">
            <v>0</v>
          </cell>
          <cell r="I9152">
            <v>0</v>
          </cell>
          <cell r="J9152">
            <v>0</v>
          </cell>
          <cell r="K9152">
            <v>0</v>
          </cell>
          <cell r="L9152">
            <v>0</v>
          </cell>
          <cell r="M9152">
            <v>0</v>
          </cell>
          <cell r="N9152">
            <v>0</v>
          </cell>
          <cell r="O9152" t="str">
            <v>+++</v>
          </cell>
        </row>
        <row r="9153">
          <cell r="A9153" t="str">
            <v>640.40.55.060-6600.07</v>
          </cell>
          <cell r="B9153" t="str">
            <v>640</v>
          </cell>
          <cell r="C9153" t="str">
            <v>40</v>
          </cell>
          <cell r="D9153" t="str">
            <v>55</v>
          </cell>
          <cell r="E9153" t="str">
            <v>060</v>
          </cell>
          <cell r="F9153" t="str">
            <v>6600.07</v>
          </cell>
          <cell r="G9153" t="str">
            <v>Administrative Expenses Employee Recruitment</v>
          </cell>
          <cell r="H9153">
            <v>0</v>
          </cell>
          <cell r="I9153">
            <v>0</v>
          </cell>
          <cell r="J9153">
            <v>0</v>
          </cell>
          <cell r="K9153">
            <v>0</v>
          </cell>
          <cell r="L9153">
            <v>0</v>
          </cell>
          <cell r="M9153">
            <v>0</v>
          </cell>
          <cell r="N9153">
            <v>0</v>
          </cell>
          <cell r="O9153" t="str">
            <v>+++</v>
          </cell>
        </row>
        <row r="9154">
          <cell r="A9154" t="str">
            <v>640.40.55.060-6600.16</v>
          </cell>
          <cell r="B9154" t="str">
            <v>640</v>
          </cell>
          <cell r="C9154" t="str">
            <v>40</v>
          </cell>
          <cell r="D9154" t="str">
            <v>55</v>
          </cell>
          <cell r="E9154" t="str">
            <v>060</v>
          </cell>
          <cell r="F9154" t="str">
            <v>6600.16</v>
          </cell>
          <cell r="G9154" t="str">
            <v>Administrative Expenses Property Tax Assessments</v>
          </cell>
          <cell r="H9154">
            <v>0</v>
          </cell>
          <cell r="I9154">
            <v>0</v>
          </cell>
          <cell r="J9154">
            <v>0</v>
          </cell>
          <cell r="K9154">
            <v>0</v>
          </cell>
          <cell r="L9154">
            <v>0</v>
          </cell>
          <cell r="M9154">
            <v>0</v>
          </cell>
          <cell r="N9154">
            <v>0</v>
          </cell>
          <cell r="O9154" t="str">
            <v>+++</v>
          </cell>
        </row>
        <row r="9155">
          <cell r="A9155" t="str">
            <v>640.40.55.060-6600.23</v>
          </cell>
          <cell r="B9155" t="str">
            <v>640</v>
          </cell>
          <cell r="C9155" t="str">
            <v>40</v>
          </cell>
          <cell r="D9155" t="str">
            <v>55</v>
          </cell>
          <cell r="E9155" t="str">
            <v>060</v>
          </cell>
          <cell r="F9155" t="str">
            <v>6600.23</v>
          </cell>
          <cell r="G9155" t="str">
            <v>Administrative Expenses Public Education</v>
          </cell>
          <cell r="H9155">
            <v>0</v>
          </cell>
          <cell r="I9155">
            <v>0</v>
          </cell>
          <cell r="J9155">
            <v>0</v>
          </cell>
          <cell r="K9155">
            <v>0</v>
          </cell>
          <cell r="L9155">
            <v>0</v>
          </cell>
          <cell r="M9155">
            <v>0</v>
          </cell>
          <cell r="N9155">
            <v>0</v>
          </cell>
          <cell r="O9155" t="str">
            <v>+++</v>
          </cell>
        </row>
        <row r="9156">
          <cell r="A9156" t="str">
            <v>640.40.55.060-6600.25</v>
          </cell>
          <cell r="B9156" t="str">
            <v>640</v>
          </cell>
          <cell r="C9156" t="str">
            <v>40</v>
          </cell>
          <cell r="D9156" t="str">
            <v>55</v>
          </cell>
          <cell r="E9156" t="str">
            <v>060</v>
          </cell>
          <cell r="F9156" t="str">
            <v>6600.25</v>
          </cell>
          <cell r="G9156" t="str">
            <v>Administrative Expenses Support Services-Indirect Labor</v>
          </cell>
          <cell r="H9156">
            <v>0</v>
          </cell>
          <cell r="I9156">
            <v>0</v>
          </cell>
          <cell r="J9156">
            <v>0</v>
          </cell>
          <cell r="K9156">
            <v>0</v>
          </cell>
          <cell r="L9156">
            <v>0</v>
          </cell>
          <cell r="M9156">
            <v>0</v>
          </cell>
          <cell r="N9156">
            <v>0</v>
          </cell>
          <cell r="O9156" t="str">
            <v>+++</v>
          </cell>
        </row>
        <row r="9157">
          <cell r="A9157" t="str">
            <v>640.40.55.060-6600.26</v>
          </cell>
          <cell r="B9157" t="str">
            <v>640</v>
          </cell>
          <cell r="C9157" t="str">
            <v>40</v>
          </cell>
          <cell r="D9157" t="str">
            <v>55</v>
          </cell>
          <cell r="E9157" t="str">
            <v>060</v>
          </cell>
          <cell r="F9157" t="str">
            <v>6600.26</v>
          </cell>
          <cell r="G9157" t="str">
            <v>Administrative Expenses Support Services-IT</v>
          </cell>
          <cell r="H9157">
            <v>0</v>
          </cell>
          <cell r="I9157">
            <v>0</v>
          </cell>
          <cell r="J9157">
            <v>0</v>
          </cell>
          <cell r="K9157">
            <v>0</v>
          </cell>
          <cell r="L9157">
            <v>0</v>
          </cell>
          <cell r="M9157">
            <v>0</v>
          </cell>
          <cell r="N9157">
            <v>0</v>
          </cell>
          <cell r="O9157" t="str">
            <v>+++</v>
          </cell>
        </row>
        <row r="9158">
          <cell r="A9158" t="str">
            <v>640.40.55.060-6600.32</v>
          </cell>
          <cell r="B9158" t="str">
            <v>640</v>
          </cell>
          <cell r="C9158" t="str">
            <v>40</v>
          </cell>
          <cell r="D9158" t="str">
            <v>55</v>
          </cell>
          <cell r="E9158" t="str">
            <v>060</v>
          </cell>
          <cell r="F9158" t="str">
            <v>6600.32</v>
          </cell>
          <cell r="G9158" t="str">
            <v>Administrative Expenses Vehicle Fund Contribution</v>
          </cell>
          <cell r="H9158">
            <v>0</v>
          </cell>
          <cell r="I9158">
            <v>0</v>
          </cell>
          <cell r="J9158">
            <v>0</v>
          </cell>
          <cell r="K9158">
            <v>0</v>
          </cell>
          <cell r="L9158">
            <v>0</v>
          </cell>
          <cell r="M9158">
            <v>0</v>
          </cell>
          <cell r="N9158">
            <v>0</v>
          </cell>
          <cell r="O9158" t="str">
            <v>+++</v>
          </cell>
        </row>
        <row r="9159">
          <cell r="A9159" t="str">
            <v>640.40.55.060-6600.36</v>
          </cell>
          <cell r="B9159" t="str">
            <v>640</v>
          </cell>
          <cell r="C9159" t="str">
            <v>40</v>
          </cell>
          <cell r="D9159" t="str">
            <v>55</v>
          </cell>
          <cell r="E9159" t="str">
            <v>060</v>
          </cell>
          <cell r="F9159" t="str">
            <v>6600.36</v>
          </cell>
          <cell r="G9159" t="str">
            <v>Administrative Expenses IT Fund Contribution</v>
          </cell>
          <cell r="H9159">
            <v>0</v>
          </cell>
          <cell r="I9159">
            <v>0</v>
          </cell>
          <cell r="J9159">
            <v>0</v>
          </cell>
          <cell r="K9159">
            <v>0</v>
          </cell>
          <cell r="L9159">
            <v>0</v>
          </cell>
          <cell r="M9159">
            <v>0</v>
          </cell>
          <cell r="N9159">
            <v>0</v>
          </cell>
          <cell r="O9159" t="str">
            <v>+++</v>
          </cell>
        </row>
        <row r="9160">
          <cell r="A9160" t="str">
            <v>640.40.55.060-6600.41</v>
          </cell>
          <cell r="B9160" t="str">
            <v>640</v>
          </cell>
          <cell r="C9160" t="str">
            <v>40</v>
          </cell>
          <cell r="D9160" t="str">
            <v>55</v>
          </cell>
          <cell r="E9160" t="str">
            <v>060</v>
          </cell>
          <cell r="F9160" t="str">
            <v>6600.41</v>
          </cell>
          <cell r="G9160" t="str">
            <v>Administrative Expenses Community Clean-up</v>
          </cell>
          <cell r="H9160">
            <v>0</v>
          </cell>
          <cell r="I9160">
            <v>0</v>
          </cell>
          <cell r="J9160">
            <v>0</v>
          </cell>
          <cell r="K9160">
            <v>0</v>
          </cell>
          <cell r="L9160">
            <v>0</v>
          </cell>
          <cell r="M9160">
            <v>0</v>
          </cell>
          <cell r="N9160">
            <v>0</v>
          </cell>
          <cell r="O9160" t="str">
            <v>+++</v>
          </cell>
        </row>
        <row r="9161">
          <cell r="A9161" t="str">
            <v>640.40.55.060-7000.02</v>
          </cell>
          <cell r="B9161" t="str">
            <v>640</v>
          </cell>
          <cell r="C9161" t="str">
            <v>40</v>
          </cell>
          <cell r="D9161" t="str">
            <v>55</v>
          </cell>
          <cell r="E9161" t="str">
            <v>060</v>
          </cell>
          <cell r="F9161" t="str">
            <v>7000.02</v>
          </cell>
          <cell r="G9161" t="str">
            <v>Capital Outlay Vehicles-Major</v>
          </cell>
          <cell r="H9161">
            <v>0</v>
          </cell>
          <cell r="I9161">
            <v>0</v>
          </cell>
          <cell r="J9161">
            <v>0</v>
          </cell>
          <cell r="K9161">
            <v>0</v>
          </cell>
          <cell r="L9161">
            <v>0</v>
          </cell>
          <cell r="M9161">
            <v>0</v>
          </cell>
          <cell r="N9161">
            <v>0</v>
          </cell>
          <cell r="O9161" t="str">
            <v>+++</v>
          </cell>
        </row>
        <row r="9162">
          <cell r="A9162" t="str">
            <v>640.40.55.060-7000.03</v>
          </cell>
          <cell r="B9162" t="str">
            <v>640</v>
          </cell>
          <cell r="C9162" t="str">
            <v>40</v>
          </cell>
          <cell r="D9162" t="str">
            <v>55</v>
          </cell>
          <cell r="E9162" t="str">
            <v>060</v>
          </cell>
          <cell r="F9162" t="str">
            <v>7000.03</v>
          </cell>
          <cell r="G9162" t="str">
            <v>Capital Outlay Operations Equip-Minor</v>
          </cell>
          <cell r="H9162">
            <v>0</v>
          </cell>
          <cell r="I9162">
            <v>0</v>
          </cell>
          <cell r="J9162">
            <v>0</v>
          </cell>
          <cell r="K9162">
            <v>0</v>
          </cell>
          <cell r="L9162">
            <v>0</v>
          </cell>
          <cell r="M9162">
            <v>0</v>
          </cell>
          <cell r="N9162">
            <v>0</v>
          </cell>
          <cell r="O9162" t="str">
            <v>+++</v>
          </cell>
        </row>
        <row r="9163">
          <cell r="A9163" t="str">
            <v>640.40.55.060-7000.99</v>
          </cell>
          <cell r="B9163" t="str">
            <v>640</v>
          </cell>
          <cell r="C9163" t="str">
            <v>40</v>
          </cell>
          <cell r="D9163" t="str">
            <v>55</v>
          </cell>
          <cell r="E9163" t="str">
            <v>060</v>
          </cell>
          <cell r="F9163" t="str">
            <v>7000.99</v>
          </cell>
          <cell r="G9163" t="str">
            <v>Capital Outlay General</v>
          </cell>
          <cell r="H9163">
            <v>0</v>
          </cell>
          <cell r="I9163">
            <v>0</v>
          </cell>
          <cell r="J9163">
            <v>0</v>
          </cell>
          <cell r="K9163">
            <v>0</v>
          </cell>
          <cell r="L9163">
            <v>0</v>
          </cell>
          <cell r="M9163">
            <v>0</v>
          </cell>
          <cell r="N9163">
            <v>0</v>
          </cell>
          <cell r="O9163" t="str">
            <v>+++</v>
          </cell>
        </row>
        <row r="9164">
          <cell r="A9164" t="str">
            <v>640.40.55.500-5000.01</v>
          </cell>
          <cell r="B9164" t="str">
            <v>640</v>
          </cell>
          <cell r="C9164" t="str">
            <v>40</v>
          </cell>
          <cell r="D9164" t="str">
            <v>55</v>
          </cell>
          <cell r="E9164" t="str">
            <v>500</v>
          </cell>
          <cell r="F9164" t="str">
            <v>5000.01</v>
          </cell>
          <cell r="G9164" t="str">
            <v>Salaries Regular</v>
          </cell>
          <cell r="H9164">
            <v>0</v>
          </cell>
          <cell r="I9164">
            <v>0</v>
          </cell>
          <cell r="J9164">
            <v>0</v>
          </cell>
          <cell r="K9164">
            <v>0</v>
          </cell>
          <cell r="L9164">
            <v>0</v>
          </cell>
          <cell r="M9164">
            <v>0</v>
          </cell>
          <cell r="N9164">
            <v>0</v>
          </cell>
          <cell r="O9164" t="str">
            <v>+++</v>
          </cell>
        </row>
        <row r="9165">
          <cell r="A9165" t="str">
            <v>640.40.55.500-5000.02</v>
          </cell>
          <cell r="B9165" t="str">
            <v>640</v>
          </cell>
          <cell r="C9165" t="str">
            <v>40</v>
          </cell>
          <cell r="D9165" t="str">
            <v>55</v>
          </cell>
          <cell r="E9165" t="str">
            <v>500</v>
          </cell>
          <cell r="F9165" t="str">
            <v>5000.02</v>
          </cell>
          <cell r="G9165" t="str">
            <v>Salaries Part Time</v>
          </cell>
          <cell r="H9165">
            <v>0</v>
          </cell>
          <cell r="I9165">
            <v>0</v>
          </cell>
          <cell r="J9165">
            <v>0</v>
          </cell>
          <cell r="K9165">
            <v>0</v>
          </cell>
          <cell r="L9165">
            <v>0</v>
          </cell>
          <cell r="M9165">
            <v>0</v>
          </cell>
          <cell r="N9165">
            <v>0</v>
          </cell>
          <cell r="O9165" t="str">
            <v>+++</v>
          </cell>
        </row>
        <row r="9166">
          <cell r="A9166" t="str">
            <v>640.40.55.500-5000.03</v>
          </cell>
          <cell r="B9166" t="str">
            <v>640</v>
          </cell>
          <cell r="C9166" t="str">
            <v>40</v>
          </cell>
          <cell r="D9166" t="str">
            <v>55</v>
          </cell>
          <cell r="E9166" t="str">
            <v>500</v>
          </cell>
          <cell r="F9166" t="str">
            <v>5000.03</v>
          </cell>
          <cell r="G9166" t="str">
            <v>Salaries Overtime</v>
          </cell>
          <cell r="H9166">
            <v>0</v>
          </cell>
          <cell r="I9166">
            <v>0</v>
          </cell>
          <cell r="J9166">
            <v>0</v>
          </cell>
          <cell r="K9166">
            <v>0</v>
          </cell>
          <cell r="L9166">
            <v>0</v>
          </cell>
          <cell r="M9166">
            <v>0</v>
          </cell>
          <cell r="N9166">
            <v>0</v>
          </cell>
          <cell r="O9166" t="str">
            <v>+++</v>
          </cell>
        </row>
        <row r="9167">
          <cell r="A9167" t="str">
            <v>640.40.55.500-5000.04</v>
          </cell>
          <cell r="B9167" t="str">
            <v>640</v>
          </cell>
          <cell r="C9167" t="str">
            <v>40</v>
          </cell>
          <cell r="D9167" t="str">
            <v>55</v>
          </cell>
          <cell r="E9167" t="str">
            <v>500</v>
          </cell>
          <cell r="F9167" t="str">
            <v>5000.04</v>
          </cell>
          <cell r="G9167" t="str">
            <v>Salaries Holiday Pay</v>
          </cell>
          <cell r="H9167">
            <v>0</v>
          </cell>
          <cell r="I9167">
            <v>0</v>
          </cell>
          <cell r="J9167">
            <v>0</v>
          </cell>
          <cell r="K9167">
            <v>0</v>
          </cell>
          <cell r="L9167">
            <v>0</v>
          </cell>
          <cell r="M9167">
            <v>0</v>
          </cell>
          <cell r="N9167">
            <v>0</v>
          </cell>
          <cell r="O9167" t="str">
            <v>+++</v>
          </cell>
        </row>
        <row r="9168">
          <cell r="A9168" t="str">
            <v>640.40.55.500-5000.05</v>
          </cell>
          <cell r="B9168" t="str">
            <v>640</v>
          </cell>
          <cell r="C9168" t="str">
            <v>40</v>
          </cell>
          <cell r="D9168" t="str">
            <v>55</v>
          </cell>
          <cell r="E9168" t="str">
            <v>500</v>
          </cell>
          <cell r="F9168" t="str">
            <v>5000.05</v>
          </cell>
          <cell r="G9168" t="str">
            <v>Salaries Duty Pay</v>
          </cell>
          <cell r="H9168">
            <v>0</v>
          </cell>
          <cell r="I9168">
            <v>0</v>
          </cell>
          <cell r="J9168">
            <v>0</v>
          </cell>
          <cell r="K9168">
            <v>0</v>
          </cell>
          <cell r="L9168">
            <v>0</v>
          </cell>
          <cell r="M9168">
            <v>0</v>
          </cell>
          <cell r="N9168">
            <v>0</v>
          </cell>
          <cell r="O9168" t="str">
            <v>+++</v>
          </cell>
        </row>
        <row r="9169">
          <cell r="A9169" t="str">
            <v>640.40.55.500-5000.06</v>
          </cell>
          <cell r="B9169" t="str">
            <v>640</v>
          </cell>
          <cell r="C9169" t="str">
            <v>40</v>
          </cell>
          <cell r="D9169" t="str">
            <v>55</v>
          </cell>
          <cell r="E9169" t="str">
            <v>500</v>
          </cell>
          <cell r="F9169" t="str">
            <v>5000.06</v>
          </cell>
          <cell r="G9169" t="str">
            <v>Salaries Out of Class</v>
          </cell>
          <cell r="H9169">
            <v>0</v>
          </cell>
          <cell r="I9169">
            <v>0</v>
          </cell>
          <cell r="J9169">
            <v>0</v>
          </cell>
          <cell r="K9169">
            <v>0</v>
          </cell>
          <cell r="L9169">
            <v>0</v>
          </cell>
          <cell r="M9169">
            <v>0</v>
          </cell>
          <cell r="N9169">
            <v>0</v>
          </cell>
          <cell r="O9169" t="str">
            <v>+++</v>
          </cell>
        </row>
        <row r="9170">
          <cell r="A9170" t="str">
            <v>640.40.55.500-5000.07</v>
          </cell>
          <cell r="B9170" t="str">
            <v>640</v>
          </cell>
          <cell r="C9170" t="str">
            <v>40</v>
          </cell>
          <cell r="D9170" t="str">
            <v>55</v>
          </cell>
          <cell r="E9170" t="str">
            <v>500</v>
          </cell>
          <cell r="F9170" t="str">
            <v>5000.07</v>
          </cell>
          <cell r="G9170" t="str">
            <v>Salaries Admin Leave Pay</v>
          </cell>
          <cell r="H9170">
            <v>0</v>
          </cell>
          <cell r="I9170">
            <v>0</v>
          </cell>
          <cell r="J9170">
            <v>0</v>
          </cell>
          <cell r="K9170">
            <v>0</v>
          </cell>
          <cell r="L9170">
            <v>0</v>
          </cell>
          <cell r="M9170">
            <v>0</v>
          </cell>
          <cell r="N9170">
            <v>0</v>
          </cell>
          <cell r="O9170" t="str">
            <v>+++</v>
          </cell>
        </row>
        <row r="9171">
          <cell r="A9171" t="str">
            <v>640.40.55.500-5000.08</v>
          </cell>
          <cell r="B9171" t="str">
            <v>640</v>
          </cell>
          <cell r="C9171" t="str">
            <v>40</v>
          </cell>
          <cell r="D9171" t="str">
            <v>55</v>
          </cell>
          <cell r="E9171" t="str">
            <v>500</v>
          </cell>
          <cell r="F9171" t="str">
            <v>5000.08</v>
          </cell>
          <cell r="G9171" t="str">
            <v>Salaries Longevity Pay</v>
          </cell>
          <cell r="H9171">
            <v>0</v>
          </cell>
          <cell r="I9171">
            <v>0</v>
          </cell>
          <cell r="J9171">
            <v>0</v>
          </cell>
          <cell r="K9171">
            <v>0</v>
          </cell>
          <cell r="L9171">
            <v>0</v>
          </cell>
          <cell r="M9171">
            <v>0</v>
          </cell>
          <cell r="N9171">
            <v>0</v>
          </cell>
          <cell r="O9171" t="str">
            <v>+++</v>
          </cell>
        </row>
        <row r="9172">
          <cell r="A9172" t="str">
            <v>640.40.55.500-5000.09</v>
          </cell>
          <cell r="B9172" t="str">
            <v>640</v>
          </cell>
          <cell r="C9172" t="str">
            <v>40</v>
          </cell>
          <cell r="D9172" t="str">
            <v>55</v>
          </cell>
          <cell r="E9172" t="str">
            <v>500</v>
          </cell>
          <cell r="F9172" t="str">
            <v>5000.09</v>
          </cell>
          <cell r="G9172" t="str">
            <v>Salaries Mutual Aid Overtime</v>
          </cell>
          <cell r="H9172">
            <v>0</v>
          </cell>
          <cell r="I9172">
            <v>0</v>
          </cell>
          <cell r="J9172">
            <v>0</v>
          </cell>
          <cell r="K9172">
            <v>0</v>
          </cell>
          <cell r="L9172">
            <v>0</v>
          </cell>
          <cell r="M9172">
            <v>0</v>
          </cell>
          <cell r="N9172">
            <v>0</v>
          </cell>
          <cell r="O9172" t="str">
            <v>+++</v>
          </cell>
        </row>
        <row r="9173">
          <cell r="A9173" t="str">
            <v>640.40.55.500-5000.10</v>
          </cell>
          <cell r="B9173" t="str">
            <v>640</v>
          </cell>
          <cell r="C9173" t="str">
            <v>40</v>
          </cell>
          <cell r="D9173" t="str">
            <v>55</v>
          </cell>
          <cell r="E9173" t="str">
            <v>500</v>
          </cell>
          <cell r="F9173" t="str">
            <v>5000.10</v>
          </cell>
          <cell r="G9173" t="str">
            <v>Salaries Furloughs</v>
          </cell>
          <cell r="H9173">
            <v>0</v>
          </cell>
          <cell r="I9173">
            <v>0</v>
          </cell>
          <cell r="J9173">
            <v>0</v>
          </cell>
          <cell r="K9173">
            <v>0</v>
          </cell>
          <cell r="L9173">
            <v>0</v>
          </cell>
          <cell r="M9173">
            <v>0</v>
          </cell>
          <cell r="N9173">
            <v>0</v>
          </cell>
          <cell r="O9173" t="str">
            <v>+++</v>
          </cell>
        </row>
        <row r="9174">
          <cell r="A9174" t="str">
            <v>640.40.55.500-5000.11</v>
          </cell>
          <cell r="B9174" t="str">
            <v>640</v>
          </cell>
          <cell r="C9174" t="str">
            <v>40</v>
          </cell>
          <cell r="D9174" t="str">
            <v>55</v>
          </cell>
          <cell r="E9174" t="str">
            <v>500</v>
          </cell>
          <cell r="F9174" t="str">
            <v>5000.11</v>
          </cell>
          <cell r="G9174" t="str">
            <v>Salaries Worker's Comp</v>
          </cell>
          <cell r="H9174">
            <v>0</v>
          </cell>
          <cell r="I9174">
            <v>0</v>
          </cell>
          <cell r="J9174">
            <v>0</v>
          </cell>
          <cell r="K9174">
            <v>0</v>
          </cell>
          <cell r="L9174">
            <v>0</v>
          </cell>
          <cell r="M9174">
            <v>0</v>
          </cell>
          <cell r="N9174">
            <v>0</v>
          </cell>
          <cell r="O9174" t="str">
            <v>+++</v>
          </cell>
        </row>
        <row r="9175">
          <cell r="A9175" t="str">
            <v>640.40.55.500-5000.12</v>
          </cell>
          <cell r="B9175" t="str">
            <v>640</v>
          </cell>
          <cell r="C9175" t="str">
            <v>40</v>
          </cell>
          <cell r="D9175" t="str">
            <v>55</v>
          </cell>
          <cell r="E9175" t="str">
            <v>500</v>
          </cell>
          <cell r="F9175" t="str">
            <v>5000.12</v>
          </cell>
          <cell r="G9175" t="str">
            <v>Salaries Compensated Absences</v>
          </cell>
          <cell r="H9175">
            <v>0</v>
          </cell>
          <cell r="I9175">
            <v>0</v>
          </cell>
          <cell r="J9175">
            <v>0</v>
          </cell>
          <cell r="K9175">
            <v>0</v>
          </cell>
          <cell r="L9175">
            <v>0</v>
          </cell>
          <cell r="M9175">
            <v>0</v>
          </cell>
          <cell r="N9175">
            <v>0</v>
          </cell>
          <cell r="O9175" t="str">
            <v>+++</v>
          </cell>
        </row>
        <row r="9176">
          <cell r="A9176" t="str">
            <v>640.40.55.500-5000.99</v>
          </cell>
          <cell r="B9176" t="str">
            <v>640</v>
          </cell>
          <cell r="C9176" t="str">
            <v>40</v>
          </cell>
          <cell r="D9176" t="str">
            <v>55</v>
          </cell>
          <cell r="E9176" t="str">
            <v>500</v>
          </cell>
          <cell r="F9176" t="str">
            <v>5000.99</v>
          </cell>
          <cell r="G9176" t="str">
            <v>Salaries New Personnel Requests</v>
          </cell>
          <cell r="H9176">
            <v>0</v>
          </cell>
          <cell r="I9176">
            <v>0</v>
          </cell>
          <cell r="J9176">
            <v>0</v>
          </cell>
          <cell r="K9176">
            <v>0</v>
          </cell>
          <cell r="L9176">
            <v>0</v>
          </cell>
          <cell r="M9176">
            <v>0</v>
          </cell>
          <cell r="N9176">
            <v>0</v>
          </cell>
          <cell r="O9176" t="str">
            <v>+++</v>
          </cell>
        </row>
        <row r="9177">
          <cell r="A9177" t="str">
            <v>640.40.55.500-5100.00</v>
          </cell>
          <cell r="B9177" t="str">
            <v>640</v>
          </cell>
          <cell r="C9177" t="str">
            <v>40</v>
          </cell>
          <cell r="D9177" t="str">
            <v>55</v>
          </cell>
          <cell r="E9177" t="str">
            <v>500</v>
          </cell>
          <cell r="F9177" t="str">
            <v>5100.00</v>
          </cell>
          <cell r="G9177" t="str">
            <v>Benefits PERS Pool Liability</v>
          </cell>
          <cell r="H9177">
            <v>0</v>
          </cell>
          <cell r="I9177">
            <v>0</v>
          </cell>
          <cell r="J9177">
            <v>0</v>
          </cell>
          <cell r="K9177">
            <v>0</v>
          </cell>
          <cell r="L9177">
            <v>0</v>
          </cell>
          <cell r="M9177">
            <v>0</v>
          </cell>
          <cell r="N9177">
            <v>0</v>
          </cell>
          <cell r="O9177" t="str">
            <v>+++</v>
          </cell>
        </row>
        <row r="9178">
          <cell r="A9178" t="str">
            <v>640.40.55.500-5100.01</v>
          </cell>
          <cell r="B9178" t="str">
            <v>640</v>
          </cell>
          <cell r="C9178" t="str">
            <v>40</v>
          </cell>
          <cell r="D9178" t="str">
            <v>55</v>
          </cell>
          <cell r="E9178" t="str">
            <v>500</v>
          </cell>
          <cell r="F9178" t="str">
            <v>5100.01</v>
          </cell>
          <cell r="G9178" t="str">
            <v>Benefits Retirement</v>
          </cell>
          <cell r="H9178">
            <v>0</v>
          </cell>
          <cell r="I9178">
            <v>0</v>
          </cell>
          <cell r="J9178">
            <v>0</v>
          </cell>
          <cell r="K9178">
            <v>0</v>
          </cell>
          <cell r="L9178">
            <v>0</v>
          </cell>
          <cell r="M9178">
            <v>0</v>
          </cell>
          <cell r="N9178">
            <v>0</v>
          </cell>
          <cell r="O9178" t="str">
            <v>+++</v>
          </cell>
        </row>
        <row r="9179">
          <cell r="A9179" t="str">
            <v>640.40.55.500-5100.02</v>
          </cell>
          <cell r="B9179" t="str">
            <v>640</v>
          </cell>
          <cell r="C9179" t="str">
            <v>40</v>
          </cell>
          <cell r="D9179" t="str">
            <v>55</v>
          </cell>
          <cell r="E9179" t="str">
            <v>500</v>
          </cell>
          <cell r="F9179" t="str">
            <v>5100.02</v>
          </cell>
          <cell r="G9179" t="str">
            <v>Benefits Health Insurance</v>
          </cell>
          <cell r="H9179">
            <v>0</v>
          </cell>
          <cell r="I9179">
            <v>0</v>
          </cell>
          <cell r="J9179">
            <v>0</v>
          </cell>
          <cell r="K9179">
            <v>0</v>
          </cell>
          <cell r="L9179">
            <v>0</v>
          </cell>
          <cell r="M9179">
            <v>0</v>
          </cell>
          <cell r="N9179">
            <v>0</v>
          </cell>
          <cell r="O9179" t="str">
            <v>+++</v>
          </cell>
        </row>
        <row r="9180">
          <cell r="A9180" t="str">
            <v>640.40.55.500-5100.03</v>
          </cell>
          <cell r="B9180" t="str">
            <v>640</v>
          </cell>
          <cell r="C9180" t="str">
            <v>40</v>
          </cell>
          <cell r="D9180" t="str">
            <v>55</v>
          </cell>
          <cell r="E9180" t="str">
            <v>500</v>
          </cell>
          <cell r="F9180" t="str">
            <v>5100.03</v>
          </cell>
          <cell r="G9180" t="str">
            <v>Benefits Dental Insurance</v>
          </cell>
          <cell r="H9180">
            <v>0</v>
          </cell>
          <cell r="I9180">
            <v>0</v>
          </cell>
          <cell r="J9180">
            <v>0</v>
          </cell>
          <cell r="K9180">
            <v>0</v>
          </cell>
          <cell r="L9180">
            <v>0</v>
          </cell>
          <cell r="M9180">
            <v>0</v>
          </cell>
          <cell r="N9180">
            <v>0</v>
          </cell>
          <cell r="O9180" t="str">
            <v>+++</v>
          </cell>
        </row>
        <row r="9181">
          <cell r="A9181" t="str">
            <v>640.40.55.500-5100.04</v>
          </cell>
          <cell r="B9181" t="str">
            <v>640</v>
          </cell>
          <cell r="C9181" t="str">
            <v>40</v>
          </cell>
          <cell r="D9181" t="str">
            <v>55</v>
          </cell>
          <cell r="E9181" t="str">
            <v>500</v>
          </cell>
          <cell r="F9181" t="str">
            <v>5100.04</v>
          </cell>
          <cell r="G9181" t="str">
            <v>Benefits Vision Insurance</v>
          </cell>
          <cell r="H9181">
            <v>0</v>
          </cell>
          <cell r="I9181">
            <v>0</v>
          </cell>
          <cell r="J9181">
            <v>0</v>
          </cell>
          <cell r="K9181">
            <v>0</v>
          </cell>
          <cell r="L9181">
            <v>0</v>
          </cell>
          <cell r="M9181">
            <v>0</v>
          </cell>
          <cell r="N9181">
            <v>0</v>
          </cell>
          <cell r="O9181" t="str">
            <v>+++</v>
          </cell>
        </row>
        <row r="9182">
          <cell r="A9182" t="str">
            <v>640.40.55.500-5100.05</v>
          </cell>
          <cell r="B9182" t="str">
            <v>640</v>
          </cell>
          <cell r="C9182" t="str">
            <v>40</v>
          </cell>
          <cell r="D9182" t="str">
            <v>55</v>
          </cell>
          <cell r="E9182" t="str">
            <v>500</v>
          </cell>
          <cell r="F9182" t="str">
            <v>5100.05</v>
          </cell>
          <cell r="G9182" t="str">
            <v>Benefits Life Insurance</v>
          </cell>
          <cell r="H9182">
            <v>0</v>
          </cell>
          <cell r="I9182">
            <v>0</v>
          </cell>
          <cell r="J9182">
            <v>0</v>
          </cell>
          <cell r="K9182">
            <v>0</v>
          </cell>
          <cell r="L9182">
            <v>0</v>
          </cell>
          <cell r="M9182">
            <v>0</v>
          </cell>
          <cell r="N9182">
            <v>0</v>
          </cell>
          <cell r="O9182" t="str">
            <v>+++</v>
          </cell>
        </row>
        <row r="9183">
          <cell r="A9183" t="str">
            <v>640.40.55.500-5100.06</v>
          </cell>
          <cell r="B9183" t="str">
            <v>640</v>
          </cell>
          <cell r="C9183" t="str">
            <v>40</v>
          </cell>
          <cell r="D9183" t="str">
            <v>55</v>
          </cell>
          <cell r="E9183" t="str">
            <v>500</v>
          </cell>
          <cell r="F9183" t="str">
            <v>5100.06</v>
          </cell>
          <cell r="G9183" t="str">
            <v>Benefits Worker's Comp</v>
          </cell>
          <cell r="H9183">
            <v>0</v>
          </cell>
          <cell r="I9183">
            <v>0</v>
          </cell>
          <cell r="J9183">
            <v>0</v>
          </cell>
          <cell r="K9183">
            <v>0</v>
          </cell>
          <cell r="L9183">
            <v>0</v>
          </cell>
          <cell r="M9183">
            <v>0</v>
          </cell>
          <cell r="N9183">
            <v>0</v>
          </cell>
          <cell r="O9183" t="str">
            <v>+++</v>
          </cell>
        </row>
        <row r="9184">
          <cell r="A9184" t="str">
            <v>640.40.55.500-5100.07</v>
          </cell>
          <cell r="B9184" t="str">
            <v>640</v>
          </cell>
          <cell r="C9184" t="str">
            <v>40</v>
          </cell>
          <cell r="D9184" t="str">
            <v>55</v>
          </cell>
          <cell r="E9184" t="str">
            <v>500</v>
          </cell>
          <cell r="F9184" t="str">
            <v>5100.07</v>
          </cell>
          <cell r="G9184" t="str">
            <v>Benefits Long Term Disability</v>
          </cell>
          <cell r="H9184">
            <v>0</v>
          </cell>
          <cell r="I9184">
            <v>0</v>
          </cell>
          <cell r="J9184">
            <v>0</v>
          </cell>
          <cell r="K9184">
            <v>0</v>
          </cell>
          <cell r="L9184">
            <v>0</v>
          </cell>
          <cell r="M9184">
            <v>0</v>
          </cell>
          <cell r="N9184">
            <v>0</v>
          </cell>
          <cell r="O9184" t="str">
            <v>+++</v>
          </cell>
        </row>
        <row r="9185">
          <cell r="A9185" t="str">
            <v>640.40.55.500-5100.08</v>
          </cell>
          <cell r="B9185" t="str">
            <v>640</v>
          </cell>
          <cell r="C9185" t="str">
            <v>40</v>
          </cell>
          <cell r="D9185" t="str">
            <v>55</v>
          </cell>
          <cell r="E9185" t="str">
            <v>500</v>
          </cell>
          <cell r="F9185" t="str">
            <v>5100.08</v>
          </cell>
          <cell r="G9185" t="str">
            <v>Benefits Deferred Compensation</v>
          </cell>
          <cell r="H9185">
            <v>0</v>
          </cell>
          <cell r="I9185">
            <v>0</v>
          </cell>
          <cell r="J9185">
            <v>0</v>
          </cell>
          <cell r="K9185">
            <v>0</v>
          </cell>
          <cell r="L9185">
            <v>0</v>
          </cell>
          <cell r="M9185">
            <v>0</v>
          </cell>
          <cell r="N9185">
            <v>0</v>
          </cell>
          <cell r="O9185" t="str">
            <v>+++</v>
          </cell>
        </row>
        <row r="9186">
          <cell r="A9186" t="str">
            <v>640.40.55.500-5100.09</v>
          </cell>
          <cell r="B9186" t="str">
            <v>640</v>
          </cell>
          <cell r="C9186" t="str">
            <v>40</v>
          </cell>
          <cell r="D9186" t="str">
            <v>55</v>
          </cell>
          <cell r="E9186" t="str">
            <v>500</v>
          </cell>
          <cell r="F9186" t="str">
            <v>5100.09</v>
          </cell>
          <cell r="G9186" t="str">
            <v>Benefits Unemployment Insurance</v>
          </cell>
          <cell r="H9186">
            <v>0</v>
          </cell>
          <cell r="I9186">
            <v>0</v>
          </cell>
          <cell r="J9186">
            <v>0</v>
          </cell>
          <cell r="K9186">
            <v>0</v>
          </cell>
          <cell r="L9186">
            <v>0</v>
          </cell>
          <cell r="M9186">
            <v>0</v>
          </cell>
          <cell r="N9186">
            <v>0</v>
          </cell>
          <cell r="O9186" t="str">
            <v>+++</v>
          </cell>
        </row>
        <row r="9187">
          <cell r="A9187" t="str">
            <v>640.40.55.500-5100.10</v>
          </cell>
          <cell r="B9187" t="str">
            <v>640</v>
          </cell>
          <cell r="C9187" t="str">
            <v>40</v>
          </cell>
          <cell r="D9187" t="str">
            <v>55</v>
          </cell>
          <cell r="E9187" t="str">
            <v>500</v>
          </cell>
          <cell r="F9187" t="str">
            <v>5100.10</v>
          </cell>
          <cell r="G9187" t="str">
            <v>Benefits Uniform Allowance</v>
          </cell>
          <cell r="H9187">
            <v>0</v>
          </cell>
          <cell r="I9187">
            <v>0</v>
          </cell>
          <cell r="J9187">
            <v>0</v>
          </cell>
          <cell r="K9187">
            <v>0</v>
          </cell>
          <cell r="L9187">
            <v>0</v>
          </cell>
          <cell r="M9187">
            <v>0</v>
          </cell>
          <cell r="N9187">
            <v>0</v>
          </cell>
          <cell r="O9187" t="str">
            <v>+++</v>
          </cell>
        </row>
        <row r="9188">
          <cell r="A9188" t="str">
            <v>640.40.55.500-5100.11</v>
          </cell>
          <cell r="B9188" t="str">
            <v>640</v>
          </cell>
          <cell r="C9188" t="str">
            <v>40</v>
          </cell>
          <cell r="D9188" t="str">
            <v>55</v>
          </cell>
          <cell r="E9188" t="str">
            <v>500</v>
          </cell>
          <cell r="F9188" t="str">
            <v>5100.11</v>
          </cell>
          <cell r="G9188" t="str">
            <v>Benefits Medicare</v>
          </cell>
          <cell r="H9188">
            <v>0</v>
          </cell>
          <cell r="I9188">
            <v>0</v>
          </cell>
          <cell r="J9188">
            <v>0</v>
          </cell>
          <cell r="K9188">
            <v>0</v>
          </cell>
          <cell r="L9188">
            <v>0</v>
          </cell>
          <cell r="M9188">
            <v>0</v>
          </cell>
          <cell r="N9188">
            <v>0</v>
          </cell>
          <cell r="O9188" t="str">
            <v>+++</v>
          </cell>
        </row>
        <row r="9189">
          <cell r="A9189" t="str">
            <v>640.40.55.500-5100.12</v>
          </cell>
          <cell r="B9189" t="str">
            <v>640</v>
          </cell>
          <cell r="C9189" t="str">
            <v>40</v>
          </cell>
          <cell r="D9189" t="str">
            <v>55</v>
          </cell>
          <cell r="E9189" t="str">
            <v>500</v>
          </cell>
          <cell r="F9189" t="str">
            <v>5100.12</v>
          </cell>
          <cell r="G9189" t="str">
            <v>Benefits Annual Physical Exam</v>
          </cell>
          <cell r="H9189">
            <v>0</v>
          </cell>
          <cell r="I9189">
            <v>0</v>
          </cell>
          <cell r="J9189">
            <v>0</v>
          </cell>
          <cell r="K9189">
            <v>0</v>
          </cell>
          <cell r="L9189">
            <v>0</v>
          </cell>
          <cell r="M9189">
            <v>0</v>
          </cell>
          <cell r="N9189">
            <v>0</v>
          </cell>
          <cell r="O9189" t="str">
            <v>+++</v>
          </cell>
        </row>
        <row r="9190">
          <cell r="A9190" t="str">
            <v>640.40.55.500-5100.13</v>
          </cell>
          <cell r="B9190" t="str">
            <v>640</v>
          </cell>
          <cell r="C9190" t="str">
            <v>40</v>
          </cell>
          <cell r="D9190" t="str">
            <v>55</v>
          </cell>
          <cell r="E9190" t="str">
            <v>500</v>
          </cell>
          <cell r="F9190" t="str">
            <v>5100.13</v>
          </cell>
          <cell r="G9190" t="str">
            <v>Benefits Employee Assistance Program</v>
          </cell>
          <cell r="H9190">
            <v>0</v>
          </cell>
          <cell r="I9190">
            <v>0</v>
          </cell>
          <cell r="J9190">
            <v>0</v>
          </cell>
          <cell r="K9190">
            <v>0</v>
          </cell>
          <cell r="L9190">
            <v>0</v>
          </cell>
          <cell r="M9190">
            <v>0</v>
          </cell>
          <cell r="N9190">
            <v>0</v>
          </cell>
          <cell r="O9190" t="str">
            <v>+++</v>
          </cell>
        </row>
        <row r="9191">
          <cell r="A9191" t="str">
            <v>640.40.55.500-5100.14</v>
          </cell>
          <cell r="B9191" t="str">
            <v>640</v>
          </cell>
          <cell r="C9191" t="str">
            <v>40</v>
          </cell>
          <cell r="D9191" t="str">
            <v>55</v>
          </cell>
          <cell r="E9191" t="str">
            <v>500</v>
          </cell>
          <cell r="F9191" t="str">
            <v>5100.14</v>
          </cell>
          <cell r="G9191" t="str">
            <v>Benefits PPE</v>
          </cell>
          <cell r="H9191">
            <v>0</v>
          </cell>
          <cell r="I9191">
            <v>0</v>
          </cell>
          <cell r="J9191">
            <v>0</v>
          </cell>
          <cell r="K9191">
            <v>0</v>
          </cell>
          <cell r="L9191">
            <v>0</v>
          </cell>
          <cell r="M9191">
            <v>0</v>
          </cell>
          <cell r="N9191">
            <v>0</v>
          </cell>
          <cell r="O9191" t="str">
            <v>+++</v>
          </cell>
        </row>
        <row r="9192">
          <cell r="A9192" t="str">
            <v>640.40.55.500-5100.15</v>
          </cell>
          <cell r="B9192" t="str">
            <v>640</v>
          </cell>
          <cell r="C9192" t="str">
            <v>40</v>
          </cell>
          <cell r="D9192" t="str">
            <v>55</v>
          </cell>
          <cell r="E9192" t="str">
            <v>500</v>
          </cell>
          <cell r="F9192" t="str">
            <v>5100.15</v>
          </cell>
          <cell r="G9192" t="str">
            <v>Benefits Cell Phone Allowance</v>
          </cell>
          <cell r="H9192">
            <v>0</v>
          </cell>
          <cell r="I9192">
            <v>0</v>
          </cell>
          <cell r="J9192">
            <v>0</v>
          </cell>
          <cell r="K9192">
            <v>0</v>
          </cell>
          <cell r="L9192">
            <v>0</v>
          </cell>
          <cell r="M9192">
            <v>0</v>
          </cell>
          <cell r="N9192">
            <v>0</v>
          </cell>
          <cell r="O9192" t="str">
            <v>+++</v>
          </cell>
        </row>
        <row r="9193">
          <cell r="A9193" t="str">
            <v>640.40.55.500-5100.16</v>
          </cell>
          <cell r="B9193" t="str">
            <v>640</v>
          </cell>
          <cell r="C9193" t="str">
            <v>40</v>
          </cell>
          <cell r="D9193" t="str">
            <v>55</v>
          </cell>
          <cell r="E9193" t="str">
            <v>500</v>
          </cell>
          <cell r="F9193" t="str">
            <v>5100.16</v>
          </cell>
          <cell r="G9193" t="str">
            <v>Benefits 1959 Survivor Retirement</v>
          </cell>
          <cell r="H9193">
            <v>0</v>
          </cell>
          <cell r="I9193">
            <v>0</v>
          </cell>
          <cell r="J9193">
            <v>0</v>
          </cell>
          <cell r="K9193">
            <v>0</v>
          </cell>
          <cell r="L9193">
            <v>0</v>
          </cell>
          <cell r="M9193">
            <v>0</v>
          </cell>
          <cell r="N9193">
            <v>0</v>
          </cell>
          <cell r="O9193" t="str">
            <v>+++</v>
          </cell>
        </row>
        <row r="9194">
          <cell r="A9194" t="str">
            <v>640.40.55.500-5100.17</v>
          </cell>
          <cell r="B9194" t="str">
            <v>640</v>
          </cell>
          <cell r="C9194" t="str">
            <v>40</v>
          </cell>
          <cell r="D9194" t="str">
            <v>55</v>
          </cell>
          <cell r="E9194" t="str">
            <v>500</v>
          </cell>
          <cell r="F9194" t="str">
            <v>5100.17</v>
          </cell>
          <cell r="G9194" t="str">
            <v>Benefits Other Post Employment Benefits</v>
          </cell>
          <cell r="H9194">
            <v>0</v>
          </cell>
          <cell r="I9194">
            <v>0</v>
          </cell>
          <cell r="J9194">
            <v>0</v>
          </cell>
          <cell r="K9194">
            <v>0</v>
          </cell>
          <cell r="L9194">
            <v>0</v>
          </cell>
          <cell r="M9194">
            <v>0</v>
          </cell>
          <cell r="N9194">
            <v>0</v>
          </cell>
          <cell r="O9194" t="str">
            <v>+++</v>
          </cell>
        </row>
        <row r="9195">
          <cell r="A9195" t="str">
            <v>640.40.55.500-6000.01</v>
          </cell>
          <cell r="B9195" t="str">
            <v>640</v>
          </cell>
          <cell r="C9195" t="str">
            <v>40</v>
          </cell>
          <cell r="D9195" t="str">
            <v>55</v>
          </cell>
          <cell r="E9195" t="str">
            <v>500</v>
          </cell>
          <cell r="F9195" t="str">
            <v>6000.01</v>
          </cell>
          <cell r="G9195" t="str">
            <v>Professional Services General</v>
          </cell>
          <cell r="H9195">
            <v>4800</v>
          </cell>
          <cell r="I9195">
            <v>0</v>
          </cell>
          <cell r="J9195">
            <v>4800</v>
          </cell>
          <cell r="K9195">
            <v>0</v>
          </cell>
          <cell r="L9195">
            <v>4800</v>
          </cell>
          <cell r="M9195">
            <v>0</v>
          </cell>
          <cell r="N9195">
            <v>0</v>
          </cell>
          <cell r="O9195">
            <v>1</v>
          </cell>
        </row>
        <row r="9196">
          <cell r="A9196" t="str">
            <v>640.40.55.500-6400.01</v>
          </cell>
          <cell r="B9196" t="str">
            <v>640</v>
          </cell>
          <cell r="C9196" t="str">
            <v>40</v>
          </cell>
          <cell r="D9196" t="str">
            <v>55</v>
          </cell>
          <cell r="E9196" t="str">
            <v>500</v>
          </cell>
          <cell r="F9196" t="str">
            <v>6400.01</v>
          </cell>
          <cell r="G9196" t="str">
            <v>Repairs &amp; Maintenance Building</v>
          </cell>
          <cell r="H9196">
            <v>42000</v>
          </cell>
          <cell r="I9196">
            <v>0</v>
          </cell>
          <cell r="J9196">
            <v>42000</v>
          </cell>
          <cell r="K9196">
            <v>0</v>
          </cell>
          <cell r="L9196">
            <v>0</v>
          </cell>
          <cell r="M9196">
            <v>1334.25</v>
          </cell>
          <cell r="N9196">
            <v>40665.75</v>
          </cell>
          <cell r="O9196">
            <v>0.03</v>
          </cell>
        </row>
        <row r="9197">
          <cell r="A9197" t="str">
            <v>640.40.55.500-6600.07</v>
          </cell>
          <cell r="B9197" t="str">
            <v>640</v>
          </cell>
          <cell r="C9197" t="str">
            <v>40</v>
          </cell>
          <cell r="D9197" t="str">
            <v>55</v>
          </cell>
          <cell r="E9197" t="str">
            <v>500</v>
          </cell>
          <cell r="F9197" t="str">
            <v>6600.07</v>
          </cell>
          <cell r="G9197" t="str">
            <v>Administrative Expenses Employee Recruitment</v>
          </cell>
          <cell r="H9197">
            <v>0</v>
          </cell>
          <cell r="I9197">
            <v>0</v>
          </cell>
          <cell r="J9197">
            <v>0</v>
          </cell>
          <cell r="K9197">
            <v>0</v>
          </cell>
          <cell r="L9197">
            <v>0</v>
          </cell>
          <cell r="M9197">
            <v>0</v>
          </cell>
          <cell r="N9197">
            <v>0</v>
          </cell>
          <cell r="O9197" t="str">
            <v>+++</v>
          </cell>
        </row>
        <row r="9198">
          <cell r="A9198" t="str">
            <v>640.40.55.510-5000.01</v>
          </cell>
          <cell r="B9198" t="str">
            <v>640</v>
          </cell>
          <cell r="C9198" t="str">
            <v>40</v>
          </cell>
          <cell r="D9198" t="str">
            <v>55</v>
          </cell>
          <cell r="E9198" t="str">
            <v>510</v>
          </cell>
          <cell r="F9198" t="str">
            <v>5000.01</v>
          </cell>
          <cell r="G9198" t="str">
            <v>Salaries Regular</v>
          </cell>
          <cell r="H9198">
            <v>16975</v>
          </cell>
          <cell r="I9198">
            <v>0</v>
          </cell>
          <cell r="J9198">
            <v>16975</v>
          </cell>
          <cell r="K9198">
            <v>0</v>
          </cell>
          <cell r="L9198">
            <v>0</v>
          </cell>
          <cell r="M9198">
            <v>4237.68</v>
          </cell>
          <cell r="N9198">
            <v>12737.32</v>
          </cell>
          <cell r="O9198">
            <v>0.25</v>
          </cell>
        </row>
        <row r="9199">
          <cell r="A9199" t="str">
            <v>640.40.55.510-5000.02</v>
          </cell>
          <cell r="B9199" t="str">
            <v>640</v>
          </cell>
          <cell r="C9199" t="str">
            <v>40</v>
          </cell>
          <cell r="D9199" t="str">
            <v>55</v>
          </cell>
          <cell r="E9199" t="str">
            <v>510</v>
          </cell>
          <cell r="F9199" t="str">
            <v>5000.02</v>
          </cell>
          <cell r="G9199" t="str">
            <v>Salaries Part Time</v>
          </cell>
          <cell r="H9199">
            <v>0</v>
          </cell>
          <cell r="I9199">
            <v>0</v>
          </cell>
          <cell r="J9199">
            <v>0</v>
          </cell>
          <cell r="K9199">
            <v>0</v>
          </cell>
          <cell r="L9199">
            <v>0</v>
          </cell>
          <cell r="M9199">
            <v>0</v>
          </cell>
          <cell r="N9199">
            <v>0</v>
          </cell>
          <cell r="O9199" t="str">
            <v>+++</v>
          </cell>
        </row>
        <row r="9200">
          <cell r="A9200" t="str">
            <v>640.40.55.510-5000.03</v>
          </cell>
          <cell r="B9200" t="str">
            <v>640</v>
          </cell>
          <cell r="C9200" t="str">
            <v>40</v>
          </cell>
          <cell r="D9200" t="str">
            <v>55</v>
          </cell>
          <cell r="E9200" t="str">
            <v>510</v>
          </cell>
          <cell r="F9200" t="str">
            <v>5000.03</v>
          </cell>
          <cell r="G9200" t="str">
            <v>Salaries Overtime</v>
          </cell>
          <cell r="H9200">
            <v>1550</v>
          </cell>
          <cell r="I9200">
            <v>0</v>
          </cell>
          <cell r="J9200">
            <v>1550</v>
          </cell>
          <cell r="K9200">
            <v>0</v>
          </cell>
          <cell r="L9200">
            <v>0</v>
          </cell>
          <cell r="M9200">
            <v>77.650000000000006</v>
          </cell>
          <cell r="N9200">
            <v>1472.35</v>
          </cell>
          <cell r="O9200">
            <v>0.05</v>
          </cell>
        </row>
        <row r="9201">
          <cell r="A9201" t="str">
            <v>640.40.55.510-5000.04</v>
          </cell>
          <cell r="B9201" t="str">
            <v>640</v>
          </cell>
          <cell r="C9201" t="str">
            <v>40</v>
          </cell>
          <cell r="D9201" t="str">
            <v>55</v>
          </cell>
          <cell r="E9201" t="str">
            <v>510</v>
          </cell>
          <cell r="F9201" t="str">
            <v>5000.04</v>
          </cell>
          <cell r="G9201" t="str">
            <v>Salaries Holiday Pay</v>
          </cell>
          <cell r="H9201">
            <v>0</v>
          </cell>
          <cell r="I9201">
            <v>0</v>
          </cell>
          <cell r="J9201">
            <v>0</v>
          </cell>
          <cell r="K9201">
            <v>0</v>
          </cell>
          <cell r="L9201">
            <v>0</v>
          </cell>
          <cell r="M9201">
            <v>0</v>
          </cell>
          <cell r="N9201">
            <v>0</v>
          </cell>
          <cell r="O9201" t="str">
            <v>+++</v>
          </cell>
        </row>
        <row r="9202">
          <cell r="A9202" t="str">
            <v>640.40.55.510-5000.05</v>
          </cell>
          <cell r="B9202" t="str">
            <v>640</v>
          </cell>
          <cell r="C9202" t="str">
            <v>40</v>
          </cell>
          <cell r="D9202" t="str">
            <v>55</v>
          </cell>
          <cell r="E9202" t="str">
            <v>510</v>
          </cell>
          <cell r="F9202" t="str">
            <v>5000.05</v>
          </cell>
          <cell r="G9202" t="str">
            <v>Salaries Duty Pay</v>
          </cell>
          <cell r="H9202">
            <v>0</v>
          </cell>
          <cell r="I9202">
            <v>0</v>
          </cell>
          <cell r="J9202">
            <v>0</v>
          </cell>
          <cell r="K9202">
            <v>0</v>
          </cell>
          <cell r="L9202">
            <v>0</v>
          </cell>
          <cell r="M9202">
            <v>0</v>
          </cell>
          <cell r="N9202">
            <v>0</v>
          </cell>
          <cell r="O9202" t="str">
            <v>+++</v>
          </cell>
        </row>
        <row r="9203">
          <cell r="A9203" t="str">
            <v>640.40.55.510-5000.06</v>
          </cell>
          <cell r="B9203" t="str">
            <v>640</v>
          </cell>
          <cell r="C9203" t="str">
            <v>40</v>
          </cell>
          <cell r="D9203" t="str">
            <v>55</v>
          </cell>
          <cell r="E9203" t="str">
            <v>510</v>
          </cell>
          <cell r="F9203" t="str">
            <v>5000.06</v>
          </cell>
          <cell r="G9203" t="str">
            <v>Salaries Out of Class</v>
          </cell>
          <cell r="H9203">
            <v>0</v>
          </cell>
          <cell r="I9203">
            <v>0</v>
          </cell>
          <cell r="J9203">
            <v>0</v>
          </cell>
          <cell r="K9203">
            <v>0</v>
          </cell>
          <cell r="L9203">
            <v>0</v>
          </cell>
          <cell r="M9203">
            <v>0</v>
          </cell>
          <cell r="N9203">
            <v>0</v>
          </cell>
          <cell r="O9203" t="str">
            <v>+++</v>
          </cell>
        </row>
        <row r="9204">
          <cell r="A9204" t="str">
            <v>640.40.55.510-5000.07</v>
          </cell>
          <cell r="B9204" t="str">
            <v>640</v>
          </cell>
          <cell r="C9204" t="str">
            <v>40</v>
          </cell>
          <cell r="D9204" t="str">
            <v>55</v>
          </cell>
          <cell r="E9204" t="str">
            <v>510</v>
          </cell>
          <cell r="F9204" t="str">
            <v>5000.07</v>
          </cell>
          <cell r="G9204" t="str">
            <v>Salaries Admin Leave Pay</v>
          </cell>
          <cell r="H9204">
            <v>0</v>
          </cell>
          <cell r="I9204">
            <v>0</v>
          </cell>
          <cell r="J9204">
            <v>0</v>
          </cell>
          <cell r="K9204">
            <v>0</v>
          </cell>
          <cell r="L9204">
            <v>0</v>
          </cell>
          <cell r="M9204">
            <v>0</v>
          </cell>
          <cell r="N9204">
            <v>0</v>
          </cell>
          <cell r="O9204" t="str">
            <v>+++</v>
          </cell>
        </row>
        <row r="9205">
          <cell r="A9205" t="str">
            <v>640.40.55.510-5000.08</v>
          </cell>
          <cell r="B9205" t="str">
            <v>640</v>
          </cell>
          <cell r="C9205" t="str">
            <v>40</v>
          </cell>
          <cell r="D9205" t="str">
            <v>55</v>
          </cell>
          <cell r="E9205" t="str">
            <v>510</v>
          </cell>
          <cell r="F9205" t="str">
            <v>5000.08</v>
          </cell>
          <cell r="G9205" t="str">
            <v>Salaries Longevity Pay</v>
          </cell>
          <cell r="H9205">
            <v>0</v>
          </cell>
          <cell r="I9205">
            <v>0</v>
          </cell>
          <cell r="J9205">
            <v>0</v>
          </cell>
          <cell r="K9205">
            <v>0</v>
          </cell>
          <cell r="L9205">
            <v>0</v>
          </cell>
          <cell r="M9205">
            <v>0</v>
          </cell>
          <cell r="N9205">
            <v>0</v>
          </cell>
          <cell r="O9205" t="str">
            <v>+++</v>
          </cell>
        </row>
        <row r="9206">
          <cell r="A9206" t="str">
            <v>640.40.55.510-5000.09</v>
          </cell>
          <cell r="B9206" t="str">
            <v>640</v>
          </cell>
          <cell r="C9206" t="str">
            <v>40</v>
          </cell>
          <cell r="D9206" t="str">
            <v>55</v>
          </cell>
          <cell r="E9206" t="str">
            <v>510</v>
          </cell>
          <cell r="F9206" t="str">
            <v>5000.09</v>
          </cell>
          <cell r="G9206" t="str">
            <v>Salaries Mutual Aid Overtime</v>
          </cell>
          <cell r="H9206">
            <v>0</v>
          </cell>
          <cell r="I9206">
            <v>0</v>
          </cell>
          <cell r="J9206">
            <v>0</v>
          </cell>
          <cell r="K9206">
            <v>0</v>
          </cell>
          <cell r="L9206">
            <v>0</v>
          </cell>
          <cell r="M9206">
            <v>0</v>
          </cell>
          <cell r="N9206">
            <v>0</v>
          </cell>
          <cell r="O9206" t="str">
            <v>+++</v>
          </cell>
        </row>
        <row r="9207">
          <cell r="A9207" t="str">
            <v>640.40.55.510-5000.10</v>
          </cell>
          <cell r="B9207" t="str">
            <v>640</v>
          </cell>
          <cell r="C9207" t="str">
            <v>40</v>
          </cell>
          <cell r="D9207" t="str">
            <v>55</v>
          </cell>
          <cell r="E9207" t="str">
            <v>510</v>
          </cell>
          <cell r="F9207" t="str">
            <v>5000.10</v>
          </cell>
          <cell r="G9207" t="str">
            <v>Salaries Furloughs</v>
          </cell>
          <cell r="H9207">
            <v>0</v>
          </cell>
          <cell r="I9207">
            <v>0</v>
          </cell>
          <cell r="J9207">
            <v>0</v>
          </cell>
          <cell r="K9207">
            <v>0</v>
          </cell>
          <cell r="L9207">
            <v>0</v>
          </cell>
          <cell r="M9207">
            <v>0</v>
          </cell>
          <cell r="N9207">
            <v>0</v>
          </cell>
          <cell r="O9207" t="str">
            <v>+++</v>
          </cell>
        </row>
        <row r="9208">
          <cell r="A9208" t="str">
            <v>640.40.55.510-5000.11</v>
          </cell>
          <cell r="B9208" t="str">
            <v>640</v>
          </cell>
          <cell r="C9208" t="str">
            <v>40</v>
          </cell>
          <cell r="D9208" t="str">
            <v>55</v>
          </cell>
          <cell r="E9208" t="str">
            <v>510</v>
          </cell>
          <cell r="F9208" t="str">
            <v>5000.11</v>
          </cell>
          <cell r="G9208" t="str">
            <v>Salaries Worker's Comp</v>
          </cell>
          <cell r="H9208">
            <v>0</v>
          </cell>
          <cell r="I9208">
            <v>0</v>
          </cell>
          <cell r="J9208">
            <v>0</v>
          </cell>
          <cell r="K9208">
            <v>0</v>
          </cell>
          <cell r="L9208">
            <v>0</v>
          </cell>
          <cell r="M9208">
            <v>0</v>
          </cell>
          <cell r="N9208">
            <v>0</v>
          </cell>
          <cell r="O9208" t="str">
            <v>+++</v>
          </cell>
        </row>
        <row r="9209">
          <cell r="A9209" t="str">
            <v>640.40.55.510-5000.12</v>
          </cell>
          <cell r="B9209" t="str">
            <v>640</v>
          </cell>
          <cell r="C9209" t="str">
            <v>40</v>
          </cell>
          <cell r="D9209" t="str">
            <v>55</v>
          </cell>
          <cell r="E9209" t="str">
            <v>510</v>
          </cell>
          <cell r="F9209" t="str">
            <v>5000.12</v>
          </cell>
          <cell r="G9209" t="str">
            <v>Salaries Compensated Absences</v>
          </cell>
          <cell r="H9209">
            <v>0</v>
          </cell>
          <cell r="I9209">
            <v>0</v>
          </cell>
          <cell r="J9209">
            <v>0</v>
          </cell>
          <cell r="K9209">
            <v>0</v>
          </cell>
          <cell r="L9209">
            <v>0</v>
          </cell>
          <cell r="M9209">
            <v>0</v>
          </cell>
          <cell r="N9209">
            <v>0</v>
          </cell>
          <cell r="O9209" t="str">
            <v>+++</v>
          </cell>
        </row>
        <row r="9210">
          <cell r="A9210" t="str">
            <v>640.40.55.510-5100.00</v>
          </cell>
          <cell r="B9210" t="str">
            <v>640</v>
          </cell>
          <cell r="C9210" t="str">
            <v>40</v>
          </cell>
          <cell r="D9210" t="str">
            <v>55</v>
          </cell>
          <cell r="E9210" t="str">
            <v>510</v>
          </cell>
          <cell r="F9210" t="str">
            <v>5100.00</v>
          </cell>
          <cell r="G9210" t="str">
            <v>Benefits PERS Pool Liability</v>
          </cell>
          <cell r="H9210">
            <v>3180</v>
          </cell>
          <cell r="I9210">
            <v>0</v>
          </cell>
          <cell r="J9210">
            <v>3180</v>
          </cell>
          <cell r="K9210">
            <v>0</v>
          </cell>
          <cell r="L9210">
            <v>0</v>
          </cell>
          <cell r="M9210">
            <v>873.05</v>
          </cell>
          <cell r="N9210">
            <v>2306.9499999999998</v>
          </cell>
          <cell r="O9210">
            <v>0.27</v>
          </cell>
        </row>
        <row r="9211">
          <cell r="A9211" t="str">
            <v>640.40.55.510-5100.01</v>
          </cell>
          <cell r="B9211" t="str">
            <v>640</v>
          </cell>
          <cell r="C9211" t="str">
            <v>40</v>
          </cell>
          <cell r="D9211" t="str">
            <v>55</v>
          </cell>
          <cell r="E9211" t="str">
            <v>510</v>
          </cell>
          <cell r="F9211" t="str">
            <v>5100.01</v>
          </cell>
          <cell r="G9211" t="str">
            <v>Benefits Retirement</v>
          </cell>
          <cell r="H9211">
            <v>1745</v>
          </cell>
          <cell r="I9211">
            <v>0</v>
          </cell>
          <cell r="J9211">
            <v>1745</v>
          </cell>
          <cell r="K9211">
            <v>0</v>
          </cell>
          <cell r="L9211">
            <v>0</v>
          </cell>
          <cell r="M9211">
            <v>490.78</v>
          </cell>
          <cell r="N9211">
            <v>1254.22</v>
          </cell>
          <cell r="O9211">
            <v>0.28000000000000003</v>
          </cell>
        </row>
        <row r="9212">
          <cell r="A9212" t="str">
            <v>640.40.55.510-5100.02</v>
          </cell>
          <cell r="B9212" t="str">
            <v>640</v>
          </cell>
          <cell r="C9212" t="str">
            <v>40</v>
          </cell>
          <cell r="D9212" t="str">
            <v>55</v>
          </cell>
          <cell r="E9212" t="str">
            <v>510</v>
          </cell>
          <cell r="F9212" t="str">
            <v>5100.02</v>
          </cell>
          <cell r="G9212" t="str">
            <v>Benefits Health Insurance</v>
          </cell>
          <cell r="H9212">
            <v>4320</v>
          </cell>
          <cell r="I9212">
            <v>0</v>
          </cell>
          <cell r="J9212">
            <v>4320</v>
          </cell>
          <cell r="K9212">
            <v>0</v>
          </cell>
          <cell r="L9212">
            <v>0</v>
          </cell>
          <cell r="M9212">
            <v>562.55999999999995</v>
          </cell>
          <cell r="N9212">
            <v>3757.44</v>
          </cell>
          <cell r="O9212">
            <v>0.13</v>
          </cell>
        </row>
        <row r="9213">
          <cell r="A9213" t="str">
            <v>640.40.55.510-5100.03</v>
          </cell>
          <cell r="B9213" t="str">
            <v>640</v>
          </cell>
          <cell r="C9213" t="str">
            <v>40</v>
          </cell>
          <cell r="D9213" t="str">
            <v>55</v>
          </cell>
          <cell r="E9213" t="str">
            <v>510</v>
          </cell>
          <cell r="F9213" t="str">
            <v>5100.03</v>
          </cell>
          <cell r="G9213" t="str">
            <v>Benefits Dental Insurance</v>
          </cell>
          <cell r="H9213">
            <v>404</v>
          </cell>
          <cell r="I9213">
            <v>0</v>
          </cell>
          <cell r="J9213">
            <v>404</v>
          </cell>
          <cell r="K9213">
            <v>0</v>
          </cell>
          <cell r="L9213">
            <v>0</v>
          </cell>
          <cell r="M9213">
            <v>91.32</v>
          </cell>
          <cell r="N9213">
            <v>312.68</v>
          </cell>
          <cell r="O9213">
            <v>0.23</v>
          </cell>
        </row>
        <row r="9214">
          <cell r="A9214" t="str">
            <v>640.40.55.510-5100.04</v>
          </cell>
          <cell r="B9214" t="str">
            <v>640</v>
          </cell>
          <cell r="C9214" t="str">
            <v>40</v>
          </cell>
          <cell r="D9214" t="str">
            <v>55</v>
          </cell>
          <cell r="E9214" t="str">
            <v>510</v>
          </cell>
          <cell r="F9214" t="str">
            <v>5100.04</v>
          </cell>
          <cell r="G9214" t="str">
            <v>Benefits Vision Insurance</v>
          </cell>
          <cell r="H9214">
            <v>60</v>
          </cell>
          <cell r="I9214">
            <v>0</v>
          </cell>
          <cell r="J9214">
            <v>60</v>
          </cell>
          <cell r="K9214">
            <v>0</v>
          </cell>
          <cell r="L9214">
            <v>0</v>
          </cell>
          <cell r="M9214">
            <v>14.94</v>
          </cell>
          <cell r="N9214">
            <v>45.06</v>
          </cell>
          <cell r="O9214">
            <v>0.25</v>
          </cell>
        </row>
        <row r="9215">
          <cell r="A9215" t="str">
            <v>640.40.55.510-5100.05</v>
          </cell>
          <cell r="B9215" t="str">
            <v>640</v>
          </cell>
          <cell r="C9215" t="str">
            <v>40</v>
          </cell>
          <cell r="D9215" t="str">
            <v>55</v>
          </cell>
          <cell r="E9215" t="str">
            <v>510</v>
          </cell>
          <cell r="F9215" t="str">
            <v>5100.05</v>
          </cell>
          <cell r="G9215" t="str">
            <v>Benefits Life Insurance</v>
          </cell>
          <cell r="H9215">
            <v>10</v>
          </cell>
          <cell r="I9215">
            <v>0</v>
          </cell>
          <cell r="J9215">
            <v>10</v>
          </cell>
          <cell r="K9215">
            <v>0</v>
          </cell>
          <cell r="L9215">
            <v>0</v>
          </cell>
          <cell r="M9215">
            <v>8.08</v>
          </cell>
          <cell r="N9215">
            <v>1.92</v>
          </cell>
          <cell r="O9215">
            <v>0.81</v>
          </cell>
        </row>
        <row r="9216">
          <cell r="A9216" t="str">
            <v>640.40.55.510-5100.06</v>
          </cell>
          <cell r="B9216" t="str">
            <v>640</v>
          </cell>
          <cell r="C9216" t="str">
            <v>40</v>
          </cell>
          <cell r="D9216" t="str">
            <v>55</v>
          </cell>
          <cell r="E9216" t="str">
            <v>510</v>
          </cell>
          <cell r="F9216" t="str">
            <v>5100.06</v>
          </cell>
          <cell r="G9216" t="str">
            <v>Benefits Worker's Comp</v>
          </cell>
          <cell r="H9216">
            <v>600</v>
          </cell>
          <cell r="I9216">
            <v>0</v>
          </cell>
          <cell r="J9216">
            <v>600</v>
          </cell>
          <cell r="K9216">
            <v>0</v>
          </cell>
          <cell r="L9216">
            <v>0</v>
          </cell>
          <cell r="M9216">
            <v>0</v>
          </cell>
          <cell r="N9216">
            <v>600</v>
          </cell>
          <cell r="O9216">
            <v>0</v>
          </cell>
        </row>
        <row r="9217">
          <cell r="A9217" t="str">
            <v>640.40.55.510-5100.07</v>
          </cell>
          <cell r="B9217" t="str">
            <v>640</v>
          </cell>
          <cell r="C9217" t="str">
            <v>40</v>
          </cell>
          <cell r="D9217" t="str">
            <v>55</v>
          </cell>
          <cell r="E9217" t="str">
            <v>510</v>
          </cell>
          <cell r="F9217" t="str">
            <v>5100.07</v>
          </cell>
          <cell r="G9217" t="str">
            <v>Benefits Long Term Disability</v>
          </cell>
          <cell r="H9217">
            <v>100</v>
          </cell>
          <cell r="I9217">
            <v>0</v>
          </cell>
          <cell r="J9217">
            <v>100</v>
          </cell>
          <cell r="K9217">
            <v>0</v>
          </cell>
          <cell r="L9217">
            <v>0</v>
          </cell>
          <cell r="M9217">
            <v>20.81</v>
          </cell>
          <cell r="N9217">
            <v>79.19</v>
          </cell>
          <cell r="O9217">
            <v>0.21</v>
          </cell>
        </row>
        <row r="9218">
          <cell r="A9218" t="str">
            <v>640.40.55.510-5100.08</v>
          </cell>
          <cell r="B9218" t="str">
            <v>640</v>
          </cell>
          <cell r="C9218" t="str">
            <v>40</v>
          </cell>
          <cell r="D9218" t="str">
            <v>55</v>
          </cell>
          <cell r="E9218" t="str">
            <v>510</v>
          </cell>
          <cell r="F9218" t="str">
            <v>5100.08</v>
          </cell>
          <cell r="G9218" t="str">
            <v>Benefits Deferred Compensation</v>
          </cell>
          <cell r="H9218">
            <v>755</v>
          </cell>
          <cell r="I9218">
            <v>0</v>
          </cell>
          <cell r="J9218">
            <v>755</v>
          </cell>
          <cell r="K9218">
            <v>0</v>
          </cell>
          <cell r="L9218">
            <v>0</v>
          </cell>
          <cell r="M9218">
            <v>203.74</v>
          </cell>
          <cell r="N9218">
            <v>551.26</v>
          </cell>
          <cell r="O9218">
            <v>0.27</v>
          </cell>
        </row>
        <row r="9219">
          <cell r="A9219" t="str">
            <v>640.40.55.510-5100.09</v>
          </cell>
          <cell r="B9219" t="str">
            <v>640</v>
          </cell>
          <cell r="C9219" t="str">
            <v>40</v>
          </cell>
          <cell r="D9219" t="str">
            <v>55</v>
          </cell>
          <cell r="E9219" t="str">
            <v>510</v>
          </cell>
          <cell r="F9219" t="str">
            <v>5100.09</v>
          </cell>
          <cell r="G9219" t="str">
            <v>Benefits Unemployment Insurance</v>
          </cell>
          <cell r="H9219">
            <v>0</v>
          </cell>
          <cell r="I9219">
            <v>0</v>
          </cell>
          <cell r="J9219">
            <v>0</v>
          </cell>
          <cell r="K9219">
            <v>0</v>
          </cell>
          <cell r="L9219">
            <v>0</v>
          </cell>
          <cell r="M9219">
            <v>0</v>
          </cell>
          <cell r="N9219">
            <v>0</v>
          </cell>
          <cell r="O9219" t="str">
            <v>+++</v>
          </cell>
        </row>
        <row r="9220">
          <cell r="A9220" t="str">
            <v>640.40.55.510-5100.10</v>
          </cell>
          <cell r="B9220" t="str">
            <v>640</v>
          </cell>
          <cell r="C9220" t="str">
            <v>40</v>
          </cell>
          <cell r="D9220" t="str">
            <v>55</v>
          </cell>
          <cell r="E9220" t="str">
            <v>510</v>
          </cell>
          <cell r="F9220" t="str">
            <v>5100.10</v>
          </cell>
          <cell r="G9220" t="str">
            <v>Benefits Uniform Allowance</v>
          </cell>
          <cell r="H9220">
            <v>0</v>
          </cell>
          <cell r="I9220">
            <v>0</v>
          </cell>
          <cell r="J9220">
            <v>0</v>
          </cell>
          <cell r="K9220">
            <v>0</v>
          </cell>
          <cell r="L9220">
            <v>0</v>
          </cell>
          <cell r="M9220">
            <v>0</v>
          </cell>
          <cell r="N9220">
            <v>0</v>
          </cell>
          <cell r="O9220" t="str">
            <v>+++</v>
          </cell>
        </row>
        <row r="9221">
          <cell r="A9221" t="str">
            <v>640.40.55.510-5100.11</v>
          </cell>
          <cell r="B9221" t="str">
            <v>640</v>
          </cell>
          <cell r="C9221" t="str">
            <v>40</v>
          </cell>
          <cell r="D9221" t="str">
            <v>55</v>
          </cell>
          <cell r="E9221" t="str">
            <v>510</v>
          </cell>
          <cell r="F9221" t="str">
            <v>5100.11</v>
          </cell>
          <cell r="G9221" t="str">
            <v>Benefits Medicare</v>
          </cell>
          <cell r="H9221">
            <v>290</v>
          </cell>
          <cell r="I9221">
            <v>0</v>
          </cell>
          <cell r="J9221">
            <v>290</v>
          </cell>
          <cell r="K9221">
            <v>0</v>
          </cell>
          <cell r="L9221">
            <v>0</v>
          </cell>
          <cell r="M9221">
            <v>65.540000000000006</v>
          </cell>
          <cell r="N9221">
            <v>224.46</v>
          </cell>
          <cell r="O9221">
            <v>0.23</v>
          </cell>
        </row>
        <row r="9222">
          <cell r="A9222" t="str">
            <v>640.40.55.510-5100.12</v>
          </cell>
          <cell r="B9222" t="str">
            <v>640</v>
          </cell>
          <cell r="C9222" t="str">
            <v>40</v>
          </cell>
          <cell r="D9222" t="str">
            <v>55</v>
          </cell>
          <cell r="E9222" t="str">
            <v>510</v>
          </cell>
          <cell r="F9222" t="str">
            <v>5100.12</v>
          </cell>
          <cell r="G9222" t="str">
            <v>Benefits Annual Physical Exam</v>
          </cell>
          <cell r="H9222">
            <v>0</v>
          </cell>
          <cell r="I9222">
            <v>0</v>
          </cell>
          <cell r="J9222">
            <v>0</v>
          </cell>
          <cell r="K9222">
            <v>0</v>
          </cell>
          <cell r="L9222">
            <v>0</v>
          </cell>
          <cell r="M9222">
            <v>0</v>
          </cell>
          <cell r="N9222">
            <v>0</v>
          </cell>
          <cell r="O9222" t="str">
            <v>+++</v>
          </cell>
        </row>
        <row r="9223">
          <cell r="A9223" t="str">
            <v>640.40.55.510-5100.13</v>
          </cell>
          <cell r="B9223" t="str">
            <v>640</v>
          </cell>
          <cell r="C9223" t="str">
            <v>40</v>
          </cell>
          <cell r="D9223" t="str">
            <v>55</v>
          </cell>
          <cell r="E9223" t="str">
            <v>510</v>
          </cell>
          <cell r="F9223" t="str">
            <v>5100.13</v>
          </cell>
          <cell r="G9223" t="str">
            <v>Benefits Employee Assistance Program</v>
          </cell>
          <cell r="H9223">
            <v>0</v>
          </cell>
          <cell r="I9223">
            <v>0</v>
          </cell>
          <cell r="J9223">
            <v>0</v>
          </cell>
          <cell r="K9223">
            <v>0</v>
          </cell>
          <cell r="L9223">
            <v>0</v>
          </cell>
          <cell r="M9223">
            <v>0</v>
          </cell>
          <cell r="N9223">
            <v>0</v>
          </cell>
          <cell r="O9223" t="str">
            <v>+++</v>
          </cell>
        </row>
        <row r="9224">
          <cell r="A9224" t="str">
            <v>640.40.55.510-5100.14</v>
          </cell>
          <cell r="B9224" t="str">
            <v>640</v>
          </cell>
          <cell r="C9224" t="str">
            <v>40</v>
          </cell>
          <cell r="D9224" t="str">
            <v>55</v>
          </cell>
          <cell r="E9224" t="str">
            <v>510</v>
          </cell>
          <cell r="F9224" t="str">
            <v>5100.14</v>
          </cell>
          <cell r="G9224" t="str">
            <v>Benefits PPE</v>
          </cell>
          <cell r="H9224">
            <v>0</v>
          </cell>
          <cell r="I9224">
            <v>0</v>
          </cell>
          <cell r="J9224">
            <v>0</v>
          </cell>
          <cell r="K9224">
            <v>0</v>
          </cell>
          <cell r="L9224">
            <v>0</v>
          </cell>
          <cell r="M9224">
            <v>0</v>
          </cell>
          <cell r="N9224">
            <v>0</v>
          </cell>
          <cell r="O9224" t="str">
            <v>+++</v>
          </cell>
        </row>
        <row r="9225">
          <cell r="A9225" t="str">
            <v>640.40.55.510-5100.15</v>
          </cell>
          <cell r="B9225" t="str">
            <v>640</v>
          </cell>
          <cell r="C9225" t="str">
            <v>40</v>
          </cell>
          <cell r="D9225" t="str">
            <v>55</v>
          </cell>
          <cell r="E9225" t="str">
            <v>510</v>
          </cell>
          <cell r="F9225" t="str">
            <v>5100.15</v>
          </cell>
          <cell r="G9225" t="str">
            <v>Benefits Cell Phone Allowance</v>
          </cell>
          <cell r="H9225">
            <v>0</v>
          </cell>
          <cell r="I9225">
            <v>0</v>
          </cell>
          <cell r="J9225">
            <v>0</v>
          </cell>
          <cell r="K9225">
            <v>0</v>
          </cell>
          <cell r="L9225">
            <v>0</v>
          </cell>
          <cell r="M9225">
            <v>0</v>
          </cell>
          <cell r="N9225">
            <v>0</v>
          </cell>
          <cell r="O9225" t="str">
            <v>+++</v>
          </cell>
        </row>
        <row r="9226">
          <cell r="A9226" t="str">
            <v>640.40.55.510-5100.16</v>
          </cell>
          <cell r="B9226" t="str">
            <v>640</v>
          </cell>
          <cell r="C9226" t="str">
            <v>40</v>
          </cell>
          <cell r="D9226" t="str">
            <v>55</v>
          </cell>
          <cell r="E9226" t="str">
            <v>510</v>
          </cell>
          <cell r="F9226" t="str">
            <v>5100.16</v>
          </cell>
          <cell r="G9226" t="str">
            <v>Benefits 1959 Survivor Retirement</v>
          </cell>
          <cell r="H9226">
            <v>0</v>
          </cell>
          <cell r="I9226">
            <v>0</v>
          </cell>
          <cell r="J9226">
            <v>0</v>
          </cell>
          <cell r="K9226">
            <v>0</v>
          </cell>
          <cell r="L9226">
            <v>0</v>
          </cell>
          <cell r="M9226">
            <v>0</v>
          </cell>
          <cell r="N9226">
            <v>0</v>
          </cell>
          <cell r="O9226" t="str">
            <v>+++</v>
          </cell>
        </row>
        <row r="9227">
          <cell r="A9227" t="str">
            <v>640.40.55.510-5100.17</v>
          </cell>
          <cell r="B9227" t="str">
            <v>640</v>
          </cell>
          <cell r="C9227" t="str">
            <v>40</v>
          </cell>
          <cell r="D9227" t="str">
            <v>55</v>
          </cell>
          <cell r="E9227" t="str">
            <v>510</v>
          </cell>
          <cell r="F9227" t="str">
            <v>5100.17</v>
          </cell>
          <cell r="G9227" t="str">
            <v>Benefits Other Post Employment Benefits</v>
          </cell>
          <cell r="H9227">
            <v>2025</v>
          </cell>
          <cell r="I9227">
            <v>0</v>
          </cell>
          <cell r="J9227">
            <v>2025</v>
          </cell>
          <cell r="K9227">
            <v>0</v>
          </cell>
          <cell r="L9227">
            <v>0</v>
          </cell>
          <cell r="M9227">
            <v>610.5</v>
          </cell>
          <cell r="N9227">
            <v>1414.5</v>
          </cell>
          <cell r="O9227">
            <v>0.3</v>
          </cell>
        </row>
        <row r="9228">
          <cell r="A9228" t="str">
            <v>640.40.55.570-5000.01</v>
          </cell>
          <cell r="B9228" t="str">
            <v>640</v>
          </cell>
          <cell r="C9228" t="str">
            <v>40</v>
          </cell>
          <cell r="D9228" t="str">
            <v>55</v>
          </cell>
          <cell r="E9228" t="str">
            <v>570</v>
          </cell>
          <cell r="F9228" t="str">
            <v>5000.01</v>
          </cell>
          <cell r="G9228" t="str">
            <v>Salaries Regular</v>
          </cell>
          <cell r="H9228">
            <v>0</v>
          </cell>
          <cell r="I9228">
            <v>0</v>
          </cell>
          <cell r="J9228">
            <v>0</v>
          </cell>
          <cell r="K9228">
            <v>0</v>
          </cell>
          <cell r="L9228">
            <v>0</v>
          </cell>
          <cell r="M9228">
            <v>0</v>
          </cell>
          <cell r="N9228">
            <v>0</v>
          </cell>
          <cell r="O9228" t="str">
            <v>+++</v>
          </cell>
        </row>
        <row r="9229">
          <cell r="A9229" t="str">
            <v>640.40.55.570-5000.02</v>
          </cell>
          <cell r="B9229" t="str">
            <v>640</v>
          </cell>
          <cell r="C9229" t="str">
            <v>40</v>
          </cell>
          <cell r="D9229" t="str">
            <v>55</v>
          </cell>
          <cell r="E9229" t="str">
            <v>570</v>
          </cell>
          <cell r="F9229" t="str">
            <v>5000.02</v>
          </cell>
          <cell r="G9229" t="str">
            <v>Salaries Part Time</v>
          </cell>
          <cell r="H9229">
            <v>0</v>
          </cell>
          <cell r="I9229">
            <v>0</v>
          </cell>
          <cell r="J9229">
            <v>0</v>
          </cell>
          <cell r="K9229">
            <v>0</v>
          </cell>
          <cell r="L9229">
            <v>0</v>
          </cell>
          <cell r="M9229">
            <v>0</v>
          </cell>
          <cell r="N9229">
            <v>0</v>
          </cell>
          <cell r="O9229" t="str">
            <v>+++</v>
          </cell>
        </row>
        <row r="9230">
          <cell r="A9230" t="str">
            <v>640.40.55.570-5000.03</v>
          </cell>
          <cell r="B9230" t="str">
            <v>640</v>
          </cell>
          <cell r="C9230" t="str">
            <v>40</v>
          </cell>
          <cell r="D9230" t="str">
            <v>55</v>
          </cell>
          <cell r="E9230" t="str">
            <v>570</v>
          </cell>
          <cell r="F9230" t="str">
            <v>5000.03</v>
          </cell>
          <cell r="G9230" t="str">
            <v>Salaries Overtime</v>
          </cell>
          <cell r="H9230">
            <v>0</v>
          </cell>
          <cell r="I9230">
            <v>0</v>
          </cell>
          <cell r="J9230">
            <v>0</v>
          </cell>
          <cell r="K9230">
            <v>0</v>
          </cell>
          <cell r="L9230">
            <v>0</v>
          </cell>
          <cell r="M9230">
            <v>0</v>
          </cell>
          <cell r="N9230">
            <v>0</v>
          </cell>
          <cell r="O9230" t="str">
            <v>+++</v>
          </cell>
        </row>
        <row r="9231">
          <cell r="A9231" t="str">
            <v>640.40.55.570-5000.04</v>
          </cell>
          <cell r="B9231" t="str">
            <v>640</v>
          </cell>
          <cell r="C9231" t="str">
            <v>40</v>
          </cell>
          <cell r="D9231" t="str">
            <v>55</v>
          </cell>
          <cell r="E9231" t="str">
            <v>570</v>
          </cell>
          <cell r="F9231" t="str">
            <v>5000.04</v>
          </cell>
          <cell r="G9231" t="str">
            <v>Salaries Holiday Pay</v>
          </cell>
          <cell r="H9231">
            <v>0</v>
          </cell>
          <cell r="I9231">
            <v>0</v>
          </cell>
          <cell r="J9231">
            <v>0</v>
          </cell>
          <cell r="K9231">
            <v>0</v>
          </cell>
          <cell r="L9231">
            <v>0</v>
          </cell>
          <cell r="M9231">
            <v>0</v>
          </cell>
          <cell r="N9231">
            <v>0</v>
          </cell>
          <cell r="O9231" t="str">
            <v>+++</v>
          </cell>
        </row>
        <row r="9232">
          <cell r="A9232" t="str">
            <v>640.40.55.570-5000.06</v>
          </cell>
          <cell r="B9232" t="str">
            <v>640</v>
          </cell>
          <cell r="C9232" t="str">
            <v>40</v>
          </cell>
          <cell r="D9232" t="str">
            <v>55</v>
          </cell>
          <cell r="E9232" t="str">
            <v>570</v>
          </cell>
          <cell r="F9232" t="str">
            <v>5000.06</v>
          </cell>
          <cell r="G9232" t="str">
            <v>Salaries Out of Class</v>
          </cell>
          <cell r="H9232">
            <v>0</v>
          </cell>
          <cell r="I9232">
            <v>0</v>
          </cell>
          <cell r="J9232">
            <v>0</v>
          </cell>
          <cell r="K9232">
            <v>0</v>
          </cell>
          <cell r="L9232">
            <v>0</v>
          </cell>
          <cell r="M9232">
            <v>0</v>
          </cell>
          <cell r="N9232">
            <v>0</v>
          </cell>
          <cell r="O9232" t="str">
            <v>+++</v>
          </cell>
        </row>
        <row r="9233">
          <cell r="A9233" t="str">
            <v>640.40.55.570-5000.07</v>
          </cell>
          <cell r="B9233" t="str">
            <v>640</v>
          </cell>
          <cell r="C9233" t="str">
            <v>40</v>
          </cell>
          <cell r="D9233" t="str">
            <v>55</v>
          </cell>
          <cell r="E9233" t="str">
            <v>570</v>
          </cell>
          <cell r="F9233" t="str">
            <v>5000.07</v>
          </cell>
          <cell r="G9233" t="str">
            <v>Salaries Admin Leave Pay</v>
          </cell>
          <cell r="H9233">
            <v>0</v>
          </cell>
          <cell r="I9233">
            <v>0</v>
          </cell>
          <cell r="J9233">
            <v>0</v>
          </cell>
          <cell r="K9233">
            <v>0</v>
          </cell>
          <cell r="L9233">
            <v>0</v>
          </cell>
          <cell r="M9233">
            <v>0</v>
          </cell>
          <cell r="N9233">
            <v>0</v>
          </cell>
          <cell r="O9233" t="str">
            <v>+++</v>
          </cell>
        </row>
        <row r="9234">
          <cell r="A9234" t="str">
            <v>640.40.55.570-5000.08</v>
          </cell>
          <cell r="B9234" t="str">
            <v>640</v>
          </cell>
          <cell r="C9234" t="str">
            <v>40</v>
          </cell>
          <cell r="D9234" t="str">
            <v>55</v>
          </cell>
          <cell r="E9234" t="str">
            <v>570</v>
          </cell>
          <cell r="F9234" t="str">
            <v>5000.08</v>
          </cell>
          <cell r="G9234" t="str">
            <v>Salaries Longevity Pay</v>
          </cell>
          <cell r="H9234">
            <v>0</v>
          </cell>
          <cell r="I9234">
            <v>0</v>
          </cell>
          <cell r="J9234">
            <v>0</v>
          </cell>
          <cell r="K9234">
            <v>0</v>
          </cell>
          <cell r="L9234">
            <v>0</v>
          </cell>
          <cell r="M9234">
            <v>0</v>
          </cell>
          <cell r="N9234">
            <v>0</v>
          </cell>
          <cell r="O9234" t="str">
            <v>+++</v>
          </cell>
        </row>
        <row r="9235">
          <cell r="A9235" t="str">
            <v>640.40.55.570-5000.11</v>
          </cell>
          <cell r="B9235" t="str">
            <v>640</v>
          </cell>
          <cell r="C9235" t="str">
            <v>40</v>
          </cell>
          <cell r="D9235" t="str">
            <v>55</v>
          </cell>
          <cell r="E9235" t="str">
            <v>570</v>
          </cell>
          <cell r="F9235" t="str">
            <v>5000.11</v>
          </cell>
          <cell r="G9235" t="str">
            <v>Salaries Worker's Comp</v>
          </cell>
          <cell r="H9235">
            <v>0</v>
          </cell>
          <cell r="I9235">
            <v>0</v>
          </cell>
          <cell r="J9235">
            <v>0</v>
          </cell>
          <cell r="K9235">
            <v>0</v>
          </cell>
          <cell r="L9235">
            <v>0</v>
          </cell>
          <cell r="M9235">
            <v>0</v>
          </cell>
          <cell r="N9235">
            <v>0</v>
          </cell>
          <cell r="O9235" t="str">
            <v>+++</v>
          </cell>
        </row>
        <row r="9236">
          <cell r="A9236" t="str">
            <v>640.40.55.570-5000.99</v>
          </cell>
          <cell r="B9236" t="str">
            <v>640</v>
          </cell>
          <cell r="C9236" t="str">
            <v>40</v>
          </cell>
          <cell r="D9236" t="str">
            <v>55</v>
          </cell>
          <cell r="E9236" t="str">
            <v>570</v>
          </cell>
          <cell r="F9236" t="str">
            <v>5000.99</v>
          </cell>
          <cell r="G9236" t="str">
            <v>Salaries New Personnel Requests</v>
          </cell>
          <cell r="H9236">
            <v>0</v>
          </cell>
          <cell r="I9236">
            <v>0</v>
          </cell>
          <cell r="J9236">
            <v>0</v>
          </cell>
          <cell r="K9236">
            <v>0</v>
          </cell>
          <cell r="L9236">
            <v>0</v>
          </cell>
          <cell r="M9236">
            <v>0</v>
          </cell>
          <cell r="N9236">
            <v>0</v>
          </cell>
          <cell r="O9236" t="str">
            <v>+++</v>
          </cell>
        </row>
        <row r="9237">
          <cell r="A9237" t="str">
            <v>640.40.55.570-5100.00</v>
          </cell>
          <cell r="B9237" t="str">
            <v>640</v>
          </cell>
          <cell r="C9237" t="str">
            <v>40</v>
          </cell>
          <cell r="D9237" t="str">
            <v>55</v>
          </cell>
          <cell r="E9237" t="str">
            <v>570</v>
          </cell>
          <cell r="F9237" t="str">
            <v>5100.00</v>
          </cell>
          <cell r="G9237" t="str">
            <v>Benefits PERS Pool Liability</v>
          </cell>
          <cell r="H9237">
            <v>0</v>
          </cell>
          <cell r="I9237">
            <v>0</v>
          </cell>
          <cell r="J9237">
            <v>0</v>
          </cell>
          <cell r="K9237">
            <v>0</v>
          </cell>
          <cell r="L9237">
            <v>0</v>
          </cell>
          <cell r="M9237">
            <v>0</v>
          </cell>
          <cell r="N9237">
            <v>0</v>
          </cell>
          <cell r="O9237" t="str">
            <v>+++</v>
          </cell>
        </row>
        <row r="9238">
          <cell r="A9238" t="str">
            <v>640.40.55.570-5100.01</v>
          </cell>
          <cell r="B9238" t="str">
            <v>640</v>
          </cell>
          <cell r="C9238" t="str">
            <v>40</v>
          </cell>
          <cell r="D9238" t="str">
            <v>55</v>
          </cell>
          <cell r="E9238" t="str">
            <v>570</v>
          </cell>
          <cell r="F9238" t="str">
            <v>5100.01</v>
          </cell>
          <cell r="G9238" t="str">
            <v>Benefits Retirement</v>
          </cell>
          <cell r="H9238">
            <v>0</v>
          </cell>
          <cell r="I9238">
            <v>0</v>
          </cell>
          <cell r="J9238">
            <v>0</v>
          </cell>
          <cell r="K9238">
            <v>0</v>
          </cell>
          <cell r="L9238">
            <v>0</v>
          </cell>
          <cell r="M9238">
            <v>0</v>
          </cell>
          <cell r="N9238">
            <v>0</v>
          </cell>
          <cell r="O9238" t="str">
            <v>+++</v>
          </cell>
        </row>
        <row r="9239">
          <cell r="A9239" t="str">
            <v>640.40.55.570-5100.02</v>
          </cell>
          <cell r="B9239" t="str">
            <v>640</v>
          </cell>
          <cell r="C9239" t="str">
            <v>40</v>
          </cell>
          <cell r="D9239" t="str">
            <v>55</v>
          </cell>
          <cell r="E9239" t="str">
            <v>570</v>
          </cell>
          <cell r="F9239" t="str">
            <v>5100.02</v>
          </cell>
          <cell r="G9239" t="str">
            <v>Benefits Health Insurance</v>
          </cell>
          <cell r="H9239">
            <v>0</v>
          </cell>
          <cell r="I9239">
            <v>0</v>
          </cell>
          <cell r="J9239">
            <v>0</v>
          </cell>
          <cell r="K9239">
            <v>0</v>
          </cell>
          <cell r="L9239">
            <v>0</v>
          </cell>
          <cell r="M9239">
            <v>0</v>
          </cell>
          <cell r="N9239">
            <v>0</v>
          </cell>
          <cell r="O9239" t="str">
            <v>+++</v>
          </cell>
        </row>
        <row r="9240">
          <cell r="A9240" t="str">
            <v>640.40.55.570-5100.03</v>
          </cell>
          <cell r="B9240" t="str">
            <v>640</v>
          </cell>
          <cell r="C9240" t="str">
            <v>40</v>
          </cell>
          <cell r="D9240" t="str">
            <v>55</v>
          </cell>
          <cell r="E9240" t="str">
            <v>570</v>
          </cell>
          <cell r="F9240" t="str">
            <v>5100.03</v>
          </cell>
          <cell r="G9240" t="str">
            <v>Benefits Dental Insurance</v>
          </cell>
          <cell r="H9240">
            <v>0</v>
          </cell>
          <cell r="I9240">
            <v>0</v>
          </cell>
          <cell r="J9240">
            <v>0</v>
          </cell>
          <cell r="K9240">
            <v>0</v>
          </cell>
          <cell r="L9240">
            <v>0</v>
          </cell>
          <cell r="M9240">
            <v>0</v>
          </cell>
          <cell r="N9240">
            <v>0</v>
          </cell>
          <cell r="O9240" t="str">
            <v>+++</v>
          </cell>
        </row>
        <row r="9241">
          <cell r="A9241" t="str">
            <v>640.40.55.570-5100.04</v>
          </cell>
          <cell r="B9241" t="str">
            <v>640</v>
          </cell>
          <cell r="C9241" t="str">
            <v>40</v>
          </cell>
          <cell r="D9241" t="str">
            <v>55</v>
          </cell>
          <cell r="E9241" t="str">
            <v>570</v>
          </cell>
          <cell r="F9241" t="str">
            <v>5100.04</v>
          </cell>
          <cell r="G9241" t="str">
            <v>Benefits Vision Insurance</v>
          </cell>
          <cell r="H9241">
            <v>0</v>
          </cell>
          <cell r="I9241">
            <v>0</v>
          </cell>
          <cell r="J9241">
            <v>0</v>
          </cell>
          <cell r="K9241">
            <v>0</v>
          </cell>
          <cell r="L9241">
            <v>0</v>
          </cell>
          <cell r="M9241">
            <v>0</v>
          </cell>
          <cell r="N9241">
            <v>0</v>
          </cell>
          <cell r="O9241" t="str">
            <v>+++</v>
          </cell>
        </row>
        <row r="9242">
          <cell r="A9242" t="str">
            <v>640.40.55.570-5100.05</v>
          </cell>
          <cell r="B9242" t="str">
            <v>640</v>
          </cell>
          <cell r="C9242" t="str">
            <v>40</v>
          </cell>
          <cell r="D9242" t="str">
            <v>55</v>
          </cell>
          <cell r="E9242" t="str">
            <v>570</v>
          </cell>
          <cell r="F9242" t="str">
            <v>5100.05</v>
          </cell>
          <cell r="G9242" t="str">
            <v>Benefits Life Insurance</v>
          </cell>
          <cell r="H9242">
            <v>0</v>
          </cell>
          <cell r="I9242">
            <v>0</v>
          </cell>
          <cell r="J9242">
            <v>0</v>
          </cell>
          <cell r="K9242">
            <v>0</v>
          </cell>
          <cell r="L9242">
            <v>0</v>
          </cell>
          <cell r="M9242">
            <v>0</v>
          </cell>
          <cell r="N9242">
            <v>0</v>
          </cell>
          <cell r="O9242" t="str">
            <v>+++</v>
          </cell>
        </row>
        <row r="9243">
          <cell r="A9243" t="str">
            <v>640.40.55.570-5100.06</v>
          </cell>
          <cell r="B9243" t="str">
            <v>640</v>
          </cell>
          <cell r="C9243" t="str">
            <v>40</v>
          </cell>
          <cell r="D9243" t="str">
            <v>55</v>
          </cell>
          <cell r="E9243" t="str">
            <v>570</v>
          </cell>
          <cell r="F9243" t="str">
            <v>5100.06</v>
          </cell>
          <cell r="G9243" t="str">
            <v>Benefits Worker's Comp</v>
          </cell>
          <cell r="H9243">
            <v>0</v>
          </cell>
          <cell r="I9243">
            <v>0</v>
          </cell>
          <cell r="J9243">
            <v>0</v>
          </cell>
          <cell r="K9243">
            <v>0</v>
          </cell>
          <cell r="L9243">
            <v>0</v>
          </cell>
          <cell r="M9243">
            <v>0</v>
          </cell>
          <cell r="N9243">
            <v>0</v>
          </cell>
          <cell r="O9243" t="str">
            <v>+++</v>
          </cell>
        </row>
        <row r="9244">
          <cell r="A9244" t="str">
            <v>640.40.55.570-5100.07</v>
          </cell>
          <cell r="B9244" t="str">
            <v>640</v>
          </cell>
          <cell r="C9244" t="str">
            <v>40</v>
          </cell>
          <cell r="D9244" t="str">
            <v>55</v>
          </cell>
          <cell r="E9244" t="str">
            <v>570</v>
          </cell>
          <cell r="F9244" t="str">
            <v>5100.07</v>
          </cell>
          <cell r="G9244" t="str">
            <v>Benefits Long Term Disability</v>
          </cell>
          <cell r="H9244">
            <v>0</v>
          </cell>
          <cell r="I9244">
            <v>0</v>
          </cell>
          <cell r="J9244">
            <v>0</v>
          </cell>
          <cell r="K9244">
            <v>0</v>
          </cell>
          <cell r="L9244">
            <v>0</v>
          </cell>
          <cell r="M9244">
            <v>0</v>
          </cell>
          <cell r="N9244">
            <v>0</v>
          </cell>
          <cell r="O9244" t="str">
            <v>+++</v>
          </cell>
        </row>
        <row r="9245">
          <cell r="A9245" t="str">
            <v>640.40.55.570-5100.08</v>
          </cell>
          <cell r="B9245" t="str">
            <v>640</v>
          </cell>
          <cell r="C9245" t="str">
            <v>40</v>
          </cell>
          <cell r="D9245" t="str">
            <v>55</v>
          </cell>
          <cell r="E9245" t="str">
            <v>570</v>
          </cell>
          <cell r="F9245" t="str">
            <v>5100.08</v>
          </cell>
          <cell r="G9245" t="str">
            <v>Benefits Deferred Compensation</v>
          </cell>
          <cell r="H9245">
            <v>0</v>
          </cell>
          <cell r="I9245">
            <v>0</v>
          </cell>
          <cell r="J9245">
            <v>0</v>
          </cell>
          <cell r="K9245">
            <v>0</v>
          </cell>
          <cell r="L9245">
            <v>0</v>
          </cell>
          <cell r="M9245">
            <v>0</v>
          </cell>
          <cell r="N9245">
            <v>0</v>
          </cell>
          <cell r="O9245" t="str">
            <v>+++</v>
          </cell>
        </row>
        <row r="9246">
          <cell r="A9246" t="str">
            <v>640.40.55.570-5100.09</v>
          </cell>
          <cell r="B9246" t="str">
            <v>640</v>
          </cell>
          <cell r="C9246" t="str">
            <v>40</v>
          </cell>
          <cell r="D9246" t="str">
            <v>55</v>
          </cell>
          <cell r="E9246" t="str">
            <v>570</v>
          </cell>
          <cell r="F9246" t="str">
            <v>5100.09</v>
          </cell>
          <cell r="G9246" t="str">
            <v>Benefits Unemployment Insurance</v>
          </cell>
          <cell r="H9246">
            <v>0</v>
          </cell>
          <cell r="I9246">
            <v>0</v>
          </cell>
          <cell r="J9246">
            <v>0</v>
          </cell>
          <cell r="K9246">
            <v>0</v>
          </cell>
          <cell r="L9246">
            <v>0</v>
          </cell>
          <cell r="M9246">
            <v>0</v>
          </cell>
          <cell r="N9246">
            <v>0</v>
          </cell>
          <cell r="O9246" t="str">
            <v>+++</v>
          </cell>
        </row>
        <row r="9247">
          <cell r="A9247" t="str">
            <v>640.40.55.570-5100.10</v>
          </cell>
          <cell r="B9247" t="str">
            <v>640</v>
          </cell>
          <cell r="C9247" t="str">
            <v>40</v>
          </cell>
          <cell r="D9247" t="str">
            <v>55</v>
          </cell>
          <cell r="E9247" t="str">
            <v>570</v>
          </cell>
          <cell r="F9247" t="str">
            <v>5100.10</v>
          </cell>
          <cell r="G9247" t="str">
            <v>Benefits Uniform Allowance</v>
          </cell>
          <cell r="H9247">
            <v>0</v>
          </cell>
          <cell r="I9247">
            <v>0</v>
          </cell>
          <cell r="J9247">
            <v>0</v>
          </cell>
          <cell r="K9247">
            <v>0</v>
          </cell>
          <cell r="L9247">
            <v>0</v>
          </cell>
          <cell r="M9247">
            <v>0</v>
          </cell>
          <cell r="N9247">
            <v>0</v>
          </cell>
          <cell r="O9247" t="str">
            <v>+++</v>
          </cell>
        </row>
        <row r="9248">
          <cell r="A9248" t="str">
            <v>640.40.55.570-5100.11</v>
          </cell>
          <cell r="B9248" t="str">
            <v>640</v>
          </cell>
          <cell r="C9248" t="str">
            <v>40</v>
          </cell>
          <cell r="D9248" t="str">
            <v>55</v>
          </cell>
          <cell r="E9248" t="str">
            <v>570</v>
          </cell>
          <cell r="F9248" t="str">
            <v>5100.11</v>
          </cell>
          <cell r="G9248" t="str">
            <v>Benefits Medicare</v>
          </cell>
          <cell r="H9248">
            <v>0</v>
          </cell>
          <cell r="I9248">
            <v>0</v>
          </cell>
          <cell r="J9248">
            <v>0</v>
          </cell>
          <cell r="K9248">
            <v>0</v>
          </cell>
          <cell r="L9248">
            <v>0</v>
          </cell>
          <cell r="M9248">
            <v>0</v>
          </cell>
          <cell r="N9248">
            <v>0</v>
          </cell>
          <cell r="O9248" t="str">
            <v>+++</v>
          </cell>
        </row>
        <row r="9249">
          <cell r="A9249" t="str">
            <v>640.40.55.570-5100.12</v>
          </cell>
          <cell r="B9249" t="str">
            <v>640</v>
          </cell>
          <cell r="C9249" t="str">
            <v>40</v>
          </cell>
          <cell r="D9249" t="str">
            <v>55</v>
          </cell>
          <cell r="E9249" t="str">
            <v>570</v>
          </cell>
          <cell r="F9249" t="str">
            <v>5100.12</v>
          </cell>
          <cell r="G9249" t="str">
            <v>Benefits Annual Physical Exam</v>
          </cell>
          <cell r="H9249">
            <v>0</v>
          </cell>
          <cell r="I9249">
            <v>0</v>
          </cell>
          <cell r="J9249">
            <v>0</v>
          </cell>
          <cell r="K9249">
            <v>0</v>
          </cell>
          <cell r="L9249">
            <v>0</v>
          </cell>
          <cell r="M9249">
            <v>0</v>
          </cell>
          <cell r="N9249">
            <v>0</v>
          </cell>
          <cell r="O9249" t="str">
            <v>+++</v>
          </cell>
        </row>
        <row r="9250">
          <cell r="A9250" t="str">
            <v>640.40.55.570-5100.15</v>
          </cell>
          <cell r="B9250" t="str">
            <v>640</v>
          </cell>
          <cell r="C9250" t="str">
            <v>40</v>
          </cell>
          <cell r="D9250" t="str">
            <v>55</v>
          </cell>
          <cell r="E9250" t="str">
            <v>570</v>
          </cell>
          <cell r="F9250" t="str">
            <v>5100.15</v>
          </cell>
          <cell r="G9250" t="str">
            <v>Benefits Cell Phone Allowance</v>
          </cell>
          <cell r="H9250">
            <v>0</v>
          </cell>
          <cell r="I9250">
            <v>0</v>
          </cell>
          <cell r="J9250">
            <v>0</v>
          </cell>
          <cell r="K9250">
            <v>0</v>
          </cell>
          <cell r="L9250">
            <v>0</v>
          </cell>
          <cell r="M9250">
            <v>0</v>
          </cell>
          <cell r="N9250">
            <v>0</v>
          </cell>
          <cell r="O9250" t="str">
            <v>+++</v>
          </cell>
        </row>
        <row r="9251">
          <cell r="A9251" t="str">
            <v>640.40.55.570-5100.17</v>
          </cell>
          <cell r="B9251" t="str">
            <v>640</v>
          </cell>
          <cell r="C9251" t="str">
            <v>40</v>
          </cell>
          <cell r="D9251" t="str">
            <v>55</v>
          </cell>
          <cell r="E9251" t="str">
            <v>570</v>
          </cell>
          <cell r="F9251" t="str">
            <v>5100.17</v>
          </cell>
          <cell r="G9251" t="str">
            <v>Benefits Other Post Employment Benefits</v>
          </cell>
          <cell r="H9251">
            <v>0</v>
          </cell>
          <cell r="I9251">
            <v>0</v>
          </cell>
          <cell r="J9251">
            <v>0</v>
          </cell>
          <cell r="K9251">
            <v>0</v>
          </cell>
          <cell r="L9251">
            <v>0</v>
          </cell>
          <cell r="M9251">
            <v>0</v>
          </cell>
          <cell r="N9251">
            <v>0</v>
          </cell>
          <cell r="O9251" t="str">
            <v>+++</v>
          </cell>
        </row>
        <row r="9252">
          <cell r="A9252" t="str">
            <v>640.40.55.570-6000.01</v>
          </cell>
          <cell r="B9252" t="str">
            <v>640</v>
          </cell>
          <cell r="C9252" t="str">
            <v>40</v>
          </cell>
          <cell r="D9252" t="str">
            <v>55</v>
          </cell>
          <cell r="E9252" t="str">
            <v>570</v>
          </cell>
          <cell r="F9252" t="str">
            <v>6000.01</v>
          </cell>
          <cell r="G9252" t="str">
            <v>Professional Services General</v>
          </cell>
          <cell r="H9252">
            <v>0</v>
          </cell>
          <cell r="I9252">
            <v>0</v>
          </cell>
          <cell r="J9252">
            <v>0</v>
          </cell>
          <cell r="K9252">
            <v>0</v>
          </cell>
          <cell r="L9252">
            <v>0</v>
          </cell>
          <cell r="M9252">
            <v>0</v>
          </cell>
          <cell r="N9252">
            <v>0</v>
          </cell>
          <cell r="O9252" t="str">
            <v>+++</v>
          </cell>
        </row>
        <row r="9253">
          <cell r="A9253" t="str">
            <v>640.40.55.570-6000.07</v>
          </cell>
          <cell r="B9253" t="str">
            <v>640</v>
          </cell>
          <cell r="C9253" t="str">
            <v>40</v>
          </cell>
          <cell r="D9253" t="str">
            <v>55</v>
          </cell>
          <cell r="E9253" t="str">
            <v>570</v>
          </cell>
          <cell r="F9253" t="str">
            <v>6000.07</v>
          </cell>
          <cell r="G9253" t="str">
            <v>Professional Services Weed Abatement</v>
          </cell>
          <cell r="H9253">
            <v>0</v>
          </cell>
          <cell r="I9253">
            <v>0</v>
          </cell>
          <cell r="J9253">
            <v>0</v>
          </cell>
          <cell r="K9253">
            <v>0</v>
          </cell>
          <cell r="L9253">
            <v>0</v>
          </cell>
          <cell r="M9253">
            <v>0</v>
          </cell>
          <cell r="N9253">
            <v>0</v>
          </cell>
          <cell r="O9253" t="str">
            <v>+++</v>
          </cell>
        </row>
        <row r="9254">
          <cell r="A9254" t="str">
            <v>640.40.55.570-6000.09</v>
          </cell>
          <cell r="B9254" t="str">
            <v>640</v>
          </cell>
          <cell r="C9254" t="str">
            <v>40</v>
          </cell>
          <cell r="D9254" t="str">
            <v>55</v>
          </cell>
          <cell r="E9254" t="str">
            <v>570</v>
          </cell>
          <cell r="F9254" t="str">
            <v>6000.09</v>
          </cell>
          <cell r="G9254" t="str">
            <v>Professional Services Uniform</v>
          </cell>
          <cell r="H9254">
            <v>0</v>
          </cell>
          <cell r="I9254">
            <v>0</v>
          </cell>
          <cell r="J9254">
            <v>0</v>
          </cell>
          <cell r="K9254">
            <v>0</v>
          </cell>
          <cell r="L9254">
            <v>0</v>
          </cell>
          <cell r="M9254">
            <v>0</v>
          </cell>
          <cell r="N9254">
            <v>0</v>
          </cell>
          <cell r="O9254" t="str">
            <v>+++</v>
          </cell>
        </row>
        <row r="9255">
          <cell r="A9255" t="str">
            <v>640.40.55.570-6000.10</v>
          </cell>
          <cell r="B9255" t="str">
            <v>640</v>
          </cell>
          <cell r="C9255" t="str">
            <v>40</v>
          </cell>
          <cell r="D9255" t="str">
            <v>55</v>
          </cell>
          <cell r="E9255" t="str">
            <v>570</v>
          </cell>
          <cell r="F9255" t="str">
            <v>6000.10</v>
          </cell>
          <cell r="G9255" t="str">
            <v>Professional Services Consultant</v>
          </cell>
          <cell r="H9255">
            <v>0</v>
          </cell>
          <cell r="I9255">
            <v>0</v>
          </cell>
          <cell r="J9255">
            <v>0</v>
          </cell>
          <cell r="K9255">
            <v>0</v>
          </cell>
          <cell r="L9255">
            <v>0</v>
          </cell>
          <cell r="M9255">
            <v>0</v>
          </cell>
          <cell r="N9255">
            <v>0</v>
          </cell>
          <cell r="O9255" t="str">
            <v>+++</v>
          </cell>
        </row>
        <row r="9256">
          <cell r="A9256" t="str">
            <v>640.40.55.570-6000.12</v>
          </cell>
          <cell r="B9256" t="str">
            <v>640</v>
          </cell>
          <cell r="C9256" t="str">
            <v>40</v>
          </cell>
          <cell r="D9256" t="str">
            <v>55</v>
          </cell>
          <cell r="E9256" t="str">
            <v>570</v>
          </cell>
          <cell r="F9256" t="str">
            <v>6000.12</v>
          </cell>
          <cell r="G9256" t="str">
            <v>Professional Services Contract Services</v>
          </cell>
          <cell r="H9256">
            <v>0</v>
          </cell>
          <cell r="I9256">
            <v>0</v>
          </cell>
          <cell r="J9256">
            <v>0</v>
          </cell>
          <cell r="K9256">
            <v>0</v>
          </cell>
          <cell r="L9256">
            <v>0</v>
          </cell>
          <cell r="M9256">
            <v>0</v>
          </cell>
          <cell r="N9256">
            <v>0</v>
          </cell>
          <cell r="O9256" t="str">
            <v>+++</v>
          </cell>
        </row>
        <row r="9257">
          <cell r="A9257" t="str">
            <v>640.40.55.570-6000.13</v>
          </cell>
          <cell r="B9257" t="str">
            <v>640</v>
          </cell>
          <cell r="C9257" t="str">
            <v>40</v>
          </cell>
          <cell r="D9257" t="str">
            <v>55</v>
          </cell>
          <cell r="E9257" t="str">
            <v>570</v>
          </cell>
          <cell r="F9257" t="str">
            <v>6000.13</v>
          </cell>
          <cell r="G9257" t="str">
            <v>Professional Services Compliance Monitoring</v>
          </cell>
          <cell r="H9257">
            <v>0</v>
          </cell>
          <cell r="I9257">
            <v>0</v>
          </cell>
          <cell r="J9257">
            <v>0</v>
          </cell>
          <cell r="K9257">
            <v>0</v>
          </cell>
          <cell r="L9257">
            <v>0</v>
          </cell>
          <cell r="M9257">
            <v>0</v>
          </cell>
          <cell r="N9257">
            <v>0</v>
          </cell>
          <cell r="O9257" t="str">
            <v>+++</v>
          </cell>
        </row>
        <row r="9258">
          <cell r="A9258" t="str">
            <v>640.40.55.570-6000.14</v>
          </cell>
          <cell r="B9258" t="str">
            <v>640</v>
          </cell>
          <cell r="C9258" t="str">
            <v>40</v>
          </cell>
          <cell r="D9258" t="str">
            <v>55</v>
          </cell>
          <cell r="E9258" t="str">
            <v>570</v>
          </cell>
          <cell r="F9258" t="str">
            <v>6000.14</v>
          </cell>
          <cell r="G9258" t="str">
            <v>Professional Services IW Pre Analysis</v>
          </cell>
          <cell r="H9258">
            <v>0</v>
          </cell>
          <cell r="I9258">
            <v>0</v>
          </cell>
          <cell r="J9258">
            <v>0</v>
          </cell>
          <cell r="K9258">
            <v>0</v>
          </cell>
          <cell r="L9258">
            <v>0</v>
          </cell>
          <cell r="M9258">
            <v>0</v>
          </cell>
          <cell r="N9258">
            <v>0</v>
          </cell>
          <cell r="O9258" t="str">
            <v>+++</v>
          </cell>
        </row>
        <row r="9259">
          <cell r="A9259" t="str">
            <v>640.40.55.570-6000.18</v>
          </cell>
          <cell r="B9259" t="str">
            <v>640</v>
          </cell>
          <cell r="C9259" t="str">
            <v>40</v>
          </cell>
          <cell r="D9259" t="str">
            <v>55</v>
          </cell>
          <cell r="E9259" t="str">
            <v>570</v>
          </cell>
          <cell r="F9259" t="str">
            <v>6000.18</v>
          </cell>
          <cell r="G9259" t="str">
            <v>Professional Services Legal</v>
          </cell>
          <cell r="H9259">
            <v>0</v>
          </cell>
          <cell r="I9259">
            <v>0</v>
          </cell>
          <cell r="J9259">
            <v>0</v>
          </cell>
          <cell r="K9259">
            <v>0</v>
          </cell>
          <cell r="L9259">
            <v>0</v>
          </cell>
          <cell r="M9259">
            <v>0</v>
          </cell>
          <cell r="N9259">
            <v>0</v>
          </cell>
          <cell r="O9259" t="str">
            <v>+++</v>
          </cell>
        </row>
        <row r="9260">
          <cell r="A9260" t="str">
            <v>640.40.55.570-6100.01</v>
          </cell>
          <cell r="B9260" t="str">
            <v>640</v>
          </cell>
          <cell r="C9260" t="str">
            <v>40</v>
          </cell>
          <cell r="D9260" t="str">
            <v>55</v>
          </cell>
          <cell r="E9260" t="str">
            <v>570</v>
          </cell>
          <cell r="F9260" t="str">
            <v>6100.01</v>
          </cell>
          <cell r="G9260" t="str">
            <v>Utilities Electric</v>
          </cell>
          <cell r="H9260">
            <v>0</v>
          </cell>
          <cell r="I9260">
            <v>0</v>
          </cell>
          <cell r="J9260">
            <v>0</v>
          </cell>
          <cell r="K9260">
            <v>0</v>
          </cell>
          <cell r="L9260">
            <v>0</v>
          </cell>
          <cell r="M9260">
            <v>0</v>
          </cell>
          <cell r="N9260">
            <v>0</v>
          </cell>
          <cell r="O9260" t="str">
            <v>+++</v>
          </cell>
        </row>
        <row r="9261">
          <cell r="A9261" t="str">
            <v>640.40.55.570-6100.02</v>
          </cell>
          <cell r="B9261" t="str">
            <v>640</v>
          </cell>
          <cell r="C9261" t="str">
            <v>40</v>
          </cell>
          <cell r="D9261" t="str">
            <v>55</v>
          </cell>
          <cell r="E9261" t="str">
            <v>570</v>
          </cell>
          <cell r="F9261" t="str">
            <v>6100.02</v>
          </cell>
          <cell r="G9261" t="str">
            <v>Utilities Telephone</v>
          </cell>
          <cell r="H9261">
            <v>0</v>
          </cell>
          <cell r="I9261">
            <v>0</v>
          </cell>
          <cell r="J9261">
            <v>0</v>
          </cell>
          <cell r="K9261">
            <v>0</v>
          </cell>
          <cell r="L9261">
            <v>0</v>
          </cell>
          <cell r="M9261">
            <v>0</v>
          </cell>
          <cell r="N9261">
            <v>0</v>
          </cell>
          <cell r="O9261" t="str">
            <v>+++</v>
          </cell>
        </row>
        <row r="9262">
          <cell r="A9262" t="str">
            <v>640.40.55.570-6100.03</v>
          </cell>
          <cell r="B9262" t="str">
            <v>640</v>
          </cell>
          <cell r="C9262" t="str">
            <v>40</v>
          </cell>
          <cell r="D9262" t="str">
            <v>55</v>
          </cell>
          <cell r="E9262" t="str">
            <v>570</v>
          </cell>
          <cell r="F9262" t="str">
            <v>6100.03</v>
          </cell>
          <cell r="G9262" t="str">
            <v>Utilities Data Transmission / ISP</v>
          </cell>
          <cell r="H9262">
            <v>0</v>
          </cell>
          <cell r="I9262">
            <v>0</v>
          </cell>
          <cell r="J9262">
            <v>0</v>
          </cell>
          <cell r="K9262">
            <v>0</v>
          </cell>
          <cell r="L9262">
            <v>0</v>
          </cell>
          <cell r="M9262">
            <v>0</v>
          </cell>
          <cell r="N9262">
            <v>0</v>
          </cell>
          <cell r="O9262" t="str">
            <v>+++</v>
          </cell>
        </row>
        <row r="9263">
          <cell r="A9263" t="str">
            <v>640.40.55.570-6200.01</v>
          </cell>
          <cell r="B9263" t="str">
            <v>640</v>
          </cell>
          <cell r="C9263" t="str">
            <v>40</v>
          </cell>
          <cell r="D9263" t="str">
            <v>55</v>
          </cell>
          <cell r="E9263" t="str">
            <v>570</v>
          </cell>
          <cell r="F9263" t="str">
            <v>6200.01</v>
          </cell>
          <cell r="G9263" t="str">
            <v>Supplies Office</v>
          </cell>
          <cell r="H9263">
            <v>0</v>
          </cell>
          <cell r="I9263">
            <v>0</v>
          </cell>
          <cell r="J9263">
            <v>0</v>
          </cell>
          <cell r="K9263">
            <v>0</v>
          </cell>
          <cell r="L9263">
            <v>0</v>
          </cell>
          <cell r="M9263">
            <v>0</v>
          </cell>
          <cell r="N9263">
            <v>0</v>
          </cell>
          <cell r="O9263" t="str">
            <v>+++</v>
          </cell>
        </row>
        <row r="9264">
          <cell r="A9264" t="str">
            <v>640.40.55.570-6200.02</v>
          </cell>
          <cell r="B9264" t="str">
            <v>640</v>
          </cell>
          <cell r="C9264" t="str">
            <v>40</v>
          </cell>
          <cell r="D9264" t="str">
            <v>55</v>
          </cell>
          <cell r="E9264" t="str">
            <v>570</v>
          </cell>
          <cell r="F9264" t="str">
            <v>6200.02</v>
          </cell>
          <cell r="G9264" t="str">
            <v>Supplies Special Department</v>
          </cell>
          <cell r="H9264">
            <v>0</v>
          </cell>
          <cell r="I9264">
            <v>0</v>
          </cell>
          <cell r="J9264">
            <v>0</v>
          </cell>
          <cell r="K9264">
            <v>0</v>
          </cell>
          <cell r="L9264">
            <v>0</v>
          </cell>
          <cell r="M9264">
            <v>0</v>
          </cell>
          <cell r="N9264">
            <v>0</v>
          </cell>
          <cell r="O9264" t="str">
            <v>+++</v>
          </cell>
        </row>
        <row r="9265">
          <cell r="A9265" t="str">
            <v>640.40.55.570-6200.03</v>
          </cell>
          <cell r="B9265" t="str">
            <v>640</v>
          </cell>
          <cell r="C9265" t="str">
            <v>40</v>
          </cell>
          <cell r="D9265" t="str">
            <v>55</v>
          </cell>
          <cell r="E9265" t="str">
            <v>570</v>
          </cell>
          <cell r="F9265" t="str">
            <v>6200.03</v>
          </cell>
          <cell r="G9265" t="str">
            <v>Supplies Copier Maintenance &amp; Supplies</v>
          </cell>
          <cell r="H9265">
            <v>0</v>
          </cell>
          <cell r="I9265">
            <v>0</v>
          </cell>
          <cell r="J9265">
            <v>0</v>
          </cell>
          <cell r="K9265">
            <v>0</v>
          </cell>
          <cell r="L9265">
            <v>0</v>
          </cell>
          <cell r="M9265">
            <v>0</v>
          </cell>
          <cell r="N9265">
            <v>0</v>
          </cell>
          <cell r="O9265" t="str">
            <v>+++</v>
          </cell>
        </row>
        <row r="9266">
          <cell r="A9266" t="str">
            <v>640.40.55.570-6200.04</v>
          </cell>
          <cell r="B9266" t="str">
            <v>640</v>
          </cell>
          <cell r="C9266" t="str">
            <v>40</v>
          </cell>
          <cell r="D9266" t="str">
            <v>55</v>
          </cell>
          <cell r="E9266" t="str">
            <v>570</v>
          </cell>
          <cell r="F9266" t="str">
            <v>6200.04</v>
          </cell>
          <cell r="G9266" t="str">
            <v>Supplies Postage</v>
          </cell>
          <cell r="H9266">
            <v>0</v>
          </cell>
          <cell r="I9266">
            <v>0</v>
          </cell>
          <cell r="J9266">
            <v>0</v>
          </cell>
          <cell r="K9266">
            <v>0</v>
          </cell>
          <cell r="L9266">
            <v>0</v>
          </cell>
          <cell r="M9266">
            <v>0</v>
          </cell>
          <cell r="N9266">
            <v>0</v>
          </cell>
          <cell r="O9266" t="str">
            <v>+++</v>
          </cell>
        </row>
        <row r="9267">
          <cell r="A9267" t="str">
            <v>640.40.55.570-6200.05</v>
          </cell>
          <cell r="B9267" t="str">
            <v>640</v>
          </cell>
          <cell r="C9267" t="str">
            <v>40</v>
          </cell>
          <cell r="D9267" t="str">
            <v>55</v>
          </cell>
          <cell r="E9267" t="str">
            <v>570</v>
          </cell>
          <cell r="F9267" t="str">
            <v>6200.05</v>
          </cell>
          <cell r="G9267" t="str">
            <v>Supplies Gasoline</v>
          </cell>
          <cell r="H9267">
            <v>0</v>
          </cell>
          <cell r="I9267">
            <v>0</v>
          </cell>
          <cell r="J9267">
            <v>0</v>
          </cell>
          <cell r="K9267">
            <v>0</v>
          </cell>
          <cell r="L9267">
            <v>0</v>
          </cell>
          <cell r="M9267">
            <v>0</v>
          </cell>
          <cell r="N9267">
            <v>0</v>
          </cell>
          <cell r="O9267" t="str">
            <v>+++</v>
          </cell>
        </row>
        <row r="9268">
          <cell r="A9268" t="str">
            <v>640.40.55.570-6200.06</v>
          </cell>
          <cell r="B9268" t="str">
            <v>640</v>
          </cell>
          <cell r="C9268" t="str">
            <v>40</v>
          </cell>
          <cell r="D9268" t="str">
            <v>55</v>
          </cell>
          <cell r="E9268" t="str">
            <v>570</v>
          </cell>
          <cell r="F9268" t="str">
            <v>6200.06</v>
          </cell>
          <cell r="G9268" t="str">
            <v>Supplies Propane</v>
          </cell>
          <cell r="H9268">
            <v>0</v>
          </cell>
          <cell r="I9268">
            <v>0</v>
          </cell>
          <cell r="J9268">
            <v>0</v>
          </cell>
          <cell r="K9268">
            <v>0</v>
          </cell>
          <cell r="L9268">
            <v>0</v>
          </cell>
          <cell r="M9268">
            <v>0</v>
          </cell>
          <cell r="N9268">
            <v>0</v>
          </cell>
          <cell r="O9268" t="str">
            <v>+++</v>
          </cell>
        </row>
        <row r="9269">
          <cell r="A9269" t="str">
            <v>640.40.55.570-6200.07</v>
          </cell>
          <cell r="B9269" t="str">
            <v>640</v>
          </cell>
          <cell r="C9269" t="str">
            <v>40</v>
          </cell>
          <cell r="D9269" t="str">
            <v>55</v>
          </cell>
          <cell r="E9269" t="str">
            <v>570</v>
          </cell>
          <cell r="F9269" t="str">
            <v>6200.07</v>
          </cell>
          <cell r="G9269" t="str">
            <v>Supplies Radio Communication &amp; Maint</v>
          </cell>
          <cell r="H9269">
            <v>0</v>
          </cell>
          <cell r="I9269">
            <v>0</v>
          </cell>
          <cell r="J9269">
            <v>0</v>
          </cell>
          <cell r="K9269">
            <v>0</v>
          </cell>
          <cell r="L9269">
            <v>0</v>
          </cell>
          <cell r="M9269">
            <v>0</v>
          </cell>
          <cell r="N9269">
            <v>0</v>
          </cell>
          <cell r="O9269" t="str">
            <v>+++</v>
          </cell>
        </row>
        <row r="9270">
          <cell r="A9270" t="str">
            <v>640.40.55.570-6200.09</v>
          </cell>
          <cell r="B9270" t="str">
            <v>640</v>
          </cell>
          <cell r="C9270" t="str">
            <v>40</v>
          </cell>
          <cell r="D9270" t="str">
            <v>55</v>
          </cell>
          <cell r="E9270" t="str">
            <v>570</v>
          </cell>
          <cell r="F9270" t="str">
            <v>6200.09</v>
          </cell>
          <cell r="G9270" t="str">
            <v>Supplies Data Processing</v>
          </cell>
          <cell r="H9270">
            <v>0</v>
          </cell>
          <cell r="I9270">
            <v>0</v>
          </cell>
          <cell r="J9270">
            <v>0</v>
          </cell>
          <cell r="K9270">
            <v>0</v>
          </cell>
          <cell r="L9270">
            <v>0</v>
          </cell>
          <cell r="M9270">
            <v>0</v>
          </cell>
          <cell r="N9270">
            <v>0</v>
          </cell>
          <cell r="O9270" t="str">
            <v>+++</v>
          </cell>
        </row>
        <row r="9271">
          <cell r="A9271" t="str">
            <v>640.40.55.570-6200.10</v>
          </cell>
          <cell r="B9271" t="str">
            <v>640</v>
          </cell>
          <cell r="C9271" t="str">
            <v>40</v>
          </cell>
          <cell r="D9271" t="str">
            <v>55</v>
          </cell>
          <cell r="E9271" t="str">
            <v>570</v>
          </cell>
          <cell r="F9271" t="str">
            <v>6200.10</v>
          </cell>
          <cell r="G9271" t="str">
            <v>Supplies Protective Clothing</v>
          </cell>
          <cell r="H9271">
            <v>0</v>
          </cell>
          <cell r="I9271">
            <v>0</v>
          </cell>
          <cell r="J9271">
            <v>0</v>
          </cell>
          <cell r="K9271">
            <v>0</v>
          </cell>
          <cell r="L9271">
            <v>0</v>
          </cell>
          <cell r="M9271">
            <v>0</v>
          </cell>
          <cell r="N9271">
            <v>0</v>
          </cell>
          <cell r="O9271" t="str">
            <v>+++</v>
          </cell>
        </row>
        <row r="9272">
          <cell r="A9272" t="str">
            <v>640.40.55.570-6200.12</v>
          </cell>
          <cell r="B9272" t="str">
            <v>640</v>
          </cell>
          <cell r="C9272" t="str">
            <v>40</v>
          </cell>
          <cell r="D9272" t="str">
            <v>55</v>
          </cell>
          <cell r="E9272" t="str">
            <v>570</v>
          </cell>
          <cell r="F9272" t="str">
            <v>6200.12</v>
          </cell>
          <cell r="G9272" t="str">
            <v>Supplies CNG</v>
          </cell>
          <cell r="H9272">
            <v>0</v>
          </cell>
          <cell r="I9272">
            <v>0</v>
          </cell>
          <cell r="J9272">
            <v>0</v>
          </cell>
          <cell r="K9272">
            <v>0</v>
          </cell>
          <cell r="L9272">
            <v>0</v>
          </cell>
          <cell r="M9272">
            <v>0</v>
          </cell>
          <cell r="N9272">
            <v>0</v>
          </cell>
          <cell r="O9272" t="str">
            <v>+++</v>
          </cell>
        </row>
        <row r="9273">
          <cell r="A9273" t="str">
            <v>640.40.55.570-6280.03</v>
          </cell>
          <cell r="B9273" t="str">
            <v>640</v>
          </cell>
          <cell r="C9273" t="str">
            <v>40</v>
          </cell>
          <cell r="D9273" t="str">
            <v>55</v>
          </cell>
          <cell r="E9273" t="str">
            <v>570</v>
          </cell>
          <cell r="F9273" t="str">
            <v>6280.03</v>
          </cell>
          <cell r="G9273" t="str">
            <v>Supplies-Public Works Soundwall Repair</v>
          </cell>
          <cell r="H9273">
            <v>0</v>
          </cell>
          <cell r="I9273">
            <v>0</v>
          </cell>
          <cell r="J9273">
            <v>0</v>
          </cell>
          <cell r="K9273">
            <v>0</v>
          </cell>
          <cell r="L9273">
            <v>0</v>
          </cell>
          <cell r="M9273">
            <v>0</v>
          </cell>
          <cell r="N9273">
            <v>0</v>
          </cell>
          <cell r="O9273" t="str">
            <v>+++</v>
          </cell>
        </row>
        <row r="9274">
          <cell r="A9274" t="str">
            <v>640.40.55.570-6280.04</v>
          </cell>
          <cell r="B9274" t="str">
            <v>640</v>
          </cell>
          <cell r="C9274" t="str">
            <v>40</v>
          </cell>
          <cell r="D9274" t="str">
            <v>55</v>
          </cell>
          <cell r="E9274" t="str">
            <v>570</v>
          </cell>
          <cell r="F9274" t="str">
            <v>6280.04</v>
          </cell>
          <cell r="G9274" t="str">
            <v>Supplies-Public Works Sidewalk Repair</v>
          </cell>
          <cell r="H9274">
            <v>0</v>
          </cell>
          <cell r="I9274">
            <v>0</v>
          </cell>
          <cell r="J9274">
            <v>0</v>
          </cell>
          <cell r="K9274">
            <v>0</v>
          </cell>
          <cell r="L9274">
            <v>0</v>
          </cell>
          <cell r="M9274">
            <v>0</v>
          </cell>
          <cell r="N9274">
            <v>0</v>
          </cell>
          <cell r="O9274" t="str">
            <v>+++</v>
          </cell>
        </row>
        <row r="9275">
          <cell r="A9275" t="str">
            <v>640.40.55.570-6280.05</v>
          </cell>
          <cell r="B9275" t="str">
            <v>640</v>
          </cell>
          <cell r="C9275" t="str">
            <v>40</v>
          </cell>
          <cell r="D9275" t="str">
            <v>55</v>
          </cell>
          <cell r="E9275" t="str">
            <v>570</v>
          </cell>
          <cell r="F9275" t="str">
            <v>6280.05</v>
          </cell>
          <cell r="G9275" t="str">
            <v>Supplies-Public Works Traffic Signs</v>
          </cell>
          <cell r="H9275">
            <v>0</v>
          </cell>
          <cell r="I9275">
            <v>0</v>
          </cell>
          <cell r="J9275">
            <v>0</v>
          </cell>
          <cell r="K9275">
            <v>0</v>
          </cell>
          <cell r="L9275">
            <v>0</v>
          </cell>
          <cell r="M9275">
            <v>0</v>
          </cell>
          <cell r="N9275">
            <v>0</v>
          </cell>
          <cell r="O9275" t="str">
            <v>+++</v>
          </cell>
        </row>
        <row r="9276">
          <cell r="A9276" t="str">
            <v>640.40.55.570-6280.08</v>
          </cell>
          <cell r="B9276" t="str">
            <v>640</v>
          </cell>
          <cell r="C9276" t="str">
            <v>40</v>
          </cell>
          <cell r="D9276" t="str">
            <v>55</v>
          </cell>
          <cell r="E9276" t="str">
            <v>570</v>
          </cell>
          <cell r="F9276" t="str">
            <v>6280.08</v>
          </cell>
          <cell r="G9276" t="str">
            <v>Supplies-Public Works Pump</v>
          </cell>
          <cell r="H9276">
            <v>0</v>
          </cell>
          <cell r="I9276">
            <v>0</v>
          </cell>
          <cell r="J9276">
            <v>0</v>
          </cell>
          <cell r="K9276">
            <v>0</v>
          </cell>
          <cell r="L9276">
            <v>0</v>
          </cell>
          <cell r="M9276">
            <v>0</v>
          </cell>
          <cell r="N9276">
            <v>0</v>
          </cell>
          <cell r="O9276" t="str">
            <v>+++</v>
          </cell>
        </row>
        <row r="9277">
          <cell r="A9277" t="str">
            <v>640.40.55.570-6280.09</v>
          </cell>
          <cell r="B9277" t="str">
            <v>640</v>
          </cell>
          <cell r="C9277" t="str">
            <v>40</v>
          </cell>
          <cell r="D9277" t="str">
            <v>55</v>
          </cell>
          <cell r="E9277" t="str">
            <v>570</v>
          </cell>
          <cell r="F9277" t="str">
            <v>6280.09</v>
          </cell>
          <cell r="G9277" t="str">
            <v>Supplies-Public Works Storm Drain System</v>
          </cell>
          <cell r="H9277">
            <v>0</v>
          </cell>
          <cell r="I9277">
            <v>0</v>
          </cell>
          <cell r="J9277">
            <v>0</v>
          </cell>
          <cell r="K9277">
            <v>0</v>
          </cell>
          <cell r="L9277">
            <v>0</v>
          </cell>
          <cell r="M9277">
            <v>0</v>
          </cell>
          <cell r="N9277">
            <v>0</v>
          </cell>
          <cell r="O9277" t="str">
            <v>+++</v>
          </cell>
        </row>
        <row r="9278">
          <cell r="A9278" t="str">
            <v>640.40.55.570-6280.10</v>
          </cell>
          <cell r="B9278" t="str">
            <v>640</v>
          </cell>
          <cell r="C9278" t="str">
            <v>40</v>
          </cell>
          <cell r="D9278" t="str">
            <v>55</v>
          </cell>
          <cell r="E9278" t="str">
            <v>570</v>
          </cell>
          <cell r="F9278" t="str">
            <v>6280.10</v>
          </cell>
          <cell r="G9278" t="str">
            <v>Supplies-Public Works Storm Drain Basin</v>
          </cell>
          <cell r="H9278">
            <v>0</v>
          </cell>
          <cell r="I9278">
            <v>0</v>
          </cell>
          <cell r="J9278">
            <v>0</v>
          </cell>
          <cell r="K9278">
            <v>0</v>
          </cell>
          <cell r="L9278">
            <v>0</v>
          </cell>
          <cell r="M9278">
            <v>0</v>
          </cell>
          <cell r="N9278">
            <v>0</v>
          </cell>
          <cell r="O9278" t="str">
            <v>+++</v>
          </cell>
        </row>
        <row r="9279">
          <cell r="A9279" t="str">
            <v>640.40.55.570-6280.11</v>
          </cell>
          <cell r="B9279" t="str">
            <v>640</v>
          </cell>
          <cell r="C9279" t="str">
            <v>40</v>
          </cell>
          <cell r="D9279" t="str">
            <v>55</v>
          </cell>
          <cell r="E9279" t="str">
            <v>570</v>
          </cell>
          <cell r="F9279" t="str">
            <v>6280.11</v>
          </cell>
          <cell r="G9279" t="str">
            <v>Supplies-Public Works Custodial</v>
          </cell>
          <cell r="H9279">
            <v>0</v>
          </cell>
          <cell r="I9279">
            <v>0</v>
          </cell>
          <cell r="J9279">
            <v>0</v>
          </cell>
          <cell r="K9279">
            <v>0</v>
          </cell>
          <cell r="L9279">
            <v>0</v>
          </cell>
          <cell r="M9279">
            <v>0</v>
          </cell>
          <cell r="N9279">
            <v>0</v>
          </cell>
          <cell r="O9279" t="str">
            <v>+++</v>
          </cell>
        </row>
        <row r="9280">
          <cell r="A9280" t="str">
            <v>640.40.55.570-6280.12</v>
          </cell>
          <cell r="B9280" t="str">
            <v>640</v>
          </cell>
          <cell r="C9280" t="str">
            <v>40</v>
          </cell>
          <cell r="D9280" t="str">
            <v>55</v>
          </cell>
          <cell r="E9280" t="str">
            <v>570</v>
          </cell>
          <cell r="F9280" t="str">
            <v>6280.12</v>
          </cell>
          <cell r="G9280" t="str">
            <v>Supplies-Public Works Chemicals</v>
          </cell>
          <cell r="H9280">
            <v>0</v>
          </cell>
          <cell r="I9280">
            <v>0</v>
          </cell>
          <cell r="J9280">
            <v>0</v>
          </cell>
          <cell r="K9280">
            <v>0</v>
          </cell>
          <cell r="L9280">
            <v>0</v>
          </cell>
          <cell r="M9280">
            <v>0</v>
          </cell>
          <cell r="N9280">
            <v>0</v>
          </cell>
          <cell r="O9280" t="str">
            <v>+++</v>
          </cell>
        </row>
        <row r="9281">
          <cell r="A9281" t="str">
            <v>640.40.55.570-6280.13</v>
          </cell>
          <cell r="B9281" t="str">
            <v>640</v>
          </cell>
          <cell r="C9281" t="str">
            <v>40</v>
          </cell>
          <cell r="D9281" t="str">
            <v>55</v>
          </cell>
          <cell r="E9281" t="str">
            <v>570</v>
          </cell>
          <cell r="F9281" t="str">
            <v>6280.13</v>
          </cell>
          <cell r="G9281" t="str">
            <v>Supplies-Public Works Laboratory</v>
          </cell>
          <cell r="H9281">
            <v>0</v>
          </cell>
          <cell r="I9281">
            <v>0</v>
          </cell>
          <cell r="J9281">
            <v>0</v>
          </cell>
          <cell r="K9281">
            <v>0</v>
          </cell>
          <cell r="L9281">
            <v>0</v>
          </cell>
          <cell r="M9281">
            <v>0</v>
          </cell>
          <cell r="N9281">
            <v>0</v>
          </cell>
          <cell r="O9281" t="str">
            <v>+++</v>
          </cell>
        </row>
        <row r="9282">
          <cell r="A9282" t="str">
            <v>640.40.55.570-6280.14</v>
          </cell>
          <cell r="B9282" t="str">
            <v>640</v>
          </cell>
          <cell r="C9282" t="str">
            <v>40</v>
          </cell>
          <cell r="D9282" t="str">
            <v>55</v>
          </cell>
          <cell r="E9282" t="str">
            <v>570</v>
          </cell>
          <cell r="F9282" t="str">
            <v>6280.14</v>
          </cell>
          <cell r="G9282" t="str">
            <v>Supplies-Public Works Protective Clothing</v>
          </cell>
          <cell r="H9282">
            <v>0</v>
          </cell>
          <cell r="I9282">
            <v>0</v>
          </cell>
          <cell r="J9282">
            <v>0</v>
          </cell>
          <cell r="K9282">
            <v>0</v>
          </cell>
          <cell r="L9282">
            <v>0</v>
          </cell>
          <cell r="M9282">
            <v>0</v>
          </cell>
          <cell r="N9282">
            <v>0</v>
          </cell>
          <cell r="O9282" t="str">
            <v>+++</v>
          </cell>
        </row>
        <row r="9283">
          <cell r="A9283" t="str">
            <v>640.40.55.570-6280.15</v>
          </cell>
          <cell r="B9283" t="str">
            <v>640</v>
          </cell>
          <cell r="C9283" t="str">
            <v>40</v>
          </cell>
          <cell r="D9283" t="str">
            <v>55</v>
          </cell>
          <cell r="E9283" t="str">
            <v>570</v>
          </cell>
          <cell r="F9283" t="str">
            <v>6280.15</v>
          </cell>
          <cell r="G9283" t="str">
            <v>Supplies-Public Works Mechanics Tools</v>
          </cell>
          <cell r="H9283">
            <v>0</v>
          </cell>
          <cell r="I9283">
            <v>0</v>
          </cell>
          <cell r="J9283">
            <v>0</v>
          </cell>
          <cell r="K9283">
            <v>0</v>
          </cell>
          <cell r="L9283">
            <v>0</v>
          </cell>
          <cell r="M9283">
            <v>0</v>
          </cell>
          <cell r="N9283">
            <v>0</v>
          </cell>
          <cell r="O9283" t="str">
            <v>+++</v>
          </cell>
        </row>
        <row r="9284">
          <cell r="A9284" t="str">
            <v>640.40.55.570-6280.16</v>
          </cell>
          <cell r="B9284" t="str">
            <v>640</v>
          </cell>
          <cell r="C9284" t="str">
            <v>40</v>
          </cell>
          <cell r="D9284" t="str">
            <v>55</v>
          </cell>
          <cell r="E9284" t="str">
            <v>570</v>
          </cell>
          <cell r="F9284" t="str">
            <v>6280.16</v>
          </cell>
          <cell r="G9284" t="str">
            <v>Supplies-Public Works UV System Supplies</v>
          </cell>
          <cell r="H9284">
            <v>0</v>
          </cell>
          <cell r="I9284">
            <v>0</v>
          </cell>
          <cell r="J9284">
            <v>0</v>
          </cell>
          <cell r="K9284">
            <v>0</v>
          </cell>
          <cell r="L9284">
            <v>0</v>
          </cell>
          <cell r="M9284">
            <v>0</v>
          </cell>
          <cell r="N9284">
            <v>0</v>
          </cell>
          <cell r="O9284" t="str">
            <v>+++</v>
          </cell>
        </row>
        <row r="9285">
          <cell r="A9285" t="str">
            <v>640.40.55.570-6280.19</v>
          </cell>
          <cell r="B9285" t="str">
            <v>640</v>
          </cell>
          <cell r="C9285" t="str">
            <v>40</v>
          </cell>
          <cell r="D9285" t="str">
            <v>55</v>
          </cell>
          <cell r="E9285" t="str">
            <v>570</v>
          </cell>
          <cell r="F9285" t="str">
            <v>6280.19</v>
          </cell>
          <cell r="G9285" t="str">
            <v>Supplies-Public Works Specialty Maintenance Tools</v>
          </cell>
          <cell r="H9285">
            <v>0</v>
          </cell>
          <cell r="I9285">
            <v>0</v>
          </cell>
          <cell r="J9285">
            <v>0</v>
          </cell>
          <cell r="K9285">
            <v>0</v>
          </cell>
          <cell r="L9285">
            <v>0</v>
          </cell>
          <cell r="M9285">
            <v>0</v>
          </cell>
          <cell r="N9285">
            <v>0</v>
          </cell>
          <cell r="O9285" t="str">
            <v>+++</v>
          </cell>
        </row>
        <row r="9286">
          <cell r="A9286" t="str">
            <v>640.40.55.570-6280.20</v>
          </cell>
          <cell r="B9286" t="str">
            <v>640</v>
          </cell>
          <cell r="C9286" t="str">
            <v>40</v>
          </cell>
          <cell r="D9286" t="str">
            <v>55</v>
          </cell>
          <cell r="E9286" t="str">
            <v>570</v>
          </cell>
          <cell r="F9286" t="str">
            <v>6280.20</v>
          </cell>
          <cell r="G9286" t="str">
            <v>Supplies-Public Works Bin Repair</v>
          </cell>
          <cell r="H9286">
            <v>0</v>
          </cell>
          <cell r="I9286">
            <v>0</v>
          </cell>
          <cell r="J9286">
            <v>0</v>
          </cell>
          <cell r="K9286">
            <v>0</v>
          </cell>
          <cell r="L9286">
            <v>0</v>
          </cell>
          <cell r="M9286">
            <v>0</v>
          </cell>
          <cell r="N9286">
            <v>0</v>
          </cell>
          <cell r="O9286" t="str">
            <v>+++</v>
          </cell>
        </row>
        <row r="9287">
          <cell r="A9287" t="str">
            <v>640.40.55.570-6280.21</v>
          </cell>
          <cell r="B9287" t="str">
            <v>640</v>
          </cell>
          <cell r="C9287" t="str">
            <v>40</v>
          </cell>
          <cell r="D9287" t="str">
            <v>55</v>
          </cell>
          <cell r="E9287" t="str">
            <v>570</v>
          </cell>
          <cell r="F9287" t="str">
            <v>6280.21</v>
          </cell>
          <cell r="G9287" t="str">
            <v>Supplies-Public Works Used Oil Grant</v>
          </cell>
          <cell r="H9287">
            <v>0</v>
          </cell>
          <cell r="I9287">
            <v>0</v>
          </cell>
          <cell r="J9287">
            <v>0</v>
          </cell>
          <cell r="K9287">
            <v>0</v>
          </cell>
          <cell r="L9287">
            <v>0</v>
          </cell>
          <cell r="M9287">
            <v>0</v>
          </cell>
          <cell r="N9287">
            <v>0</v>
          </cell>
          <cell r="O9287" t="str">
            <v>+++</v>
          </cell>
        </row>
        <row r="9288">
          <cell r="A9288" t="str">
            <v>640.40.55.570-6280.22</v>
          </cell>
          <cell r="B9288" t="str">
            <v>640</v>
          </cell>
          <cell r="C9288" t="str">
            <v>40</v>
          </cell>
          <cell r="D9288" t="str">
            <v>55</v>
          </cell>
          <cell r="E9288" t="str">
            <v>570</v>
          </cell>
          <cell r="F9288" t="str">
            <v>6280.22</v>
          </cell>
          <cell r="G9288" t="str">
            <v>Supplies-Public Works Recycled Products</v>
          </cell>
          <cell r="H9288">
            <v>0</v>
          </cell>
          <cell r="I9288">
            <v>0</v>
          </cell>
          <cell r="J9288">
            <v>0</v>
          </cell>
          <cell r="K9288">
            <v>0</v>
          </cell>
          <cell r="L9288">
            <v>0</v>
          </cell>
          <cell r="M9288">
            <v>0</v>
          </cell>
          <cell r="N9288">
            <v>0</v>
          </cell>
          <cell r="O9288" t="str">
            <v>+++</v>
          </cell>
        </row>
        <row r="9289">
          <cell r="A9289" t="str">
            <v>640.40.55.570-6280.23</v>
          </cell>
          <cell r="B9289" t="str">
            <v>640</v>
          </cell>
          <cell r="C9289" t="str">
            <v>40</v>
          </cell>
          <cell r="D9289" t="str">
            <v>55</v>
          </cell>
          <cell r="E9289" t="str">
            <v>570</v>
          </cell>
          <cell r="F9289" t="str">
            <v>6280.23</v>
          </cell>
          <cell r="G9289" t="str">
            <v>Supplies-Public Works Recycling Education Program</v>
          </cell>
          <cell r="H9289">
            <v>0</v>
          </cell>
          <cell r="I9289">
            <v>0</v>
          </cell>
          <cell r="J9289">
            <v>0</v>
          </cell>
          <cell r="K9289">
            <v>0</v>
          </cell>
          <cell r="L9289">
            <v>0</v>
          </cell>
          <cell r="M9289">
            <v>0</v>
          </cell>
          <cell r="N9289">
            <v>0</v>
          </cell>
          <cell r="O9289" t="str">
            <v>+++</v>
          </cell>
        </row>
        <row r="9290">
          <cell r="A9290" t="str">
            <v>640.40.55.570-6280.25</v>
          </cell>
          <cell r="B9290" t="str">
            <v>640</v>
          </cell>
          <cell r="C9290" t="str">
            <v>40</v>
          </cell>
          <cell r="D9290" t="str">
            <v>55</v>
          </cell>
          <cell r="E9290" t="str">
            <v>570</v>
          </cell>
          <cell r="F9290" t="str">
            <v>6280.25</v>
          </cell>
          <cell r="G9290" t="str">
            <v>Supplies-Public Works Collection Containers</v>
          </cell>
          <cell r="H9290">
            <v>0</v>
          </cell>
          <cell r="I9290">
            <v>0</v>
          </cell>
          <cell r="J9290">
            <v>0</v>
          </cell>
          <cell r="K9290">
            <v>0</v>
          </cell>
          <cell r="L9290">
            <v>0</v>
          </cell>
          <cell r="M9290">
            <v>0</v>
          </cell>
          <cell r="N9290">
            <v>0</v>
          </cell>
          <cell r="O9290" t="str">
            <v>+++</v>
          </cell>
        </row>
        <row r="9291">
          <cell r="A9291" t="str">
            <v>640.40.55.570-6280.26</v>
          </cell>
          <cell r="B9291" t="str">
            <v>640</v>
          </cell>
          <cell r="C9291" t="str">
            <v>40</v>
          </cell>
          <cell r="D9291" t="str">
            <v>55</v>
          </cell>
          <cell r="E9291" t="str">
            <v>570</v>
          </cell>
          <cell r="F9291" t="str">
            <v>6280.26</v>
          </cell>
          <cell r="G9291" t="str">
            <v>Supplies-Public Works 3 Cart System Containers</v>
          </cell>
          <cell r="H9291">
            <v>0</v>
          </cell>
          <cell r="I9291">
            <v>0</v>
          </cell>
          <cell r="J9291">
            <v>0</v>
          </cell>
          <cell r="K9291">
            <v>0</v>
          </cell>
          <cell r="L9291">
            <v>0</v>
          </cell>
          <cell r="M9291">
            <v>0</v>
          </cell>
          <cell r="N9291">
            <v>0</v>
          </cell>
          <cell r="O9291" t="str">
            <v>+++</v>
          </cell>
        </row>
        <row r="9292">
          <cell r="A9292" t="str">
            <v>640.40.55.570-6280.27</v>
          </cell>
          <cell r="B9292" t="str">
            <v>640</v>
          </cell>
          <cell r="C9292" t="str">
            <v>40</v>
          </cell>
          <cell r="D9292" t="str">
            <v>55</v>
          </cell>
          <cell r="E9292" t="str">
            <v>570</v>
          </cell>
          <cell r="F9292" t="str">
            <v>6280.27</v>
          </cell>
          <cell r="G9292" t="str">
            <v>Supplies-Public Works SSJID Surface Water</v>
          </cell>
          <cell r="H9292">
            <v>0</v>
          </cell>
          <cell r="I9292">
            <v>0</v>
          </cell>
          <cell r="J9292">
            <v>0</v>
          </cell>
          <cell r="K9292">
            <v>0</v>
          </cell>
          <cell r="L9292">
            <v>0</v>
          </cell>
          <cell r="M9292">
            <v>0</v>
          </cell>
          <cell r="N9292">
            <v>0</v>
          </cell>
          <cell r="O9292" t="str">
            <v>+++</v>
          </cell>
        </row>
        <row r="9293">
          <cell r="A9293" t="str">
            <v>640.40.55.570-6280.28</v>
          </cell>
          <cell r="B9293" t="str">
            <v>640</v>
          </cell>
          <cell r="C9293" t="str">
            <v>40</v>
          </cell>
          <cell r="D9293" t="str">
            <v>55</v>
          </cell>
          <cell r="E9293" t="str">
            <v>570</v>
          </cell>
          <cell r="F9293" t="str">
            <v>6280.28</v>
          </cell>
          <cell r="G9293" t="str">
            <v>Supplies-Public Works Water Treatment Chemicals</v>
          </cell>
          <cell r="H9293">
            <v>0</v>
          </cell>
          <cell r="I9293">
            <v>0</v>
          </cell>
          <cell r="J9293">
            <v>0</v>
          </cell>
          <cell r="K9293">
            <v>0</v>
          </cell>
          <cell r="L9293">
            <v>0</v>
          </cell>
          <cell r="M9293">
            <v>0</v>
          </cell>
          <cell r="N9293">
            <v>0</v>
          </cell>
          <cell r="O9293" t="str">
            <v>+++</v>
          </cell>
        </row>
        <row r="9294">
          <cell r="A9294" t="str">
            <v>640.40.55.570-6280.29</v>
          </cell>
          <cell r="B9294" t="str">
            <v>640</v>
          </cell>
          <cell r="C9294" t="str">
            <v>40</v>
          </cell>
          <cell r="D9294" t="str">
            <v>55</v>
          </cell>
          <cell r="E9294" t="str">
            <v>570</v>
          </cell>
          <cell r="F9294" t="str">
            <v>6280.29</v>
          </cell>
          <cell r="G9294" t="str">
            <v>Supplies-Public Works Water Treatment</v>
          </cell>
          <cell r="H9294">
            <v>0</v>
          </cell>
          <cell r="I9294">
            <v>0</v>
          </cell>
          <cell r="J9294">
            <v>0</v>
          </cell>
          <cell r="K9294">
            <v>0</v>
          </cell>
          <cell r="L9294">
            <v>0</v>
          </cell>
          <cell r="M9294">
            <v>0</v>
          </cell>
          <cell r="N9294">
            <v>0</v>
          </cell>
          <cell r="O9294" t="str">
            <v>+++</v>
          </cell>
        </row>
        <row r="9295">
          <cell r="A9295" t="str">
            <v>640.40.55.570-6280.30</v>
          </cell>
          <cell r="B9295" t="str">
            <v>640</v>
          </cell>
          <cell r="C9295" t="str">
            <v>40</v>
          </cell>
          <cell r="D9295" t="str">
            <v>55</v>
          </cell>
          <cell r="E9295" t="str">
            <v>570</v>
          </cell>
          <cell r="F9295" t="str">
            <v>6280.30</v>
          </cell>
          <cell r="G9295" t="str">
            <v>Supplies-Public Works Automated &amp; Hand Tools</v>
          </cell>
          <cell r="H9295">
            <v>0</v>
          </cell>
          <cell r="I9295">
            <v>0</v>
          </cell>
          <cell r="J9295">
            <v>0</v>
          </cell>
          <cell r="K9295">
            <v>0</v>
          </cell>
          <cell r="L9295">
            <v>0</v>
          </cell>
          <cell r="M9295">
            <v>0</v>
          </cell>
          <cell r="N9295">
            <v>0</v>
          </cell>
          <cell r="O9295" t="str">
            <v>+++</v>
          </cell>
        </row>
        <row r="9296">
          <cell r="A9296" t="str">
            <v>640.40.55.570-6280.31</v>
          </cell>
          <cell r="B9296" t="str">
            <v>640</v>
          </cell>
          <cell r="C9296" t="str">
            <v>40</v>
          </cell>
          <cell r="D9296" t="str">
            <v>55</v>
          </cell>
          <cell r="E9296" t="str">
            <v>570</v>
          </cell>
          <cell r="F9296" t="str">
            <v>6280.31</v>
          </cell>
          <cell r="G9296" t="str">
            <v>Supplies-Public Works Water Conservation</v>
          </cell>
          <cell r="H9296">
            <v>0</v>
          </cell>
          <cell r="I9296">
            <v>0</v>
          </cell>
          <cell r="J9296">
            <v>0</v>
          </cell>
          <cell r="K9296">
            <v>0</v>
          </cell>
          <cell r="L9296">
            <v>0</v>
          </cell>
          <cell r="M9296">
            <v>0</v>
          </cell>
          <cell r="N9296">
            <v>0</v>
          </cell>
          <cell r="O9296" t="str">
            <v>+++</v>
          </cell>
        </row>
        <row r="9297">
          <cell r="A9297" t="str">
            <v>640.40.55.570-6280.32</v>
          </cell>
          <cell r="B9297" t="str">
            <v>640</v>
          </cell>
          <cell r="C9297" t="str">
            <v>40</v>
          </cell>
          <cell r="D9297" t="str">
            <v>55</v>
          </cell>
          <cell r="E9297" t="str">
            <v>570</v>
          </cell>
          <cell r="F9297" t="str">
            <v>6280.32</v>
          </cell>
          <cell r="G9297" t="str">
            <v>Supplies-Public Works Water Distribution System</v>
          </cell>
          <cell r="H9297">
            <v>0</v>
          </cell>
          <cell r="I9297">
            <v>0</v>
          </cell>
          <cell r="J9297">
            <v>0</v>
          </cell>
          <cell r="K9297">
            <v>0</v>
          </cell>
          <cell r="L9297">
            <v>0</v>
          </cell>
          <cell r="M9297">
            <v>0</v>
          </cell>
          <cell r="N9297">
            <v>0</v>
          </cell>
          <cell r="O9297" t="str">
            <v>+++</v>
          </cell>
        </row>
        <row r="9298">
          <cell r="A9298" t="str">
            <v>640.40.55.570-6280.33</v>
          </cell>
          <cell r="B9298" t="str">
            <v>640</v>
          </cell>
          <cell r="C9298" t="str">
            <v>40</v>
          </cell>
          <cell r="D9298" t="str">
            <v>55</v>
          </cell>
          <cell r="E9298" t="str">
            <v>570</v>
          </cell>
          <cell r="F9298" t="str">
            <v>6280.33</v>
          </cell>
          <cell r="G9298" t="str">
            <v>Supplies-Public Works Fire Hydrants</v>
          </cell>
          <cell r="H9298">
            <v>0</v>
          </cell>
          <cell r="I9298">
            <v>0</v>
          </cell>
          <cell r="J9298">
            <v>0</v>
          </cell>
          <cell r="K9298">
            <v>0</v>
          </cell>
          <cell r="L9298">
            <v>0</v>
          </cell>
          <cell r="M9298">
            <v>0</v>
          </cell>
          <cell r="N9298">
            <v>0</v>
          </cell>
          <cell r="O9298" t="str">
            <v>+++</v>
          </cell>
        </row>
        <row r="9299">
          <cell r="A9299" t="str">
            <v>640.40.55.570-6280.34</v>
          </cell>
          <cell r="B9299" t="str">
            <v>640</v>
          </cell>
          <cell r="C9299" t="str">
            <v>40</v>
          </cell>
          <cell r="D9299" t="str">
            <v>55</v>
          </cell>
          <cell r="E9299" t="str">
            <v>570</v>
          </cell>
          <cell r="F9299" t="str">
            <v>6280.34</v>
          </cell>
          <cell r="G9299" t="str">
            <v>Supplies-Public Works Wells &amp; Pumps</v>
          </cell>
          <cell r="H9299">
            <v>0</v>
          </cell>
          <cell r="I9299">
            <v>0</v>
          </cell>
          <cell r="J9299">
            <v>0</v>
          </cell>
          <cell r="K9299">
            <v>0</v>
          </cell>
          <cell r="L9299">
            <v>0</v>
          </cell>
          <cell r="M9299">
            <v>0</v>
          </cell>
          <cell r="N9299">
            <v>0</v>
          </cell>
          <cell r="O9299" t="str">
            <v>+++</v>
          </cell>
        </row>
        <row r="9300">
          <cell r="A9300" t="str">
            <v>640.40.55.570-6280.35</v>
          </cell>
          <cell r="B9300" t="str">
            <v>640</v>
          </cell>
          <cell r="C9300" t="str">
            <v>40</v>
          </cell>
          <cell r="D9300" t="str">
            <v>55</v>
          </cell>
          <cell r="E9300" t="str">
            <v>570</v>
          </cell>
          <cell r="F9300" t="str">
            <v>6280.35</v>
          </cell>
          <cell r="G9300" t="str">
            <v>Supplies-Public Works Water Meters &amp; Boxes</v>
          </cell>
          <cell r="H9300">
            <v>0</v>
          </cell>
          <cell r="I9300">
            <v>0</v>
          </cell>
          <cell r="J9300">
            <v>0</v>
          </cell>
          <cell r="K9300">
            <v>0</v>
          </cell>
          <cell r="L9300">
            <v>0</v>
          </cell>
          <cell r="M9300">
            <v>0</v>
          </cell>
          <cell r="N9300">
            <v>0</v>
          </cell>
          <cell r="O9300" t="str">
            <v>+++</v>
          </cell>
        </row>
        <row r="9301">
          <cell r="A9301" t="str">
            <v>640.40.55.570-6280.36</v>
          </cell>
          <cell r="B9301" t="str">
            <v>640</v>
          </cell>
          <cell r="C9301" t="str">
            <v>40</v>
          </cell>
          <cell r="D9301" t="str">
            <v>55</v>
          </cell>
          <cell r="E9301" t="str">
            <v>570</v>
          </cell>
          <cell r="F9301" t="str">
            <v>6280.36</v>
          </cell>
          <cell r="G9301" t="str">
            <v>Supplies-Public Works Traffic Calming</v>
          </cell>
          <cell r="H9301">
            <v>0</v>
          </cell>
          <cell r="I9301">
            <v>0</v>
          </cell>
          <cell r="J9301">
            <v>0</v>
          </cell>
          <cell r="K9301">
            <v>0</v>
          </cell>
          <cell r="L9301">
            <v>0</v>
          </cell>
          <cell r="M9301">
            <v>0</v>
          </cell>
          <cell r="N9301">
            <v>0</v>
          </cell>
          <cell r="O9301" t="str">
            <v>+++</v>
          </cell>
        </row>
        <row r="9302">
          <cell r="A9302" t="str">
            <v>640.40.55.570-6280.38</v>
          </cell>
          <cell r="B9302" t="str">
            <v>640</v>
          </cell>
          <cell r="C9302" t="str">
            <v>40</v>
          </cell>
          <cell r="D9302" t="str">
            <v>55</v>
          </cell>
          <cell r="E9302" t="str">
            <v>570</v>
          </cell>
          <cell r="F9302" t="str">
            <v>6280.38</v>
          </cell>
          <cell r="G9302" t="str">
            <v>Supplies-Public Works Global Supplies</v>
          </cell>
          <cell r="H9302">
            <v>0</v>
          </cell>
          <cell r="I9302">
            <v>0</v>
          </cell>
          <cell r="J9302">
            <v>0</v>
          </cell>
          <cell r="K9302">
            <v>0</v>
          </cell>
          <cell r="L9302">
            <v>0</v>
          </cell>
          <cell r="M9302">
            <v>0</v>
          </cell>
          <cell r="N9302">
            <v>0</v>
          </cell>
          <cell r="O9302" t="str">
            <v>+++</v>
          </cell>
        </row>
        <row r="9303">
          <cell r="A9303" t="str">
            <v>640.40.55.570-6280.39</v>
          </cell>
          <cell r="B9303" t="str">
            <v>640</v>
          </cell>
          <cell r="C9303" t="str">
            <v>40</v>
          </cell>
          <cell r="D9303" t="str">
            <v>55</v>
          </cell>
          <cell r="E9303" t="str">
            <v>570</v>
          </cell>
          <cell r="F9303" t="str">
            <v>6280.39</v>
          </cell>
          <cell r="G9303" t="str">
            <v>Supplies-Public Works Industrial Waste Pretreatment</v>
          </cell>
          <cell r="H9303">
            <v>0</v>
          </cell>
          <cell r="I9303">
            <v>0</v>
          </cell>
          <cell r="J9303">
            <v>0</v>
          </cell>
          <cell r="K9303">
            <v>0</v>
          </cell>
          <cell r="L9303">
            <v>0</v>
          </cell>
          <cell r="M9303">
            <v>0</v>
          </cell>
          <cell r="N9303">
            <v>0</v>
          </cell>
          <cell r="O9303" t="str">
            <v>+++</v>
          </cell>
        </row>
        <row r="9304">
          <cell r="A9304" t="str">
            <v>640.40.55.570-6280.41</v>
          </cell>
          <cell r="B9304" t="str">
            <v>640</v>
          </cell>
          <cell r="C9304" t="str">
            <v>40</v>
          </cell>
          <cell r="D9304" t="str">
            <v>55</v>
          </cell>
          <cell r="E9304" t="str">
            <v>570</v>
          </cell>
          <cell r="F9304" t="str">
            <v>6280.41</v>
          </cell>
          <cell r="G9304" t="str">
            <v>Supplies-Public Works Bevarage Container Grant</v>
          </cell>
          <cell r="H9304">
            <v>0</v>
          </cell>
          <cell r="I9304">
            <v>0</v>
          </cell>
          <cell r="J9304">
            <v>0</v>
          </cell>
          <cell r="K9304">
            <v>0</v>
          </cell>
          <cell r="L9304">
            <v>0</v>
          </cell>
          <cell r="M9304">
            <v>0</v>
          </cell>
          <cell r="N9304">
            <v>0</v>
          </cell>
          <cell r="O9304" t="str">
            <v>+++</v>
          </cell>
        </row>
        <row r="9305">
          <cell r="A9305" t="str">
            <v>640.40.55.570-6280.42</v>
          </cell>
          <cell r="B9305" t="str">
            <v>640</v>
          </cell>
          <cell r="C9305" t="str">
            <v>40</v>
          </cell>
          <cell r="D9305" t="str">
            <v>55</v>
          </cell>
          <cell r="E9305" t="str">
            <v>570</v>
          </cell>
          <cell r="F9305" t="str">
            <v>6280.42</v>
          </cell>
          <cell r="G9305" t="str">
            <v>Supplies-Public Works Industrial Wastewater</v>
          </cell>
          <cell r="H9305">
            <v>0</v>
          </cell>
          <cell r="I9305">
            <v>0</v>
          </cell>
          <cell r="J9305">
            <v>0</v>
          </cell>
          <cell r="K9305">
            <v>0</v>
          </cell>
          <cell r="L9305">
            <v>0</v>
          </cell>
          <cell r="M9305">
            <v>0</v>
          </cell>
          <cell r="N9305">
            <v>0</v>
          </cell>
          <cell r="O9305" t="str">
            <v>+++</v>
          </cell>
        </row>
        <row r="9306">
          <cell r="A9306" t="str">
            <v>640.40.55.570-6300.01</v>
          </cell>
          <cell r="B9306" t="str">
            <v>640</v>
          </cell>
          <cell r="C9306" t="str">
            <v>40</v>
          </cell>
          <cell r="D9306" t="str">
            <v>55</v>
          </cell>
          <cell r="E9306" t="str">
            <v>570</v>
          </cell>
          <cell r="F9306" t="str">
            <v>6300.01</v>
          </cell>
          <cell r="G9306" t="str">
            <v>Dues &amp; Subscriptions Memberships</v>
          </cell>
          <cell r="H9306">
            <v>0</v>
          </cell>
          <cell r="I9306">
            <v>0</v>
          </cell>
          <cell r="J9306">
            <v>0</v>
          </cell>
          <cell r="K9306">
            <v>0</v>
          </cell>
          <cell r="L9306">
            <v>0</v>
          </cell>
          <cell r="M9306">
            <v>0</v>
          </cell>
          <cell r="N9306">
            <v>0</v>
          </cell>
          <cell r="O9306" t="str">
            <v>+++</v>
          </cell>
        </row>
        <row r="9307">
          <cell r="A9307" t="str">
            <v>640.40.55.570-6300.02</v>
          </cell>
          <cell r="B9307" t="str">
            <v>640</v>
          </cell>
          <cell r="C9307" t="str">
            <v>40</v>
          </cell>
          <cell r="D9307" t="str">
            <v>55</v>
          </cell>
          <cell r="E9307" t="str">
            <v>570</v>
          </cell>
          <cell r="F9307" t="str">
            <v>6300.02</v>
          </cell>
          <cell r="G9307" t="str">
            <v>Dues &amp; Subscriptions Publications</v>
          </cell>
          <cell r="H9307">
            <v>0</v>
          </cell>
          <cell r="I9307">
            <v>0</v>
          </cell>
          <cell r="J9307">
            <v>0</v>
          </cell>
          <cell r="K9307">
            <v>0</v>
          </cell>
          <cell r="L9307">
            <v>0</v>
          </cell>
          <cell r="M9307">
            <v>0</v>
          </cell>
          <cell r="N9307">
            <v>0</v>
          </cell>
          <cell r="O9307" t="str">
            <v>+++</v>
          </cell>
        </row>
        <row r="9308">
          <cell r="A9308" t="str">
            <v>640.40.55.570-6300.03</v>
          </cell>
          <cell r="B9308" t="str">
            <v>640</v>
          </cell>
          <cell r="C9308" t="str">
            <v>40</v>
          </cell>
          <cell r="D9308" t="str">
            <v>55</v>
          </cell>
          <cell r="E9308" t="str">
            <v>570</v>
          </cell>
          <cell r="F9308" t="str">
            <v>6300.03</v>
          </cell>
          <cell r="G9308" t="str">
            <v>Dues &amp; Subscriptions Certifications</v>
          </cell>
          <cell r="H9308">
            <v>0</v>
          </cell>
          <cell r="I9308">
            <v>0</v>
          </cell>
          <cell r="J9308">
            <v>0</v>
          </cell>
          <cell r="K9308">
            <v>0</v>
          </cell>
          <cell r="L9308">
            <v>0</v>
          </cell>
          <cell r="M9308">
            <v>0</v>
          </cell>
          <cell r="N9308">
            <v>0</v>
          </cell>
          <cell r="O9308" t="str">
            <v>+++</v>
          </cell>
        </row>
        <row r="9309">
          <cell r="A9309" t="str">
            <v>640.40.55.570-6350.01</v>
          </cell>
          <cell r="B9309" t="str">
            <v>640</v>
          </cell>
          <cell r="C9309" t="str">
            <v>40</v>
          </cell>
          <cell r="D9309" t="str">
            <v>55</v>
          </cell>
          <cell r="E9309" t="str">
            <v>570</v>
          </cell>
          <cell r="F9309" t="str">
            <v>6350.01</v>
          </cell>
          <cell r="G9309" t="str">
            <v>Maintenance Agreements &amp; Licenses License/Software Maintenance</v>
          </cell>
          <cell r="H9309">
            <v>0</v>
          </cell>
          <cell r="I9309">
            <v>0</v>
          </cell>
          <cell r="J9309">
            <v>0</v>
          </cell>
          <cell r="K9309">
            <v>0</v>
          </cell>
          <cell r="L9309">
            <v>0</v>
          </cell>
          <cell r="M9309">
            <v>0</v>
          </cell>
          <cell r="N9309">
            <v>0</v>
          </cell>
          <cell r="O9309" t="str">
            <v>+++</v>
          </cell>
        </row>
        <row r="9310">
          <cell r="A9310" t="str">
            <v>640.40.55.570-6350.02</v>
          </cell>
          <cell r="B9310" t="str">
            <v>640</v>
          </cell>
          <cell r="C9310" t="str">
            <v>40</v>
          </cell>
          <cell r="D9310" t="str">
            <v>55</v>
          </cell>
          <cell r="E9310" t="str">
            <v>570</v>
          </cell>
          <cell r="F9310" t="str">
            <v>6350.02</v>
          </cell>
          <cell r="G9310" t="str">
            <v>Maintenance Agreements &amp; Licenses Hardware Maintenance</v>
          </cell>
          <cell r="H9310">
            <v>0</v>
          </cell>
          <cell r="I9310">
            <v>0</v>
          </cell>
          <cell r="J9310">
            <v>0</v>
          </cell>
          <cell r="K9310">
            <v>0</v>
          </cell>
          <cell r="L9310">
            <v>0</v>
          </cell>
          <cell r="M9310">
            <v>0</v>
          </cell>
          <cell r="N9310">
            <v>0</v>
          </cell>
          <cell r="O9310" t="str">
            <v>+++</v>
          </cell>
        </row>
        <row r="9311">
          <cell r="A9311" t="str">
            <v>640.40.55.570-6350.03</v>
          </cell>
          <cell r="B9311" t="str">
            <v>640</v>
          </cell>
          <cell r="C9311" t="str">
            <v>40</v>
          </cell>
          <cell r="D9311" t="str">
            <v>55</v>
          </cell>
          <cell r="E9311" t="str">
            <v>570</v>
          </cell>
          <cell r="F9311" t="str">
            <v>6350.03</v>
          </cell>
          <cell r="G9311" t="str">
            <v>Maintenance Agreements &amp; Licenses Maintenance Agreements</v>
          </cell>
          <cell r="H9311">
            <v>0</v>
          </cell>
          <cell r="I9311">
            <v>0</v>
          </cell>
          <cell r="J9311">
            <v>0</v>
          </cell>
          <cell r="K9311">
            <v>0</v>
          </cell>
          <cell r="L9311">
            <v>0</v>
          </cell>
          <cell r="M9311">
            <v>0</v>
          </cell>
          <cell r="N9311">
            <v>0</v>
          </cell>
          <cell r="O9311" t="str">
            <v>+++</v>
          </cell>
        </row>
        <row r="9312">
          <cell r="A9312" t="str">
            <v>640.40.55.570-6350.04</v>
          </cell>
          <cell r="B9312" t="str">
            <v>640</v>
          </cell>
          <cell r="C9312" t="str">
            <v>40</v>
          </cell>
          <cell r="D9312" t="str">
            <v>55</v>
          </cell>
          <cell r="E9312" t="str">
            <v>570</v>
          </cell>
          <cell r="F9312" t="str">
            <v>6350.04</v>
          </cell>
          <cell r="G9312" t="str">
            <v>Maintenance Agreements &amp; Licenses SCADA</v>
          </cell>
          <cell r="H9312">
            <v>0</v>
          </cell>
          <cell r="I9312">
            <v>0</v>
          </cell>
          <cell r="J9312">
            <v>0</v>
          </cell>
          <cell r="K9312">
            <v>0</v>
          </cell>
          <cell r="L9312">
            <v>0</v>
          </cell>
          <cell r="M9312">
            <v>0</v>
          </cell>
          <cell r="N9312">
            <v>0</v>
          </cell>
          <cell r="O9312" t="str">
            <v>+++</v>
          </cell>
        </row>
        <row r="9313">
          <cell r="A9313" t="str">
            <v>640.40.55.570-6350.05</v>
          </cell>
          <cell r="B9313" t="str">
            <v>640</v>
          </cell>
          <cell r="C9313" t="str">
            <v>40</v>
          </cell>
          <cell r="D9313" t="str">
            <v>55</v>
          </cell>
          <cell r="E9313" t="str">
            <v>570</v>
          </cell>
          <cell r="F9313" t="str">
            <v>6350.05</v>
          </cell>
          <cell r="G9313" t="str">
            <v>Maintenance Agreements &amp; Licenses Traffic Control</v>
          </cell>
          <cell r="H9313">
            <v>0</v>
          </cell>
          <cell r="I9313">
            <v>0</v>
          </cell>
          <cell r="J9313">
            <v>0</v>
          </cell>
          <cell r="K9313">
            <v>0</v>
          </cell>
          <cell r="L9313">
            <v>0</v>
          </cell>
          <cell r="M9313">
            <v>0</v>
          </cell>
          <cell r="N9313">
            <v>0</v>
          </cell>
          <cell r="O9313" t="str">
            <v>+++</v>
          </cell>
        </row>
        <row r="9314">
          <cell r="A9314" t="str">
            <v>640.40.55.570-6350.06</v>
          </cell>
          <cell r="B9314" t="str">
            <v>640</v>
          </cell>
          <cell r="C9314" t="str">
            <v>40</v>
          </cell>
          <cell r="D9314" t="str">
            <v>55</v>
          </cell>
          <cell r="E9314" t="str">
            <v>570</v>
          </cell>
          <cell r="F9314" t="str">
            <v>6350.06</v>
          </cell>
          <cell r="G9314" t="str">
            <v>Maintenance Agreements &amp; Licenses Streetlights</v>
          </cell>
          <cell r="H9314">
            <v>0</v>
          </cell>
          <cell r="I9314">
            <v>0</v>
          </cell>
          <cell r="J9314">
            <v>0</v>
          </cell>
          <cell r="K9314">
            <v>0</v>
          </cell>
          <cell r="L9314">
            <v>0</v>
          </cell>
          <cell r="M9314">
            <v>0</v>
          </cell>
          <cell r="N9314">
            <v>0</v>
          </cell>
          <cell r="O9314" t="str">
            <v>+++</v>
          </cell>
        </row>
        <row r="9315">
          <cell r="A9315" t="str">
            <v>640.40.55.570-6375.01</v>
          </cell>
          <cell r="B9315" t="str">
            <v>640</v>
          </cell>
          <cell r="C9315" t="str">
            <v>40</v>
          </cell>
          <cell r="D9315" t="str">
            <v>55</v>
          </cell>
          <cell r="E9315" t="str">
            <v>570</v>
          </cell>
          <cell r="F9315" t="str">
            <v>6375.01</v>
          </cell>
          <cell r="G9315" t="str">
            <v>Operating Fees NPDES Permit Renewal</v>
          </cell>
          <cell r="H9315">
            <v>0</v>
          </cell>
          <cell r="I9315">
            <v>0</v>
          </cell>
          <cell r="J9315">
            <v>0</v>
          </cell>
          <cell r="K9315">
            <v>0</v>
          </cell>
          <cell r="L9315">
            <v>0</v>
          </cell>
          <cell r="M9315">
            <v>0</v>
          </cell>
          <cell r="N9315">
            <v>0</v>
          </cell>
          <cell r="O9315" t="str">
            <v>+++</v>
          </cell>
        </row>
        <row r="9316">
          <cell r="A9316" t="str">
            <v>640.40.55.570-6375.02</v>
          </cell>
          <cell r="B9316" t="str">
            <v>640</v>
          </cell>
          <cell r="C9316" t="str">
            <v>40</v>
          </cell>
          <cell r="D9316" t="str">
            <v>55</v>
          </cell>
          <cell r="E9316" t="str">
            <v>570</v>
          </cell>
          <cell r="F9316" t="str">
            <v>6375.02</v>
          </cell>
          <cell r="G9316" t="str">
            <v>Operating Fees NPDES Permit Compliance</v>
          </cell>
          <cell r="H9316">
            <v>0</v>
          </cell>
          <cell r="I9316">
            <v>0</v>
          </cell>
          <cell r="J9316">
            <v>0</v>
          </cell>
          <cell r="K9316">
            <v>0</v>
          </cell>
          <cell r="L9316">
            <v>0</v>
          </cell>
          <cell r="M9316">
            <v>0</v>
          </cell>
          <cell r="N9316">
            <v>0</v>
          </cell>
          <cell r="O9316" t="str">
            <v>+++</v>
          </cell>
        </row>
        <row r="9317">
          <cell r="A9317" t="str">
            <v>640.40.55.570-6375.03</v>
          </cell>
          <cell r="B9317" t="str">
            <v>640</v>
          </cell>
          <cell r="C9317" t="str">
            <v>40</v>
          </cell>
          <cell r="D9317" t="str">
            <v>55</v>
          </cell>
          <cell r="E9317" t="str">
            <v>570</v>
          </cell>
          <cell r="F9317" t="str">
            <v>6375.03</v>
          </cell>
          <cell r="G9317" t="str">
            <v>Operating Fees SSJID Drainage</v>
          </cell>
          <cell r="H9317">
            <v>0</v>
          </cell>
          <cell r="I9317">
            <v>0</v>
          </cell>
          <cell r="J9317">
            <v>0</v>
          </cell>
          <cell r="K9317">
            <v>0</v>
          </cell>
          <cell r="L9317">
            <v>0</v>
          </cell>
          <cell r="M9317">
            <v>0</v>
          </cell>
          <cell r="N9317">
            <v>0</v>
          </cell>
          <cell r="O9317" t="str">
            <v>+++</v>
          </cell>
        </row>
        <row r="9318">
          <cell r="A9318" t="str">
            <v>640.40.55.570-6375.04</v>
          </cell>
          <cell r="B9318" t="str">
            <v>640</v>
          </cell>
          <cell r="C9318" t="str">
            <v>40</v>
          </cell>
          <cell r="D9318" t="str">
            <v>55</v>
          </cell>
          <cell r="E9318" t="str">
            <v>570</v>
          </cell>
          <cell r="F9318" t="str">
            <v>6375.04</v>
          </cell>
          <cell r="G9318" t="str">
            <v>Operating Fees Operating Permits</v>
          </cell>
          <cell r="H9318">
            <v>0</v>
          </cell>
          <cell r="I9318">
            <v>0</v>
          </cell>
          <cell r="J9318">
            <v>0</v>
          </cell>
          <cell r="K9318">
            <v>0</v>
          </cell>
          <cell r="L9318">
            <v>0</v>
          </cell>
          <cell r="M9318">
            <v>0</v>
          </cell>
          <cell r="N9318">
            <v>0</v>
          </cell>
          <cell r="O9318" t="str">
            <v>+++</v>
          </cell>
        </row>
        <row r="9319">
          <cell r="A9319" t="str">
            <v>640.40.55.570-6375.05</v>
          </cell>
          <cell r="B9319" t="str">
            <v>640</v>
          </cell>
          <cell r="C9319" t="str">
            <v>40</v>
          </cell>
          <cell r="D9319" t="str">
            <v>55</v>
          </cell>
          <cell r="E9319" t="str">
            <v>570</v>
          </cell>
          <cell r="F9319" t="str">
            <v>6375.05</v>
          </cell>
          <cell r="G9319" t="str">
            <v>Operating Fees Annual Waste Discharger</v>
          </cell>
          <cell r="H9319">
            <v>0</v>
          </cell>
          <cell r="I9319">
            <v>0</v>
          </cell>
          <cell r="J9319">
            <v>0</v>
          </cell>
          <cell r="K9319">
            <v>0</v>
          </cell>
          <cell r="L9319">
            <v>0</v>
          </cell>
          <cell r="M9319">
            <v>0</v>
          </cell>
          <cell r="N9319">
            <v>0</v>
          </cell>
          <cell r="O9319" t="str">
            <v>+++</v>
          </cell>
        </row>
        <row r="9320">
          <cell r="A9320" t="str">
            <v>640.40.55.570-6375.07</v>
          </cell>
          <cell r="B9320" t="str">
            <v>640</v>
          </cell>
          <cell r="C9320" t="str">
            <v>40</v>
          </cell>
          <cell r="D9320" t="str">
            <v>55</v>
          </cell>
          <cell r="E9320" t="str">
            <v>570</v>
          </cell>
          <cell r="F9320" t="str">
            <v>6375.07</v>
          </cell>
          <cell r="G9320" t="str">
            <v>Operating Fees Permit</v>
          </cell>
          <cell r="H9320">
            <v>0</v>
          </cell>
          <cell r="I9320">
            <v>0</v>
          </cell>
          <cell r="J9320">
            <v>0</v>
          </cell>
          <cell r="K9320">
            <v>0</v>
          </cell>
          <cell r="L9320">
            <v>0</v>
          </cell>
          <cell r="M9320">
            <v>0</v>
          </cell>
          <cell r="N9320">
            <v>0</v>
          </cell>
          <cell r="O9320" t="str">
            <v>+++</v>
          </cell>
        </row>
        <row r="9321">
          <cell r="A9321" t="str">
            <v>640.40.55.570-6375.08</v>
          </cell>
          <cell r="B9321" t="str">
            <v>640</v>
          </cell>
          <cell r="C9321" t="str">
            <v>40</v>
          </cell>
          <cell r="D9321" t="str">
            <v>55</v>
          </cell>
          <cell r="E9321" t="str">
            <v>570</v>
          </cell>
          <cell r="F9321" t="str">
            <v>6375.08</v>
          </cell>
          <cell r="G9321" t="str">
            <v>Operating Fees Operating Permits Reg</v>
          </cell>
          <cell r="H9321">
            <v>0</v>
          </cell>
          <cell r="I9321">
            <v>0</v>
          </cell>
          <cell r="J9321">
            <v>0</v>
          </cell>
          <cell r="K9321">
            <v>0</v>
          </cell>
          <cell r="L9321">
            <v>0</v>
          </cell>
          <cell r="M9321">
            <v>0</v>
          </cell>
          <cell r="N9321">
            <v>0</v>
          </cell>
          <cell r="O9321" t="str">
            <v>+++</v>
          </cell>
        </row>
        <row r="9322">
          <cell r="A9322" t="str">
            <v>640.40.55.570-6375.09</v>
          </cell>
          <cell r="B9322" t="str">
            <v>640</v>
          </cell>
          <cell r="C9322" t="str">
            <v>40</v>
          </cell>
          <cell r="D9322" t="str">
            <v>55</v>
          </cell>
          <cell r="E9322" t="str">
            <v>570</v>
          </cell>
          <cell r="F9322" t="str">
            <v>6375.09</v>
          </cell>
          <cell r="G9322" t="str">
            <v>Operating Fees Dumping</v>
          </cell>
          <cell r="H9322">
            <v>0</v>
          </cell>
          <cell r="I9322">
            <v>0</v>
          </cell>
          <cell r="J9322">
            <v>0</v>
          </cell>
          <cell r="K9322">
            <v>0</v>
          </cell>
          <cell r="L9322">
            <v>0</v>
          </cell>
          <cell r="M9322">
            <v>0</v>
          </cell>
          <cell r="N9322">
            <v>0</v>
          </cell>
          <cell r="O9322" t="str">
            <v>+++</v>
          </cell>
        </row>
        <row r="9323">
          <cell r="A9323" t="str">
            <v>640.40.55.570-6375.10</v>
          </cell>
          <cell r="B9323" t="str">
            <v>640</v>
          </cell>
          <cell r="C9323" t="str">
            <v>40</v>
          </cell>
          <cell r="D9323" t="str">
            <v>55</v>
          </cell>
          <cell r="E9323" t="str">
            <v>570</v>
          </cell>
          <cell r="F9323" t="str">
            <v>6375.10</v>
          </cell>
          <cell r="G9323" t="str">
            <v>Operating Fees Sludge Disposal</v>
          </cell>
          <cell r="H9323">
            <v>0</v>
          </cell>
          <cell r="I9323">
            <v>0</v>
          </cell>
          <cell r="J9323">
            <v>0</v>
          </cell>
          <cell r="K9323">
            <v>0</v>
          </cell>
          <cell r="L9323">
            <v>0</v>
          </cell>
          <cell r="M9323">
            <v>0</v>
          </cell>
          <cell r="N9323">
            <v>0</v>
          </cell>
          <cell r="O9323" t="str">
            <v>+++</v>
          </cell>
        </row>
        <row r="9324">
          <cell r="A9324" t="str">
            <v>640.40.55.570-6375.11</v>
          </cell>
          <cell r="B9324" t="str">
            <v>640</v>
          </cell>
          <cell r="C9324" t="str">
            <v>40</v>
          </cell>
          <cell r="D9324" t="str">
            <v>55</v>
          </cell>
          <cell r="E9324" t="str">
            <v>570</v>
          </cell>
          <cell r="F9324" t="str">
            <v>6375.11</v>
          </cell>
          <cell r="G9324" t="str">
            <v>Operating Fees Compost Tipping</v>
          </cell>
          <cell r="H9324">
            <v>0</v>
          </cell>
          <cell r="I9324">
            <v>0</v>
          </cell>
          <cell r="J9324">
            <v>0</v>
          </cell>
          <cell r="K9324">
            <v>0</v>
          </cell>
          <cell r="L9324">
            <v>0</v>
          </cell>
          <cell r="M9324">
            <v>0</v>
          </cell>
          <cell r="N9324">
            <v>0</v>
          </cell>
          <cell r="O9324" t="str">
            <v>+++</v>
          </cell>
        </row>
        <row r="9325">
          <cell r="A9325" t="str">
            <v>640.40.55.570-6375.12</v>
          </cell>
          <cell r="B9325" t="str">
            <v>640</v>
          </cell>
          <cell r="C9325" t="str">
            <v>40</v>
          </cell>
          <cell r="D9325" t="str">
            <v>55</v>
          </cell>
          <cell r="E9325" t="str">
            <v>570</v>
          </cell>
          <cell r="F9325" t="str">
            <v>6375.12</v>
          </cell>
          <cell r="G9325" t="str">
            <v>Operating Fees Curbside Recycling</v>
          </cell>
          <cell r="H9325">
            <v>0</v>
          </cell>
          <cell r="I9325">
            <v>0</v>
          </cell>
          <cell r="J9325">
            <v>0</v>
          </cell>
          <cell r="K9325">
            <v>0</v>
          </cell>
          <cell r="L9325">
            <v>0</v>
          </cell>
          <cell r="M9325">
            <v>0</v>
          </cell>
          <cell r="N9325">
            <v>0</v>
          </cell>
          <cell r="O9325" t="str">
            <v>+++</v>
          </cell>
        </row>
        <row r="9326">
          <cell r="A9326" t="str">
            <v>640.40.55.570-6375.15</v>
          </cell>
          <cell r="B9326" t="str">
            <v>640</v>
          </cell>
          <cell r="C9326" t="str">
            <v>40</v>
          </cell>
          <cell r="D9326" t="str">
            <v>55</v>
          </cell>
          <cell r="E9326" t="str">
            <v>570</v>
          </cell>
          <cell r="F9326" t="str">
            <v>6375.15</v>
          </cell>
          <cell r="G9326" t="str">
            <v>Operating Fees Concrete/Asphalt Tipping</v>
          </cell>
          <cell r="H9326">
            <v>0</v>
          </cell>
          <cell r="I9326">
            <v>0</v>
          </cell>
          <cell r="J9326">
            <v>0</v>
          </cell>
          <cell r="K9326">
            <v>0</v>
          </cell>
          <cell r="L9326">
            <v>0</v>
          </cell>
          <cell r="M9326">
            <v>0</v>
          </cell>
          <cell r="N9326">
            <v>0</v>
          </cell>
          <cell r="O9326" t="str">
            <v>+++</v>
          </cell>
        </row>
        <row r="9327">
          <cell r="A9327" t="str">
            <v>640.40.55.570-6375.16</v>
          </cell>
          <cell r="B9327" t="str">
            <v>640</v>
          </cell>
          <cell r="C9327" t="str">
            <v>40</v>
          </cell>
          <cell r="D9327" t="str">
            <v>55</v>
          </cell>
          <cell r="E9327" t="str">
            <v>570</v>
          </cell>
          <cell r="F9327" t="str">
            <v>6375.16</v>
          </cell>
          <cell r="G9327" t="str">
            <v>Operating Fees Universal Waste Recycling</v>
          </cell>
          <cell r="H9327">
            <v>0</v>
          </cell>
          <cell r="I9327">
            <v>0</v>
          </cell>
          <cell r="J9327">
            <v>0</v>
          </cell>
          <cell r="K9327">
            <v>0</v>
          </cell>
          <cell r="L9327">
            <v>0</v>
          </cell>
          <cell r="M9327">
            <v>0</v>
          </cell>
          <cell r="N9327">
            <v>0</v>
          </cell>
          <cell r="O9327" t="str">
            <v>+++</v>
          </cell>
        </row>
        <row r="9328">
          <cell r="A9328" t="str">
            <v>640.40.55.570-6375.18</v>
          </cell>
          <cell r="B9328" t="str">
            <v>640</v>
          </cell>
          <cell r="C9328" t="str">
            <v>40</v>
          </cell>
          <cell r="D9328" t="str">
            <v>55</v>
          </cell>
          <cell r="E9328" t="str">
            <v>570</v>
          </cell>
          <cell r="F9328" t="str">
            <v>6375.18</v>
          </cell>
          <cell r="G9328" t="str">
            <v>Operating Fees Used Oil Recycling</v>
          </cell>
          <cell r="H9328">
            <v>0</v>
          </cell>
          <cell r="I9328">
            <v>0</v>
          </cell>
          <cell r="J9328">
            <v>0</v>
          </cell>
          <cell r="K9328">
            <v>0</v>
          </cell>
          <cell r="L9328">
            <v>0</v>
          </cell>
          <cell r="M9328">
            <v>0</v>
          </cell>
          <cell r="N9328">
            <v>0</v>
          </cell>
          <cell r="O9328" t="str">
            <v>+++</v>
          </cell>
        </row>
        <row r="9329">
          <cell r="A9329" t="str">
            <v>640.40.55.570-6375.19</v>
          </cell>
          <cell r="B9329" t="str">
            <v>640</v>
          </cell>
          <cell r="C9329" t="str">
            <v>40</v>
          </cell>
          <cell r="D9329" t="str">
            <v>55</v>
          </cell>
          <cell r="E9329" t="str">
            <v>570</v>
          </cell>
          <cell r="F9329" t="str">
            <v>6375.19</v>
          </cell>
          <cell r="G9329" t="str">
            <v>Operating Fees Highway Signal</v>
          </cell>
          <cell r="H9329">
            <v>0</v>
          </cell>
          <cell r="I9329">
            <v>0</v>
          </cell>
          <cell r="J9329">
            <v>0</v>
          </cell>
          <cell r="K9329">
            <v>0</v>
          </cell>
          <cell r="L9329">
            <v>0</v>
          </cell>
          <cell r="M9329">
            <v>0</v>
          </cell>
          <cell r="N9329">
            <v>0</v>
          </cell>
          <cell r="O9329" t="str">
            <v>+++</v>
          </cell>
        </row>
        <row r="9330">
          <cell r="A9330" t="str">
            <v>640.40.55.570-6375.20</v>
          </cell>
          <cell r="B9330" t="str">
            <v>640</v>
          </cell>
          <cell r="C9330" t="str">
            <v>40</v>
          </cell>
          <cell r="D9330" t="str">
            <v>55</v>
          </cell>
          <cell r="E9330" t="str">
            <v>570</v>
          </cell>
          <cell r="F9330" t="str">
            <v>6375.20</v>
          </cell>
          <cell r="G9330" t="str">
            <v>Operating Fees Fines and Penalties</v>
          </cell>
          <cell r="H9330">
            <v>0</v>
          </cell>
          <cell r="I9330">
            <v>0</v>
          </cell>
          <cell r="J9330">
            <v>0</v>
          </cell>
          <cell r="K9330">
            <v>0</v>
          </cell>
          <cell r="L9330">
            <v>0</v>
          </cell>
          <cell r="M9330">
            <v>0</v>
          </cell>
          <cell r="N9330">
            <v>0</v>
          </cell>
          <cell r="O9330" t="str">
            <v>+++</v>
          </cell>
        </row>
        <row r="9331">
          <cell r="A9331" t="str">
            <v>640.40.55.570-6400.01</v>
          </cell>
          <cell r="B9331" t="str">
            <v>640</v>
          </cell>
          <cell r="C9331" t="str">
            <v>40</v>
          </cell>
          <cell r="D9331" t="str">
            <v>55</v>
          </cell>
          <cell r="E9331" t="str">
            <v>570</v>
          </cell>
          <cell r="F9331" t="str">
            <v>6400.01</v>
          </cell>
          <cell r="G9331" t="str">
            <v>Repairs &amp; Maintenance Building</v>
          </cell>
          <cell r="H9331">
            <v>0</v>
          </cell>
          <cell r="I9331">
            <v>0</v>
          </cell>
          <cell r="J9331">
            <v>0</v>
          </cell>
          <cell r="K9331">
            <v>0</v>
          </cell>
          <cell r="L9331">
            <v>0</v>
          </cell>
          <cell r="M9331">
            <v>0</v>
          </cell>
          <cell r="N9331">
            <v>0</v>
          </cell>
          <cell r="O9331" t="str">
            <v>+++</v>
          </cell>
        </row>
        <row r="9332">
          <cell r="A9332" t="str">
            <v>640.40.55.570-6400.02</v>
          </cell>
          <cell r="B9332" t="str">
            <v>640</v>
          </cell>
          <cell r="C9332" t="str">
            <v>40</v>
          </cell>
          <cell r="D9332" t="str">
            <v>55</v>
          </cell>
          <cell r="E9332" t="str">
            <v>570</v>
          </cell>
          <cell r="F9332" t="str">
            <v>6400.02</v>
          </cell>
          <cell r="G9332" t="str">
            <v>Repairs &amp; Maintenance Minor Equipment/Other</v>
          </cell>
          <cell r="H9332">
            <v>0</v>
          </cell>
          <cell r="I9332">
            <v>0</v>
          </cell>
          <cell r="J9332">
            <v>0</v>
          </cell>
          <cell r="K9332">
            <v>0</v>
          </cell>
          <cell r="L9332">
            <v>0</v>
          </cell>
          <cell r="M9332">
            <v>0</v>
          </cell>
          <cell r="N9332">
            <v>0</v>
          </cell>
          <cell r="O9332" t="str">
            <v>+++</v>
          </cell>
        </row>
        <row r="9333">
          <cell r="A9333" t="str">
            <v>640.40.55.570-6400.03</v>
          </cell>
          <cell r="B9333" t="str">
            <v>640</v>
          </cell>
          <cell r="C9333" t="str">
            <v>40</v>
          </cell>
          <cell r="D9333" t="str">
            <v>55</v>
          </cell>
          <cell r="E9333" t="str">
            <v>570</v>
          </cell>
          <cell r="F9333" t="str">
            <v>6400.03</v>
          </cell>
          <cell r="G9333" t="str">
            <v>Repairs &amp; Maintenance Major Repair &amp; Contingency</v>
          </cell>
          <cell r="H9333">
            <v>0</v>
          </cell>
          <cell r="I9333">
            <v>0</v>
          </cell>
          <cell r="J9333">
            <v>0</v>
          </cell>
          <cell r="K9333">
            <v>0</v>
          </cell>
          <cell r="L9333">
            <v>0</v>
          </cell>
          <cell r="M9333">
            <v>0</v>
          </cell>
          <cell r="N9333">
            <v>0</v>
          </cell>
          <cell r="O9333" t="str">
            <v>+++</v>
          </cell>
        </row>
        <row r="9334">
          <cell r="A9334" t="str">
            <v>640.40.55.570-6400.04</v>
          </cell>
          <cell r="B9334" t="str">
            <v>640</v>
          </cell>
          <cell r="C9334" t="str">
            <v>40</v>
          </cell>
          <cell r="D9334" t="str">
            <v>55</v>
          </cell>
          <cell r="E9334" t="str">
            <v>570</v>
          </cell>
          <cell r="F9334" t="str">
            <v>6400.04</v>
          </cell>
          <cell r="G9334" t="str">
            <v>Repairs &amp; Maintenance Equipment Rental</v>
          </cell>
          <cell r="H9334">
            <v>0</v>
          </cell>
          <cell r="I9334">
            <v>0</v>
          </cell>
          <cell r="J9334">
            <v>0</v>
          </cell>
          <cell r="K9334">
            <v>0</v>
          </cell>
          <cell r="L9334">
            <v>0</v>
          </cell>
          <cell r="M9334">
            <v>0</v>
          </cell>
          <cell r="N9334">
            <v>0</v>
          </cell>
          <cell r="O9334" t="str">
            <v>+++</v>
          </cell>
        </row>
        <row r="9335">
          <cell r="A9335" t="str">
            <v>640.40.55.570-6400.05</v>
          </cell>
          <cell r="B9335" t="str">
            <v>640</v>
          </cell>
          <cell r="C9335" t="str">
            <v>40</v>
          </cell>
          <cell r="D9335" t="str">
            <v>55</v>
          </cell>
          <cell r="E9335" t="str">
            <v>570</v>
          </cell>
          <cell r="F9335" t="str">
            <v>6400.05</v>
          </cell>
          <cell r="G9335" t="str">
            <v>Repairs &amp; Maintenance Vehicle</v>
          </cell>
          <cell r="H9335">
            <v>0</v>
          </cell>
          <cell r="I9335">
            <v>0</v>
          </cell>
          <cell r="J9335">
            <v>0</v>
          </cell>
          <cell r="K9335">
            <v>0</v>
          </cell>
          <cell r="L9335">
            <v>0</v>
          </cell>
          <cell r="M9335">
            <v>0</v>
          </cell>
          <cell r="N9335">
            <v>0</v>
          </cell>
          <cell r="O9335" t="str">
            <v>+++</v>
          </cell>
        </row>
        <row r="9336">
          <cell r="A9336" t="str">
            <v>640.40.55.570-6400.07</v>
          </cell>
          <cell r="B9336" t="str">
            <v>640</v>
          </cell>
          <cell r="C9336" t="str">
            <v>40</v>
          </cell>
          <cell r="D9336" t="str">
            <v>55</v>
          </cell>
          <cell r="E9336" t="str">
            <v>570</v>
          </cell>
          <cell r="F9336" t="str">
            <v>6400.07</v>
          </cell>
          <cell r="G9336" t="str">
            <v>Repairs &amp; Maintenance Radio Communication</v>
          </cell>
          <cell r="H9336">
            <v>0</v>
          </cell>
          <cell r="I9336">
            <v>0</v>
          </cell>
          <cell r="J9336">
            <v>0</v>
          </cell>
          <cell r="K9336">
            <v>0</v>
          </cell>
          <cell r="L9336">
            <v>0</v>
          </cell>
          <cell r="M9336">
            <v>0</v>
          </cell>
          <cell r="N9336">
            <v>0</v>
          </cell>
          <cell r="O9336" t="str">
            <v>+++</v>
          </cell>
        </row>
        <row r="9337">
          <cell r="A9337" t="str">
            <v>640.40.55.570-6400.09</v>
          </cell>
          <cell r="B9337" t="str">
            <v>640</v>
          </cell>
          <cell r="C9337" t="str">
            <v>40</v>
          </cell>
          <cell r="D9337" t="str">
            <v>55</v>
          </cell>
          <cell r="E9337" t="str">
            <v>570</v>
          </cell>
          <cell r="F9337" t="str">
            <v>6400.09</v>
          </cell>
          <cell r="G9337" t="str">
            <v>Repairs &amp; Maintenance Well</v>
          </cell>
          <cell r="H9337">
            <v>0</v>
          </cell>
          <cell r="I9337">
            <v>0</v>
          </cell>
          <cell r="J9337">
            <v>0</v>
          </cell>
          <cell r="K9337">
            <v>0</v>
          </cell>
          <cell r="L9337">
            <v>0</v>
          </cell>
          <cell r="M9337">
            <v>0</v>
          </cell>
          <cell r="N9337">
            <v>0</v>
          </cell>
          <cell r="O9337" t="str">
            <v>+++</v>
          </cell>
        </row>
        <row r="9338">
          <cell r="A9338" t="str">
            <v>640.40.55.570-6400.10</v>
          </cell>
          <cell r="B9338" t="str">
            <v>640</v>
          </cell>
          <cell r="C9338" t="str">
            <v>40</v>
          </cell>
          <cell r="D9338" t="str">
            <v>55</v>
          </cell>
          <cell r="E9338" t="str">
            <v>570</v>
          </cell>
          <cell r="F9338" t="str">
            <v>6400.10</v>
          </cell>
          <cell r="G9338" t="str">
            <v>Repairs &amp; Maintenance Pavement</v>
          </cell>
          <cell r="H9338">
            <v>0</v>
          </cell>
          <cell r="I9338">
            <v>0</v>
          </cell>
          <cell r="J9338">
            <v>0</v>
          </cell>
          <cell r="K9338">
            <v>0</v>
          </cell>
          <cell r="L9338">
            <v>0</v>
          </cell>
          <cell r="M9338">
            <v>0</v>
          </cell>
          <cell r="N9338">
            <v>0</v>
          </cell>
          <cell r="O9338" t="str">
            <v>+++</v>
          </cell>
        </row>
        <row r="9339">
          <cell r="A9339" t="str">
            <v>640.40.55.570-6400.12</v>
          </cell>
          <cell r="B9339" t="str">
            <v>640</v>
          </cell>
          <cell r="C9339" t="str">
            <v>40</v>
          </cell>
          <cell r="D9339" t="str">
            <v>55</v>
          </cell>
          <cell r="E9339" t="str">
            <v>570</v>
          </cell>
          <cell r="F9339" t="str">
            <v>6400.12</v>
          </cell>
          <cell r="G9339" t="str">
            <v>Repairs &amp; Maintenance Pump</v>
          </cell>
          <cell r="H9339">
            <v>0</v>
          </cell>
          <cell r="I9339">
            <v>0</v>
          </cell>
          <cell r="J9339">
            <v>0</v>
          </cell>
          <cell r="K9339">
            <v>0</v>
          </cell>
          <cell r="L9339">
            <v>0</v>
          </cell>
          <cell r="M9339">
            <v>0</v>
          </cell>
          <cell r="N9339">
            <v>0</v>
          </cell>
          <cell r="O9339" t="str">
            <v>+++</v>
          </cell>
        </row>
        <row r="9340">
          <cell r="A9340" t="str">
            <v>640.40.55.570-6400.13</v>
          </cell>
          <cell r="B9340" t="str">
            <v>640</v>
          </cell>
          <cell r="C9340" t="str">
            <v>40</v>
          </cell>
          <cell r="D9340" t="str">
            <v>55</v>
          </cell>
          <cell r="E9340" t="str">
            <v>570</v>
          </cell>
          <cell r="F9340" t="str">
            <v>6400.13</v>
          </cell>
          <cell r="G9340" t="str">
            <v>Repairs &amp; Maintenance Storm Drain</v>
          </cell>
          <cell r="H9340">
            <v>0</v>
          </cell>
          <cell r="I9340">
            <v>0</v>
          </cell>
          <cell r="J9340">
            <v>0</v>
          </cell>
          <cell r="K9340">
            <v>0</v>
          </cell>
          <cell r="L9340">
            <v>0</v>
          </cell>
          <cell r="M9340">
            <v>0</v>
          </cell>
          <cell r="N9340">
            <v>0</v>
          </cell>
          <cell r="O9340" t="str">
            <v>+++</v>
          </cell>
        </row>
        <row r="9341">
          <cell r="A9341" t="str">
            <v>640.40.55.570-6400.19</v>
          </cell>
          <cell r="B9341" t="str">
            <v>640</v>
          </cell>
          <cell r="C9341" t="str">
            <v>40</v>
          </cell>
          <cell r="D9341" t="str">
            <v>55</v>
          </cell>
          <cell r="E9341" t="str">
            <v>570</v>
          </cell>
          <cell r="F9341" t="str">
            <v>6400.19</v>
          </cell>
          <cell r="G9341" t="str">
            <v>Repairs &amp; Maintenance Testing/Certifications</v>
          </cell>
          <cell r="H9341">
            <v>0</v>
          </cell>
          <cell r="I9341">
            <v>0</v>
          </cell>
          <cell r="J9341">
            <v>0</v>
          </cell>
          <cell r="K9341">
            <v>0</v>
          </cell>
          <cell r="L9341">
            <v>0</v>
          </cell>
          <cell r="M9341">
            <v>0</v>
          </cell>
          <cell r="N9341">
            <v>0</v>
          </cell>
          <cell r="O9341" t="str">
            <v>+++</v>
          </cell>
        </row>
        <row r="9342">
          <cell r="A9342" t="str">
            <v>640.40.55.570-6400.20</v>
          </cell>
          <cell r="B9342" t="str">
            <v>640</v>
          </cell>
          <cell r="C9342" t="str">
            <v>40</v>
          </cell>
          <cell r="D9342" t="str">
            <v>55</v>
          </cell>
          <cell r="E9342" t="str">
            <v>570</v>
          </cell>
          <cell r="F9342" t="str">
            <v>6400.20</v>
          </cell>
          <cell r="G9342" t="str">
            <v>Repairs &amp; Maintenance Property Maintenance</v>
          </cell>
          <cell r="H9342">
            <v>0</v>
          </cell>
          <cell r="I9342">
            <v>0</v>
          </cell>
          <cell r="J9342">
            <v>0</v>
          </cell>
          <cell r="K9342">
            <v>0</v>
          </cell>
          <cell r="L9342">
            <v>0</v>
          </cell>
          <cell r="M9342">
            <v>0</v>
          </cell>
          <cell r="N9342">
            <v>0</v>
          </cell>
          <cell r="O9342" t="str">
            <v>+++</v>
          </cell>
        </row>
        <row r="9343">
          <cell r="A9343" t="str">
            <v>640.40.55.570-6400.21</v>
          </cell>
          <cell r="B9343" t="str">
            <v>640</v>
          </cell>
          <cell r="C9343" t="str">
            <v>40</v>
          </cell>
          <cell r="D9343" t="str">
            <v>55</v>
          </cell>
          <cell r="E9343" t="str">
            <v>570</v>
          </cell>
          <cell r="F9343" t="str">
            <v>6400.21</v>
          </cell>
          <cell r="G9343" t="str">
            <v>Repairs &amp; Maintenance Soundwall/Barriers</v>
          </cell>
          <cell r="H9343">
            <v>0</v>
          </cell>
          <cell r="I9343">
            <v>0</v>
          </cell>
          <cell r="J9343">
            <v>0</v>
          </cell>
          <cell r="K9343">
            <v>0</v>
          </cell>
          <cell r="L9343">
            <v>0</v>
          </cell>
          <cell r="M9343">
            <v>0</v>
          </cell>
          <cell r="N9343">
            <v>0</v>
          </cell>
          <cell r="O9343" t="str">
            <v>+++</v>
          </cell>
        </row>
        <row r="9344">
          <cell r="A9344" t="str">
            <v>640.40.55.570-6400.22</v>
          </cell>
          <cell r="B9344" t="str">
            <v>640</v>
          </cell>
          <cell r="C9344" t="str">
            <v>40</v>
          </cell>
          <cell r="D9344" t="str">
            <v>55</v>
          </cell>
          <cell r="E9344" t="str">
            <v>570</v>
          </cell>
          <cell r="F9344" t="str">
            <v>6400.22</v>
          </cell>
          <cell r="G9344" t="str">
            <v>Repairs &amp; Maintenance Curb Gutter Sidewalk</v>
          </cell>
          <cell r="H9344">
            <v>0</v>
          </cell>
          <cell r="I9344">
            <v>0</v>
          </cell>
          <cell r="J9344">
            <v>0</v>
          </cell>
          <cell r="K9344">
            <v>0</v>
          </cell>
          <cell r="L9344">
            <v>0</v>
          </cell>
          <cell r="M9344">
            <v>0</v>
          </cell>
          <cell r="N9344">
            <v>0</v>
          </cell>
          <cell r="O9344" t="str">
            <v>+++</v>
          </cell>
        </row>
        <row r="9345">
          <cell r="A9345" t="str">
            <v>640.40.55.570-6400.23</v>
          </cell>
          <cell r="B9345" t="str">
            <v>640</v>
          </cell>
          <cell r="C9345" t="str">
            <v>40</v>
          </cell>
          <cell r="D9345" t="str">
            <v>55</v>
          </cell>
          <cell r="E9345" t="str">
            <v>570</v>
          </cell>
          <cell r="F9345" t="str">
            <v>6400.23</v>
          </cell>
          <cell r="G9345" t="str">
            <v>Repairs &amp; Maintenance Bin Repair</v>
          </cell>
          <cell r="H9345">
            <v>0</v>
          </cell>
          <cell r="I9345">
            <v>0</v>
          </cell>
          <cell r="J9345">
            <v>0</v>
          </cell>
          <cell r="K9345">
            <v>0</v>
          </cell>
          <cell r="L9345">
            <v>0</v>
          </cell>
          <cell r="M9345">
            <v>0</v>
          </cell>
          <cell r="N9345">
            <v>0</v>
          </cell>
          <cell r="O9345" t="str">
            <v>+++</v>
          </cell>
        </row>
        <row r="9346">
          <cell r="A9346" t="str">
            <v>640.40.55.570-6410.02</v>
          </cell>
          <cell r="B9346" t="str">
            <v>640</v>
          </cell>
          <cell r="C9346" t="str">
            <v>40</v>
          </cell>
          <cell r="D9346" t="str">
            <v>55</v>
          </cell>
          <cell r="E9346" t="str">
            <v>570</v>
          </cell>
          <cell r="F9346" t="str">
            <v>6410.02</v>
          </cell>
          <cell r="G9346" t="str">
            <v>Repairs &amp; Maintenance-Transportation Slurry/Overlay</v>
          </cell>
          <cell r="H9346">
            <v>0</v>
          </cell>
          <cell r="I9346">
            <v>0</v>
          </cell>
          <cell r="J9346">
            <v>0</v>
          </cell>
          <cell r="K9346">
            <v>0</v>
          </cell>
          <cell r="L9346">
            <v>0</v>
          </cell>
          <cell r="M9346">
            <v>0</v>
          </cell>
          <cell r="N9346">
            <v>0</v>
          </cell>
          <cell r="O9346" t="str">
            <v>+++</v>
          </cell>
        </row>
        <row r="9347">
          <cell r="A9347" t="str">
            <v>640.40.55.570-6500.04</v>
          </cell>
          <cell r="B9347" t="str">
            <v>640</v>
          </cell>
          <cell r="C9347" t="str">
            <v>40</v>
          </cell>
          <cell r="D9347" t="str">
            <v>55</v>
          </cell>
          <cell r="E9347" t="str">
            <v>570</v>
          </cell>
          <cell r="F9347" t="str">
            <v>6500.04</v>
          </cell>
          <cell r="G9347" t="str">
            <v>Claims &amp; Insurance Insurance Premiums</v>
          </cell>
          <cell r="H9347">
            <v>0</v>
          </cell>
          <cell r="I9347">
            <v>0</v>
          </cell>
          <cell r="J9347">
            <v>0</v>
          </cell>
          <cell r="K9347">
            <v>0</v>
          </cell>
          <cell r="L9347">
            <v>0</v>
          </cell>
          <cell r="M9347">
            <v>0</v>
          </cell>
          <cell r="N9347">
            <v>0</v>
          </cell>
          <cell r="O9347" t="str">
            <v>+++</v>
          </cell>
        </row>
        <row r="9348">
          <cell r="A9348" t="str">
            <v>640.40.55.570-6600.01</v>
          </cell>
          <cell r="B9348" t="str">
            <v>640</v>
          </cell>
          <cell r="C9348" t="str">
            <v>40</v>
          </cell>
          <cell r="D9348" t="str">
            <v>55</v>
          </cell>
          <cell r="E9348" t="str">
            <v>570</v>
          </cell>
          <cell r="F9348" t="str">
            <v>6600.01</v>
          </cell>
          <cell r="G9348" t="str">
            <v>Administrative Expenses Meetings</v>
          </cell>
          <cell r="H9348">
            <v>0</v>
          </cell>
          <cell r="I9348">
            <v>0</v>
          </cell>
          <cell r="J9348">
            <v>0</v>
          </cell>
          <cell r="K9348">
            <v>0</v>
          </cell>
          <cell r="L9348">
            <v>0</v>
          </cell>
          <cell r="M9348">
            <v>0</v>
          </cell>
          <cell r="N9348">
            <v>0</v>
          </cell>
          <cell r="O9348" t="str">
            <v>+++</v>
          </cell>
        </row>
        <row r="9349">
          <cell r="A9349" t="str">
            <v>640.40.55.570-6600.03</v>
          </cell>
          <cell r="B9349" t="str">
            <v>640</v>
          </cell>
          <cell r="C9349" t="str">
            <v>40</v>
          </cell>
          <cell r="D9349" t="str">
            <v>55</v>
          </cell>
          <cell r="E9349" t="str">
            <v>570</v>
          </cell>
          <cell r="F9349" t="str">
            <v>6600.03</v>
          </cell>
          <cell r="G9349" t="str">
            <v>Administrative Expenses Mileage Reimbursement</v>
          </cell>
          <cell r="H9349">
            <v>0</v>
          </cell>
          <cell r="I9349">
            <v>0</v>
          </cell>
          <cell r="J9349">
            <v>0</v>
          </cell>
          <cell r="K9349">
            <v>0</v>
          </cell>
          <cell r="L9349">
            <v>0</v>
          </cell>
          <cell r="M9349">
            <v>0</v>
          </cell>
          <cell r="N9349">
            <v>0</v>
          </cell>
          <cell r="O9349" t="str">
            <v>+++</v>
          </cell>
        </row>
        <row r="9350">
          <cell r="A9350" t="str">
            <v>640.40.55.570-6600.04</v>
          </cell>
          <cell r="B9350" t="str">
            <v>640</v>
          </cell>
          <cell r="C9350" t="str">
            <v>40</v>
          </cell>
          <cell r="D9350" t="str">
            <v>55</v>
          </cell>
          <cell r="E9350" t="str">
            <v>570</v>
          </cell>
          <cell r="F9350" t="str">
            <v>6600.04</v>
          </cell>
          <cell r="G9350" t="str">
            <v>Administrative Expenses Training/Conferences</v>
          </cell>
          <cell r="H9350">
            <v>0</v>
          </cell>
          <cell r="I9350">
            <v>0</v>
          </cell>
          <cell r="J9350">
            <v>0</v>
          </cell>
          <cell r="K9350">
            <v>0</v>
          </cell>
          <cell r="L9350">
            <v>0</v>
          </cell>
          <cell r="M9350">
            <v>0</v>
          </cell>
          <cell r="N9350">
            <v>0</v>
          </cell>
          <cell r="O9350" t="str">
            <v>+++</v>
          </cell>
        </row>
        <row r="9351">
          <cell r="A9351" t="str">
            <v>640.40.55.570-6600.05</v>
          </cell>
          <cell r="B9351" t="str">
            <v>640</v>
          </cell>
          <cell r="C9351" t="str">
            <v>40</v>
          </cell>
          <cell r="D9351" t="str">
            <v>55</v>
          </cell>
          <cell r="E9351" t="str">
            <v>570</v>
          </cell>
          <cell r="F9351" t="str">
            <v>6600.05</v>
          </cell>
          <cell r="G9351" t="str">
            <v>Administrative Expenses Public/Legal Advertisement</v>
          </cell>
          <cell r="H9351">
            <v>0</v>
          </cell>
          <cell r="I9351">
            <v>0</v>
          </cell>
          <cell r="J9351">
            <v>0</v>
          </cell>
          <cell r="K9351">
            <v>0</v>
          </cell>
          <cell r="L9351">
            <v>0</v>
          </cell>
          <cell r="M9351">
            <v>0</v>
          </cell>
          <cell r="N9351">
            <v>0</v>
          </cell>
          <cell r="O9351" t="str">
            <v>+++</v>
          </cell>
        </row>
        <row r="9352">
          <cell r="A9352" t="str">
            <v>640.40.55.570-6600.06</v>
          </cell>
          <cell r="B9352" t="str">
            <v>640</v>
          </cell>
          <cell r="C9352" t="str">
            <v>40</v>
          </cell>
          <cell r="D9352" t="str">
            <v>55</v>
          </cell>
          <cell r="E9352" t="str">
            <v>570</v>
          </cell>
          <cell r="F9352" t="str">
            <v>6600.06</v>
          </cell>
          <cell r="G9352" t="str">
            <v>Administrative Expenses Property/Building Rental</v>
          </cell>
          <cell r="H9352">
            <v>0</v>
          </cell>
          <cell r="I9352">
            <v>0</v>
          </cell>
          <cell r="J9352">
            <v>0</v>
          </cell>
          <cell r="K9352">
            <v>0</v>
          </cell>
          <cell r="L9352">
            <v>0</v>
          </cell>
          <cell r="M9352">
            <v>0</v>
          </cell>
          <cell r="N9352">
            <v>0</v>
          </cell>
          <cell r="O9352" t="str">
            <v>+++</v>
          </cell>
        </row>
        <row r="9353">
          <cell r="A9353" t="str">
            <v>640.40.55.570-6600.07</v>
          </cell>
          <cell r="B9353" t="str">
            <v>640</v>
          </cell>
          <cell r="C9353" t="str">
            <v>40</v>
          </cell>
          <cell r="D9353" t="str">
            <v>55</v>
          </cell>
          <cell r="E9353" t="str">
            <v>570</v>
          </cell>
          <cell r="F9353" t="str">
            <v>6600.07</v>
          </cell>
          <cell r="G9353" t="str">
            <v>Administrative Expenses Employee Recruitment</v>
          </cell>
          <cell r="H9353">
            <v>0</v>
          </cell>
          <cell r="I9353">
            <v>0</v>
          </cell>
          <cell r="J9353">
            <v>0</v>
          </cell>
          <cell r="K9353">
            <v>0</v>
          </cell>
          <cell r="L9353">
            <v>0</v>
          </cell>
          <cell r="M9353">
            <v>0</v>
          </cell>
          <cell r="N9353">
            <v>0</v>
          </cell>
          <cell r="O9353" t="str">
            <v>+++</v>
          </cell>
        </row>
        <row r="9354">
          <cell r="A9354" t="str">
            <v>640.40.55.570-6600.16</v>
          </cell>
          <cell r="B9354" t="str">
            <v>640</v>
          </cell>
          <cell r="C9354" t="str">
            <v>40</v>
          </cell>
          <cell r="D9354" t="str">
            <v>55</v>
          </cell>
          <cell r="E9354" t="str">
            <v>570</v>
          </cell>
          <cell r="F9354" t="str">
            <v>6600.16</v>
          </cell>
          <cell r="G9354" t="str">
            <v>Administrative Expenses Property Tax Assessments</v>
          </cell>
          <cell r="H9354">
            <v>0</v>
          </cell>
          <cell r="I9354">
            <v>0</v>
          </cell>
          <cell r="J9354">
            <v>0</v>
          </cell>
          <cell r="K9354">
            <v>0</v>
          </cell>
          <cell r="L9354">
            <v>0</v>
          </cell>
          <cell r="M9354">
            <v>0</v>
          </cell>
          <cell r="N9354">
            <v>0</v>
          </cell>
          <cell r="O9354" t="str">
            <v>+++</v>
          </cell>
        </row>
        <row r="9355">
          <cell r="A9355" t="str">
            <v>640.40.55.570-6600.23</v>
          </cell>
          <cell r="B9355" t="str">
            <v>640</v>
          </cell>
          <cell r="C9355" t="str">
            <v>40</v>
          </cell>
          <cell r="D9355" t="str">
            <v>55</v>
          </cell>
          <cell r="E9355" t="str">
            <v>570</v>
          </cell>
          <cell r="F9355" t="str">
            <v>6600.23</v>
          </cell>
          <cell r="G9355" t="str">
            <v>Administrative Expenses Public Education</v>
          </cell>
          <cell r="H9355">
            <v>0</v>
          </cell>
          <cell r="I9355">
            <v>0</v>
          </cell>
          <cell r="J9355">
            <v>0</v>
          </cell>
          <cell r="K9355">
            <v>0</v>
          </cell>
          <cell r="L9355">
            <v>0</v>
          </cell>
          <cell r="M9355">
            <v>0</v>
          </cell>
          <cell r="N9355">
            <v>0</v>
          </cell>
          <cell r="O9355" t="str">
            <v>+++</v>
          </cell>
        </row>
        <row r="9356">
          <cell r="A9356" t="str">
            <v>640.40.55.570-6600.25</v>
          </cell>
          <cell r="B9356" t="str">
            <v>640</v>
          </cell>
          <cell r="C9356" t="str">
            <v>40</v>
          </cell>
          <cell r="D9356" t="str">
            <v>55</v>
          </cell>
          <cell r="E9356" t="str">
            <v>570</v>
          </cell>
          <cell r="F9356" t="str">
            <v>6600.25</v>
          </cell>
          <cell r="G9356" t="str">
            <v>Administrative Expenses Support Services-Indirect Labor</v>
          </cell>
          <cell r="H9356">
            <v>0</v>
          </cell>
          <cell r="I9356">
            <v>0</v>
          </cell>
          <cell r="J9356">
            <v>0</v>
          </cell>
          <cell r="K9356">
            <v>0</v>
          </cell>
          <cell r="L9356">
            <v>0</v>
          </cell>
          <cell r="M9356">
            <v>0</v>
          </cell>
          <cell r="N9356">
            <v>0</v>
          </cell>
          <cell r="O9356" t="str">
            <v>+++</v>
          </cell>
        </row>
        <row r="9357">
          <cell r="A9357" t="str">
            <v>640.40.55.570-6600.26</v>
          </cell>
          <cell r="B9357" t="str">
            <v>640</v>
          </cell>
          <cell r="C9357" t="str">
            <v>40</v>
          </cell>
          <cell r="D9357" t="str">
            <v>55</v>
          </cell>
          <cell r="E9357" t="str">
            <v>570</v>
          </cell>
          <cell r="F9357" t="str">
            <v>6600.26</v>
          </cell>
          <cell r="G9357" t="str">
            <v>Administrative Expenses Support Services-IT</v>
          </cell>
          <cell r="H9357">
            <v>0</v>
          </cell>
          <cell r="I9357">
            <v>0</v>
          </cell>
          <cell r="J9357">
            <v>0</v>
          </cell>
          <cell r="K9357">
            <v>0</v>
          </cell>
          <cell r="L9357">
            <v>0</v>
          </cell>
          <cell r="M9357">
            <v>0</v>
          </cell>
          <cell r="N9357">
            <v>0</v>
          </cell>
          <cell r="O9357" t="str">
            <v>+++</v>
          </cell>
        </row>
        <row r="9358">
          <cell r="A9358" t="str">
            <v>640.40.55.570-6600.32</v>
          </cell>
          <cell r="B9358" t="str">
            <v>640</v>
          </cell>
          <cell r="C9358" t="str">
            <v>40</v>
          </cell>
          <cell r="D9358" t="str">
            <v>55</v>
          </cell>
          <cell r="E9358" t="str">
            <v>570</v>
          </cell>
          <cell r="F9358" t="str">
            <v>6600.32</v>
          </cell>
          <cell r="G9358" t="str">
            <v>Administrative Expenses Vehicle Fund Contribution</v>
          </cell>
          <cell r="H9358">
            <v>0</v>
          </cell>
          <cell r="I9358">
            <v>0</v>
          </cell>
          <cell r="J9358">
            <v>0</v>
          </cell>
          <cell r="K9358">
            <v>0</v>
          </cell>
          <cell r="L9358">
            <v>0</v>
          </cell>
          <cell r="M9358">
            <v>0</v>
          </cell>
          <cell r="N9358">
            <v>0</v>
          </cell>
          <cell r="O9358" t="str">
            <v>+++</v>
          </cell>
        </row>
        <row r="9359">
          <cell r="A9359" t="str">
            <v>640.40.55.570-6600.36</v>
          </cell>
          <cell r="B9359" t="str">
            <v>640</v>
          </cell>
          <cell r="C9359" t="str">
            <v>40</v>
          </cell>
          <cell r="D9359" t="str">
            <v>55</v>
          </cell>
          <cell r="E9359" t="str">
            <v>570</v>
          </cell>
          <cell r="F9359" t="str">
            <v>6600.36</v>
          </cell>
          <cell r="G9359" t="str">
            <v>Administrative Expenses IT Fund Contribution</v>
          </cell>
          <cell r="H9359">
            <v>0</v>
          </cell>
          <cell r="I9359">
            <v>0</v>
          </cell>
          <cell r="J9359">
            <v>0</v>
          </cell>
          <cell r="K9359">
            <v>0</v>
          </cell>
          <cell r="L9359">
            <v>0</v>
          </cell>
          <cell r="M9359">
            <v>0</v>
          </cell>
          <cell r="N9359">
            <v>0</v>
          </cell>
          <cell r="O9359" t="str">
            <v>+++</v>
          </cell>
        </row>
        <row r="9360">
          <cell r="A9360" t="str">
            <v>640.40.55.570-6600.41</v>
          </cell>
          <cell r="B9360" t="str">
            <v>640</v>
          </cell>
          <cell r="C9360" t="str">
            <v>40</v>
          </cell>
          <cell r="D9360" t="str">
            <v>55</v>
          </cell>
          <cell r="E9360" t="str">
            <v>570</v>
          </cell>
          <cell r="F9360" t="str">
            <v>6600.41</v>
          </cell>
          <cell r="G9360" t="str">
            <v>Administrative Expenses Community Clean-up</v>
          </cell>
          <cell r="H9360">
            <v>0</v>
          </cell>
          <cell r="I9360">
            <v>0</v>
          </cell>
          <cell r="J9360">
            <v>0</v>
          </cell>
          <cell r="K9360">
            <v>0</v>
          </cell>
          <cell r="L9360">
            <v>0</v>
          </cell>
          <cell r="M9360">
            <v>0</v>
          </cell>
          <cell r="N9360">
            <v>0</v>
          </cell>
          <cell r="O9360" t="str">
            <v>+++</v>
          </cell>
        </row>
        <row r="9361">
          <cell r="A9361" t="str">
            <v>640.40.55.570-7000.02</v>
          </cell>
          <cell r="B9361" t="str">
            <v>640</v>
          </cell>
          <cell r="C9361" t="str">
            <v>40</v>
          </cell>
          <cell r="D9361" t="str">
            <v>55</v>
          </cell>
          <cell r="E9361" t="str">
            <v>570</v>
          </cell>
          <cell r="F9361" t="str">
            <v>7000.02</v>
          </cell>
          <cell r="G9361" t="str">
            <v>Capital Outlay Vehicles-Major</v>
          </cell>
          <cell r="H9361">
            <v>0</v>
          </cell>
          <cell r="I9361">
            <v>0</v>
          </cell>
          <cell r="J9361">
            <v>0</v>
          </cell>
          <cell r="K9361">
            <v>0</v>
          </cell>
          <cell r="L9361">
            <v>0</v>
          </cell>
          <cell r="M9361">
            <v>0</v>
          </cell>
          <cell r="N9361">
            <v>0</v>
          </cell>
          <cell r="O9361" t="str">
            <v>+++</v>
          </cell>
        </row>
        <row r="9362">
          <cell r="A9362" t="str">
            <v>640.40.55.570-7000.03</v>
          </cell>
          <cell r="B9362" t="str">
            <v>640</v>
          </cell>
          <cell r="C9362" t="str">
            <v>40</v>
          </cell>
          <cell r="D9362" t="str">
            <v>55</v>
          </cell>
          <cell r="E9362" t="str">
            <v>570</v>
          </cell>
          <cell r="F9362" t="str">
            <v>7000.03</v>
          </cell>
          <cell r="G9362" t="str">
            <v>Capital Outlay Operations Equip-Minor</v>
          </cell>
          <cell r="H9362">
            <v>0</v>
          </cell>
          <cell r="I9362">
            <v>0</v>
          </cell>
          <cell r="J9362">
            <v>0</v>
          </cell>
          <cell r="K9362">
            <v>0</v>
          </cell>
          <cell r="L9362">
            <v>0</v>
          </cell>
          <cell r="M9362">
            <v>0</v>
          </cell>
          <cell r="N9362">
            <v>0</v>
          </cell>
          <cell r="O9362" t="str">
            <v>+++</v>
          </cell>
        </row>
        <row r="9363">
          <cell r="A9363" t="str">
            <v>640.40.55.570-7000.99</v>
          </cell>
          <cell r="B9363" t="str">
            <v>640</v>
          </cell>
          <cell r="C9363" t="str">
            <v>40</v>
          </cell>
          <cell r="D9363" t="str">
            <v>55</v>
          </cell>
          <cell r="E9363" t="str">
            <v>570</v>
          </cell>
          <cell r="F9363" t="str">
            <v>7000.99</v>
          </cell>
          <cell r="G9363" t="str">
            <v>Capital Outlay General</v>
          </cell>
          <cell r="H9363">
            <v>0</v>
          </cell>
          <cell r="I9363">
            <v>0</v>
          </cell>
          <cell r="J9363">
            <v>0</v>
          </cell>
          <cell r="K9363">
            <v>0</v>
          </cell>
          <cell r="L9363">
            <v>0</v>
          </cell>
          <cell r="M9363">
            <v>0</v>
          </cell>
          <cell r="N9363">
            <v>0</v>
          </cell>
          <cell r="O9363" t="str">
            <v>+++</v>
          </cell>
        </row>
        <row r="9364">
          <cell r="A9364" t="str">
            <v>640.40.60.520-5000.01</v>
          </cell>
          <cell r="B9364" t="str">
            <v>640</v>
          </cell>
          <cell r="C9364" t="str">
            <v>40</v>
          </cell>
          <cell r="D9364" t="str">
            <v>60</v>
          </cell>
          <cell r="E9364" t="str">
            <v>520</v>
          </cell>
          <cell r="F9364" t="str">
            <v>5000.01</v>
          </cell>
          <cell r="G9364" t="str">
            <v>Salaries Regular</v>
          </cell>
          <cell r="H9364">
            <v>0</v>
          </cell>
          <cell r="I9364">
            <v>0</v>
          </cell>
          <cell r="J9364">
            <v>0</v>
          </cell>
          <cell r="K9364">
            <v>0</v>
          </cell>
          <cell r="L9364">
            <v>0</v>
          </cell>
          <cell r="M9364">
            <v>4791.8500000000004</v>
          </cell>
          <cell r="N9364">
            <v>-4791.8500000000004</v>
          </cell>
          <cell r="O9364" t="str">
            <v>+++</v>
          </cell>
        </row>
        <row r="9365">
          <cell r="A9365" t="str">
            <v>640.40.60.520-5000.02</v>
          </cell>
          <cell r="B9365" t="str">
            <v>640</v>
          </cell>
          <cell r="C9365" t="str">
            <v>40</v>
          </cell>
          <cell r="D9365" t="str">
            <v>60</v>
          </cell>
          <cell r="E9365" t="str">
            <v>520</v>
          </cell>
          <cell r="F9365" t="str">
            <v>5000.02</v>
          </cell>
          <cell r="G9365" t="str">
            <v>Salaries Part Time</v>
          </cell>
          <cell r="H9365">
            <v>0</v>
          </cell>
          <cell r="I9365">
            <v>0</v>
          </cell>
          <cell r="J9365">
            <v>0</v>
          </cell>
          <cell r="K9365">
            <v>0</v>
          </cell>
          <cell r="L9365">
            <v>0</v>
          </cell>
          <cell r="M9365">
            <v>0</v>
          </cell>
          <cell r="N9365">
            <v>0</v>
          </cell>
          <cell r="O9365" t="str">
            <v>+++</v>
          </cell>
        </row>
        <row r="9366">
          <cell r="A9366" t="str">
            <v>640.40.60.520-5000.03</v>
          </cell>
          <cell r="B9366" t="str">
            <v>640</v>
          </cell>
          <cell r="C9366" t="str">
            <v>40</v>
          </cell>
          <cell r="D9366" t="str">
            <v>60</v>
          </cell>
          <cell r="E9366" t="str">
            <v>520</v>
          </cell>
          <cell r="F9366" t="str">
            <v>5000.03</v>
          </cell>
          <cell r="G9366" t="str">
            <v>Salaries Overtime</v>
          </cell>
          <cell r="H9366">
            <v>0</v>
          </cell>
          <cell r="I9366">
            <v>0</v>
          </cell>
          <cell r="J9366">
            <v>0</v>
          </cell>
          <cell r="K9366">
            <v>0</v>
          </cell>
          <cell r="L9366">
            <v>0</v>
          </cell>
          <cell r="M9366">
            <v>0.39</v>
          </cell>
          <cell r="N9366">
            <v>-0.39</v>
          </cell>
          <cell r="O9366" t="str">
            <v>+++</v>
          </cell>
        </row>
        <row r="9367">
          <cell r="A9367" t="str">
            <v>640.40.60.520-5000.04</v>
          </cell>
          <cell r="B9367" t="str">
            <v>640</v>
          </cell>
          <cell r="C9367" t="str">
            <v>40</v>
          </cell>
          <cell r="D9367" t="str">
            <v>60</v>
          </cell>
          <cell r="E9367" t="str">
            <v>520</v>
          </cell>
          <cell r="F9367" t="str">
            <v>5000.04</v>
          </cell>
          <cell r="G9367" t="str">
            <v>Salaries Holiday Pay</v>
          </cell>
          <cell r="H9367">
            <v>0</v>
          </cell>
          <cell r="I9367">
            <v>0</v>
          </cell>
          <cell r="J9367">
            <v>0</v>
          </cell>
          <cell r="K9367">
            <v>0</v>
          </cell>
          <cell r="L9367">
            <v>0</v>
          </cell>
          <cell r="M9367">
            <v>0</v>
          </cell>
          <cell r="N9367">
            <v>0</v>
          </cell>
          <cell r="O9367" t="str">
            <v>+++</v>
          </cell>
        </row>
        <row r="9368">
          <cell r="A9368" t="str">
            <v>640.40.60.520-5000.05</v>
          </cell>
          <cell r="B9368" t="str">
            <v>640</v>
          </cell>
          <cell r="C9368" t="str">
            <v>40</v>
          </cell>
          <cell r="D9368" t="str">
            <v>60</v>
          </cell>
          <cell r="E9368" t="str">
            <v>520</v>
          </cell>
          <cell r="F9368" t="str">
            <v>5000.05</v>
          </cell>
          <cell r="G9368" t="str">
            <v>Salaries Duty Pay</v>
          </cell>
          <cell r="H9368">
            <v>0</v>
          </cell>
          <cell r="I9368">
            <v>0</v>
          </cell>
          <cell r="J9368">
            <v>0</v>
          </cell>
          <cell r="K9368">
            <v>0</v>
          </cell>
          <cell r="L9368">
            <v>0</v>
          </cell>
          <cell r="M9368">
            <v>0</v>
          </cell>
          <cell r="N9368">
            <v>0</v>
          </cell>
          <cell r="O9368" t="str">
            <v>+++</v>
          </cell>
        </row>
        <row r="9369">
          <cell r="A9369" t="str">
            <v>640.40.60.520-5000.06</v>
          </cell>
          <cell r="B9369" t="str">
            <v>640</v>
          </cell>
          <cell r="C9369" t="str">
            <v>40</v>
          </cell>
          <cell r="D9369" t="str">
            <v>60</v>
          </cell>
          <cell r="E9369" t="str">
            <v>520</v>
          </cell>
          <cell r="F9369" t="str">
            <v>5000.06</v>
          </cell>
          <cell r="G9369" t="str">
            <v>Salaries Out of Class</v>
          </cell>
          <cell r="H9369">
            <v>0</v>
          </cell>
          <cell r="I9369">
            <v>0</v>
          </cell>
          <cell r="J9369">
            <v>0</v>
          </cell>
          <cell r="K9369">
            <v>0</v>
          </cell>
          <cell r="L9369">
            <v>0</v>
          </cell>
          <cell r="M9369">
            <v>0</v>
          </cell>
          <cell r="N9369">
            <v>0</v>
          </cell>
          <cell r="O9369" t="str">
            <v>+++</v>
          </cell>
        </row>
        <row r="9370">
          <cell r="A9370" t="str">
            <v>640.40.60.520-5000.07</v>
          </cell>
          <cell r="B9370" t="str">
            <v>640</v>
          </cell>
          <cell r="C9370" t="str">
            <v>40</v>
          </cell>
          <cell r="D9370" t="str">
            <v>60</v>
          </cell>
          <cell r="E9370" t="str">
            <v>520</v>
          </cell>
          <cell r="F9370" t="str">
            <v>5000.07</v>
          </cell>
          <cell r="G9370" t="str">
            <v>Salaries Admin Leave Pay</v>
          </cell>
          <cell r="H9370">
            <v>0</v>
          </cell>
          <cell r="I9370">
            <v>0</v>
          </cell>
          <cell r="J9370">
            <v>0</v>
          </cell>
          <cell r="K9370">
            <v>0</v>
          </cell>
          <cell r="L9370">
            <v>0</v>
          </cell>
          <cell r="M9370">
            <v>0</v>
          </cell>
          <cell r="N9370">
            <v>0</v>
          </cell>
          <cell r="O9370" t="str">
            <v>+++</v>
          </cell>
        </row>
        <row r="9371">
          <cell r="A9371" t="str">
            <v>640.40.60.520-5000.08</v>
          </cell>
          <cell r="B9371" t="str">
            <v>640</v>
          </cell>
          <cell r="C9371" t="str">
            <v>40</v>
          </cell>
          <cell r="D9371" t="str">
            <v>60</v>
          </cell>
          <cell r="E9371" t="str">
            <v>520</v>
          </cell>
          <cell r="F9371" t="str">
            <v>5000.08</v>
          </cell>
          <cell r="G9371" t="str">
            <v>Salaries Longevity Pay</v>
          </cell>
          <cell r="H9371">
            <v>0</v>
          </cell>
          <cell r="I9371">
            <v>0</v>
          </cell>
          <cell r="J9371">
            <v>0</v>
          </cell>
          <cell r="K9371">
            <v>0</v>
          </cell>
          <cell r="L9371">
            <v>0</v>
          </cell>
          <cell r="M9371">
            <v>0</v>
          </cell>
          <cell r="N9371">
            <v>0</v>
          </cell>
          <cell r="O9371" t="str">
            <v>+++</v>
          </cell>
        </row>
        <row r="9372">
          <cell r="A9372" t="str">
            <v>640.40.60.520-5000.09</v>
          </cell>
          <cell r="B9372" t="str">
            <v>640</v>
          </cell>
          <cell r="C9372" t="str">
            <v>40</v>
          </cell>
          <cell r="D9372" t="str">
            <v>60</v>
          </cell>
          <cell r="E9372" t="str">
            <v>520</v>
          </cell>
          <cell r="F9372" t="str">
            <v>5000.09</v>
          </cell>
          <cell r="G9372" t="str">
            <v>Salaries Mutual Aid Overtime</v>
          </cell>
          <cell r="H9372">
            <v>0</v>
          </cell>
          <cell r="I9372">
            <v>0</v>
          </cell>
          <cell r="J9372">
            <v>0</v>
          </cell>
          <cell r="K9372">
            <v>0</v>
          </cell>
          <cell r="L9372">
            <v>0</v>
          </cell>
          <cell r="M9372">
            <v>0</v>
          </cell>
          <cell r="N9372">
            <v>0</v>
          </cell>
          <cell r="O9372" t="str">
            <v>+++</v>
          </cell>
        </row>
        <row r="9373">
          <cell r="A9373" t="str">
            <v>640.40.60.520-5000.10</v>
          </cell>
          <cell r="B9373" t="str">
            <v>640</v>
          </cell>
          <cell r="C9373" t="str">
            <v>40</v>
          </cell>
          <cell r="D9373" t="str">
            <v>60</v>
          </cell>
          <cell r="E9373" t="str">
            <v>520</v>
          </cell>
          <cell r="F9373" t="str">
            <v>5000.10</v>
          </cell>
          <cell r="G9373" t="str">
            <v>Salaries Furloughs</v>
          </cell>
          <cell r="H9373">
            <v>0</v>
          </cell>
          <cell r="I9373">
            <v>0</v>
          </cell>
          <cell r="J9373">
            <v>0</v>
          </cell>
          <cell r="K9373">
            <v>0</v>
          </cell>
          <cell r="L9373">
            <v>0</v>
          </cell>
          <cell r="M9373">
            <v>0</v>
          </cell>
          <cell r="N9373">
            <v>0</v>
          </cell>
          <cell r="O9373" t="str">
            <v>+++</v>
          </cell>
        </row>
        <row r="9374">
          <cell r="A9374" t="str">
            <v>640.40.60.520-5000.11</v>
          </cell>
          <cell r="B9374" t="str">
            <v>640</v>
          </cell>
          <cell r="C9374" t="str">
            <v>40</v>
          </cell>
          <cell r="D9374" t="str">
            <v>60</v>
          </cell>
          <cell r="E9374" t="str">
            <v>520</v>
          </cell>
          <cell r="F9374" t="str">
            <v>5000.11</v>
          </cell>
          <cell r="G9374" t="str">
            <v>Salaries Worker's Comp</v>
          </cell>
          <cell r="H9374">
            <v>0</v>
          </cell>
          <cell r="I9374">
            <v>0</v>
          </cell>
          <cell r="J9374">
            <v>0</v>
          </cell>
          <cell r="K9374">
            <v>0</v>
          </cell>
          <cell r="L9374">
            <v>0</v>
          </cell>
          <cell r="M9374">
            <v>0</v>
          </cell>
          <cell r="N9374">
            <v>0</v>
          </cell>
          <cell r="O9374" t="str">
            <v>+++</v>
          </cell>
        </row>
        <row r="9375">
          <cell r="A9375" t="str">
            <v>640.40.60.520-5000.12</v>
          </cell>
          <cell r="B9375" t="str">
            <v>640</v>
          </cell>
          <cell r="C9375" t="str">
            <v>40</v>
          </cell>
          <cell r="D9375" t="str">
            <v>60</v>
          </cell>
          <cell r="E9375" t="str">
            <v>520</v>
          </cell>
          <cell r="F9375" t="str">
            <v>5000.12</v>
          </cell>
          <cell r="G9375" t="str">
            <v>Salaries Compensated Absences</v>
          </cell>
          <cell r="H9375">
            <v>0</v>
          </cell>
          <cell r="I9375">
            <v>0</v>
          </cell>
          <cell r="J9375">
            <v>0</v>
          </cell>
          <cell r="K9375">
            <v>0</v>
          </cell>
          <cell r="L9375">
            <v>0</v>
          </cell>
          <cell r="M9375">
            <v>0</v>
          </cell>
          <cell r="N9375">
            <v>0</v>
          </cell>
          <cell r="O9375" t="str">
            <v>+++</v>
          </cell>
        </row>
        <row r="9376">
          <cell r="A9376" t="str">
            <v>640.40.60.520-5000.99</v>
          </cell>
          <cell r="B9376" t="str">
            <v>640</v>
          </cell>
          <cell r="C9376" t="str">
            <v>40</v>
          </cell>
          <cell r="D9376" t="str">
            <v>60</v>
          </cell>
          <cell r="E9376" t="str">
            <v>520</v>
          </cell>
          <cell r="F9376" t="str">
            <v>5000.99</v>
          </cell>
          <cell r="G9376" t="str">
            <v>Salaries New Personnel Requests</v>
          </cell>
          <cell r="H9376">
            <v>0</v>
          </cell>
          <cell r="I9376">
            <v>0</v>
          </cell>
          <cell r="J9376">
            <v>0</v>
          </cell>
          <cell r="K9376">
            <v>0</v>
          </cell>
          <cell r="L9376">
            <v>0</v>
          </cell>
          <cell r="M9376">
            <v>0</v>
          </cell>
          <cell r="N9376">
            <v>0</v>
          </cell>
          <cell r="O9376" t="str">
            <v>+++</v>
          </cell>
        </row>
        <row r="9377">
          <cell r="A9377" t="str">
            <v>640.40.60.520-5100.00</v>
          </cell>
          <cell r="B9377" t="str">
            <v>640</v>
          </cell>
          <cell r="C9377" t="str">
            <v>40</v>
          </cell>
          <cell r="D9377" t="str">
            <v>60</v>
          </cell>
          <cell r="E9377" t="str">
            <v>520</v>
          </cell>
          <cell r="F9377" t="str">
            <v>5100.00</v>
          </cell>
          <cell r="G9377" t="str">
            <v>Benefits PERS Pool Liability</v>
          </cell>
          <cell r="H9377">
            <v>0</v>
          </cell>
          <cell r="I9377">
            <v>0</v>
          </cell>
          <cell r="J9377">
            <v>0</v>
          </cell>
          <cell r="K9377">
            <v>0</v>
          </cell>
          <cell r="L9377">
            <v>0</v>
          </cell>
          <cell r="M9377">
            <v>1001.69</v>
          </cell>
          <cell r="N9377">
            <v>-1001.69</v>
          </cell>
          <cell r="O9377" t="str">
            <v>+++</v>
          </cell>
        </row>
        <row r="9378">
          <cell r="A9378" t="str">
            <v>640.40.60.520-5100.01</v>
          </cell>
          <cell r="B9378" t="str">
            <v>640</v>
          </cell>
          <cell r="C9378" t="str">
            <v>40</v>
          </cell>
          <cell r="D9378" t="str">
            <v>60</v>
          </cell>
          <cell r="E9378" t="str">
            <v>520</v>
          </cell>
          <cell r="F9378" t="str">
            <v>5100.01</v>
          </cell>
          <cell r="G9378" t="str">
            <v>Benefits Retirement</v>
          </cell>
          <cell r="H9378">
            <v>0</v>
          </cell>
          <cell r="I9378">
            <v>0</v>
          </cell>
          <cell r="J9378">
            <v>0</v>
          </cell>
          <cell r="K9378">
            <v>0</v>
          </cell>
          <cell r="L9378">
            <v>0</v>
          </cell>
          <cell r="M9378">
            <v>563.07000000000005</v>
          </cell>
          <cell r="N9378">
            <v>-563.07000000000005</v>
          </cell>
          <cell r="O9378" t="str">
            <v>+++</v>
          </cell>
        </row>
        <row r="9379">
          <cell r="A9379" t="str">
            <v>640.40.60.520-5100.02</v>
          </cell>
          <cell r="B9379" t="str">
            <v>640</v>
          </cell>
          <cell r="C9379" t="str">
            <v>40</v>
          </cell>
          <cell r="D9379" t="str">
            <v>60</v>
          </cell>
          <cell r="E9379" t="str">
            <v>520</v>
          </cell>
          <cell r="F9379" t="str">
            <v>5100.02</v>
          </cell>
          <cell r="G9379" t="str">
            <v>Benefits Health Insurance</v>
          </cell>
          <cell r="H9379">
            <v>0</v>
          </cell>
          <cell r="I9379">
            <v>0</v>
          </cell>
          <cell r="J9379">
            <v>0</v>
          </cell>
          <cell r="K9379">
            <v>0</v>
          </cell>
          <cell r="L9379">
            <v>0</v>
          </cell>
          <cell r="M9379">
            <v>1083.3599999999999</v>
          </cell>
          <cell r="N9379">
            <v>-1083.3599999999999</v>
          </cell>
          <cell r="O9379" t="str">
            <v>+++</v>
          </cell>
        </row>
        <row r="9380">
          <cell r="A9380" t="str">
            <v>640.40.60.520-5100.03</v>
          </cell>
          <cell r="B9380" t="str">
            <v>640</v>
          </cell>
          <cell r="C9380" t="str">
            <v>40</v>
          </cell>
          <cell r="D9380" t="str">
            <v>60</v>
          </cell>
          <cell r="E9380" t="str">
            <v>520</v>
          </cell>
          <cell r="F9380" t="str">
            <v>5100.03</v>
          </cell>
          <cell r="G9380" t="str">
            <v>Benefits Dental Insurance</v>
          </cell>
          <cell r="H9380">
            <v>0</v>
          </cell>
          <cell r="I9380">
            <v>0</v>
          </cell>
          <cell r="J9380">
            <v>0</v>
          </cell>
          <cell r="K9380">
            <v>0</v>
          </cell>
          <cell r="L9380">
            <v>0</v>
          </cell>
          <cell r="M9380">
            <v>105.96</v>
          </cell>
          <cell r="N9380">
            <v>-105.96</v>
          </cell>
          <cell r="O9380" t="str">
            <v>+++</v>
          </cell>
        </row>
        <row r="9381">
          <cell r="A9381" t="str">
            <v>640.40.60.520-5100.04</v>
          </cell>
          <cell r="B9381" t="str">
            <v>640</v>
          </cell>
          <cell r="C9381" t="str">
            <v>40</v>
          </cell>
          <cell r="D9381" t="str">
            <v>60</v>
          </cell>
          <cell r="E9381" t="str">
            <v>520</v>
          </cell>
          <cell r="F9381" t="str">
            <v>5100.04</v>
          </cell>
          <cell r="G9381" t="str">
            <v>Benefits Vision Insurance</v>
          </cell>
          <cell r="H9381">
            <v>0</v>
          </cell>
          <cell r="I9381">
            <v>0</v>
          </cell>
          <cell r="J9381">
            <v>0</v>
          </cell>
          <cell r="K9381">
            <v>0</v>
          </cell>
          <cell r="L9381">
            <v>0</v>
          </cell>
          <cell r="M9381">
            <v>17.28</v>
          </cell>
          <cell r="N9381">
            <v>-17.28</v>
          </cell>
          <cell r="O9381" t="str">
            <v>+++</v>
          </cell>
        </row>
        <row r="9382">
          <cell r="A9382" t="str">
            <v>640.40.60.520-5100.05</v>
          </cell>
          <cell r="B9382" t="str">
            <v>640</v>
          </cell>
          <cell r="C9382" t="str">
            <v>40</v>
          </cell>
          <cell r="D9382" t="str">
            <v>60</v>
          </cell>
          <cell r="E9382" t="str">
            <v>520</v>
          </cell>
          <cell r="F9382" t="str">
            <v>5100.05</v>
          </cell>
          <cell r="G9382" t="str">
            <v>Benefits Life Insurance</v>
          </cell>
          <cell r="H9382">
            <v>0</v>
          </cell>
          <cell r="I9382">
            <v>0</v>
          </cell>
          <cell r="J9382">
            <v>0</v>
          </cell>
          <cell r="K9382">
            <v>0</v>
          </cell>
          <cell r="L9382">
            <v>0</v>
          </cell>
          <cell r="M9382">
            <v>6.31</v>
          </cell>
          <cell r="N9382">
            <v>-6.31</v>
          </cell>
          <cell r="O9382" t="str">
            <v>+++</v>
          </cell>
        </row>
        <row r="9383">
          <cell r="A9383" t="str">
            <v>640.40.60.520-5100.06</v>
          </cell>
          <cell r="B9383" t="str">
            <v>640</v>
          </cell>
          <cell r="C9383" t="str">
            <v>40</v>
          </cell>
          <cell r="D9383" t="str">
            <v>60</v>
          </cell>
          <cell r="E9383" t="str">
            <v>520</v>
          </cell>
          <cell r="F9383" t="str">
            <v>5100.06</v>
          </cell>
          <cell r="G9383" t="str">
            <v>Benefits Worker's Comp</v>
          </cell>
          <cell r="H9383">
            <v>0</v>
          </cell>
          <cell r="I9383">
            <v>0</v>
          </cell>
          <cell r="J9383">
            <v>0</v>
          </cell>
          <cell r="K9383">
            <v>0</v>
          </cell>
          <cell r="L9383">
            <v>0</v>
          </cell>
          <cell r="M9383">
            <v>0</v>
          </cell>
          <cell r="N9383">
            <v>0</v>
          </cell>
          <cell r="O9383" t="str">
            <v>+++</v>
          </cell>
        </row>
        <row r="9384">
          <cell r="A9384" t="str">
            <v>640.40.60.520-5100.07</v>
          </cell>
          <cell r="B9384" t="str">
            <v>640</v>
          </cell>
          <cell r="C9384" t="str">
            <v>40</v>
          </cell>
          <cell r="D9384" t="str">
            <v>60</v>
          </cell>
          <cell r="E9384" t="str">
            <v>520</v>
          </cell>
          <cell r="F9384" t="str">
            <v>5100.07</v>
          </cell>
          <cell r="G9384" t="str">
            <v>Benefits Long Term Disability</v>
          </cell>
          <cell r="H9384">
            <v>0</v>
          </cell>
          <cell r="I9384">
            <v>0</v>
          </cell>
          <cell r="J9384">
            <v>0</v>
          </cell>
          <cell r="K9384">
            <v>0</v>
          </cell>
          <cell r="L9384">
            <v>0</v>
          </cell>
          <cell r="M9384">
            <v>22.95</v>
          </cell>
          <cell r="N9384">
            <v>-22.95</v>
          </cell>
          <cell r="O9384" t="str">
            <v>+++</v>
          </cell>
        </row>
        <row r="9385">
          <cell r="A9385" t="str">
            <v>640.40.60.520-5100.08</v>
          </cell>
          <cell r="B9385" t="str">
            <v>640</v>
          </cell>
          <cell r="C9385" t="str">
            <v>40</v>
          </cell>
          <cell r="D9385" t="str">
            <v>60</v>
          </cell>
          <cell r="E9385" t="str">
            <v>520</v>
          </cell>
          <cell r="F9385" t="str">
            <v>5100.08</v>
          </cell>
          <cell r="G9385" t="str">
            <v>Benefits Deferred Compensation</v>
          </cell>
          <cell r="H9385">
            <v>0</v>
          </cell>
          <cell r="I9385">
            <v>0</v>
          </cell>
          <cell r="J9385">
            <v>0</v>
          </cell>
          <cell r="K9385">
            <v>0</v>
          </cell>
          <cell r="L9385">
            <v>0</v>
          </cell>
          <cell r="M9385">
            <v>902.39</v>
          </cell>
          <cell r="N9385">
            <v>-902.39</v>
          </cell>
          <cell r="O9385" t="str">
            <v>+++</v>
          </cell>
        </row>
        <row r="9386">
          <cell r="A9386" t="str">
            <v>640.40.60.520-5100.09</v>
          </cell>
          <cell r="B9386" t="str">
            <v>640</v>
          </cell>
          <cell r="C9386" t="str">
            <v>40</v>
          </cell>
          <cell r="D9386" t="str">
            <v>60</v>
          </cell>
          <cell r="E9386" t="str">
            <v>520</v>
          </cell>
          <cell r="F9386" t="str">
            <v>5100.09</v>
          </cell>
          <cell r="G9386" t="str">
            <v>Benefits Unemployment Insurance</v>
          </cell>
          <cell r="H9386">
            <v>0</v>
          </cell>
          <cell r="I9386">
            <v>0</v>
          </cell>
          <cell r="J9386">
            <v>0</v>
          </cell>
          <cell r="K9386">
            <v>0</v>
          </cell>
          <cell r="L9386">
            <v>0</v>
          </cell>
          <cell r="M9386">
            <v>0</v>
          </cell>
          <cell r="N9386">
            <v>0</v>
          </cell>
          <cell r="O9386" t="str">
            <v>+++</v>
          </cell>
        </row>
        <row r="9387">
          <cell r="A9387" t="str">
            <v>640.40.60.520-5100.10</v>
          </cell>
          <cell r="B9387" t="str">
            <v>640</v>
          </cell>
          <cell r="C9387" t="str">
            <v>40</v>
          </cell>
          <cell r="D9387" t="str">
            <v>60</v>
          </cell>
          <cell r="E9387" t="str">
            <v>520</v>
          </cell>
          <cell r="F9387" t="str">
            <v>5100.10</v>
          </cell>
          <cell r="G9387" t="str">
            <v>Benefits Uniform Allowance</v>
          </cell>
          <cell r="H9387">
            <v>0</v>
          </cell>
          <cell r="I9387">
            <v>0</v>
          </cell>
          <cell r="J9387">
            <v>0</v>
          </cell>
          <cell r="K9387">
            <v>0</v>
          </cell>
          <cell r="L9387">
            <v>0</v>
          </cell>
          <cell r="M9387">
            <v>0</v>
          </cell>
          <cell r="N9387">
            <v>0</v>
          </cell>
          <cell r="O9387" t="str">
            <v>+++</v>
          </cell>
        </row>
        <row r="9388">
          <cell r="A9388" t="str">
            <v>640.40.60.520-5100.11</v>
          </cell>
          <cell r="B9388" t="str">
            <v>640</v>
          </cell>
          <cell r="C9388" t="str">
            <v>40</v>
          </cell>
          <cell r="D9388" t="str">
            <v>60</v>
          </cell>
          <cell r="E9388" t="str">
            <v>520</v>
          </cell>
          <cell r="F9388" t="str">
            <v>5100.11</v>
          </cell>
          <cell r="G9388" t="str">
            <v>Benefits Medicare</v>
          </cell>
          <cell r="H9388">
            <v>0</v>
          </cell>
          <cell r="I9388">
            <v>0</v>
          </cell>
          <cell r="J9388">
            <v>0</v>
          </cell>
          <cell r="K9388">
            <v>0</v>
          </cell>
          <cell r="L9388">
            <v>0</v>
          </cell>
          <cell r="M9388">
            <v>72.959999999999994</v>
          </cell>
          <cell r="N9388">
            <v>-72.959999999999994</v>
          </cell>
          <cell r="O9388" t="str">
            <v>+++</v>
          </cell>
        </row>
        <row r="9389">
          <cell r="A9389" t="str">
            <v>640.40.60.520-5100.12</v>
          </cell>
          <cell r="B9389" t="str">
            <v>640</v>
          </cell>
          <cell r="C9389" t="str">
            <v>40</v>
          </cell>
          <cell r="D9389" t="str">
            <v>60</v>
          </cell>
          <cell r="E9389" t="str">
            <v>520</v>
          </cell>
          <cell r="F9389" t="str">
            <v>5100.12</v>
          </cell>
          <cell r="G9389" t="str">
            <v>Benefits Annual Physical Exam</v>
          </cell>
          <cell r="H9389">
            <v>0</v>
          </cell>
          <cell r="I9389">
            <v>0</v>
          </cell>
          <cell r="J9389">
            <v>0</v>
          </cell>
          <cell r="K9389">
            <v>0</v>
          </cell>
          <cell r="L9389">
            <v>0</v>
          </cell>
          <cell r="M9389">
            <v>0</v>
          </cell>
          <cell r="N9389">
            <v>0</v>
          </cell>
          <cell r="O9389" t="str">
            <v>+++</v>
          </cell>
        </row>
        <row r="9390">
          <cell r="A9390" t="str">
            <v>640.40.60.520-5100.13</v>
          </cell>
          <cell r="B9390" t="str">
            <v>640</v>
          </cell>
          <cell r="C9390" t="str">
            <v>40</v>
          </cell>
          <cell r="D9390" t="str">
            <v>60</v>
          </cell>
          <cell r="E9390" t="str">
            <v>520</v>
          </cell>
          <cell r="F9390" t="str">
            <v>5100.13</v>
          </cell>
          <cell r="G9390" t="str">
            <v>Benefits Employee Assistance Program</v>
          </cell>
          <cell r="H9390">
            <v>0</v>
          </cell>
          <cell r="I9390">
            <v>0</v>
          </cell>
          <cell r="J9390">
            <v>0</v>
          </cell>
          <cell r="K9390">
            <v>0</v>
          </cell>
          <cell r="L9390">
            <v>0</v>
          </cell>
          <cell r="M9390">
            <v>0</v>
          </cell>
          <cell r="N9390">
            <v>0</v>
          </cell>
          <cell r="O9390" t="str">
            <v>+++</v>
          </cell>
        </row>
        <row r="9391">
          <cell r="A9391" t="str">
            <v>640.40.60.520-5100.14</v>
          </cell>
          <cell r="B9391" t="str">
            <v>640</v>
          </cell>
          <cell r="C9391" t="str">
            <v>40</v>
          </cell>
          <cell r="D9391" t="str">
            <v>60</v>
          </cell>
          <cell r="E9391" t="str">
            <v>520</v>
          </cell>
          <cell r="F9391" t="str">
            <v>5100.14</v>
          </cell>
          <cell r="G9391" t="str">
            <v>Benefits PPE</v>
          </cell>
          <cell r="H9391">
            <v>0</v>
          </cell>
          <cell r="I9391">
            <v>0</v>
          </cell>
          <cell r="J9391">
            <v>0</v>
          </cell>
          <cell r="K9391">
            <v>0</v>
          </cell>
          <cell r="L9391">
            <v>0</v>
          </cell>
          <cell r="M9391">
            <v>0</v>
          </cell>
          <cell r="N9391">
            <v>0</v>
          </cell>
          <cell r="O9391" t="str">
            <v>+++</v>
          </cell>
        </row>
        <row r="9392">
          <cell r="A9392" t="str">
            <v>640.40.60.520-5100.15</v>
          </cell>
          <cell r="B9392" t="str">
            <v>640</v>
          </cell>
          <cell r="C9392" t="str">
            <v>40</v>
          </cell>
          <cell r="D9392" t="str">
            <v>60</v>
          </cell>
          <cell r="E9392" t="str">
            <v>520</v>
          </cell>
          <cell r="F9392" t="str">
            <v>5100.15</v>
          </cell>
          <cell r="G9392" t="str">
            <v>Benefits Cell Phone Allowance</v>
          </cell>
          <cell r="H9392">
            <v>0</v>
          </cell>
          <cell r="I9392">
            <v>0</v>
          </cell>
          <cell r="J9392">
            <v>0</v>
          </cell>
          <cell r="K9392">
            <v>0</v>
          </cell>
          <cell r="L9392">
            <v>0</v>
          </cell>
          <cell r="M9392">
            <v>0</v>
          </cell>
          <cell r="N9392">
            <v>0</v>
          </cell>
          <cell r="O9392" t="str">
            <v>+++</v>
          </cell>
        </row>
        <row r="9393">
          <cell r="A9393" t="str">
            <v>640.40.60.520-5100.16</v>
          </cell>
          <cell r="B9393" t="str">
            <v>640</v>
          </cell>
          <cell r="C9393" t="str">
            <v>40</v>
          </cell>
          <cell r="D9393" t="str">
            <v>60</v>
          </cell>
          <cell r="E9393" t="str">
            <v>520</v>
          </cell>
          <cell r="F9393" t="str">
            <v>5100.16</v>
          </cell>
          <cell r="G9393" t="str">
            <v>Benefits 1959 Survivor Retirement</v>
          </cell>
          <cell r="H9393">
            <v>0</v>
          </cell>
          <cell r="I9393">
            <v>0</v>
          </cell>
          <cell r="J9393">
            <v>0</v>
          </cell>
          <cell r="K9393">
            <v>0</v>
          </cell>
          <cell r="L9393">
            <v>0</v>
          </cell>
          <cell r="M9393">
            <v>0</v>
          </cell>
          <cell r="N9393">
            <v>0</v>
          </cell>
          <cell r="O9393" t="str">
            <v>+++</v>
          </cell>
        </row>
        <row r="9394">
          <cell r="A9394" t="str">
            <v>640.40.60.520-5100.17</v>
          </cell>
          <cell r="B9394" t="str">
            <v>640</v>
          </cell>
          <cell r="C9394" t="str">
            <v>40</v>
          </cell>
          <cell r="D9394" t="str">
            <v>60</v>
          </cell>
          <cell r="E9394" t="str">
            <v>520</v>
          </cell>
          <cell r="F9394" t="str">
            <v>5100.17</v>
          </cell>
          <cell r="G9394" t="str">
            <v>Benefits Other Post Employment Benefits</v>
          </cell>
          <cell r="H9394">
            <v>1135</v>
          </cell>
          <cell r="I9394">
            <v>0</v>
          </cell>
          <cell r="J9394">
            <v>1135</v>
          </cell>
          <cell r="K9394">
            <v>0</v>
          </cell>
          <cell r="L9394">
            <v>0</v>
          </cell>
          <cell r="M9394">
            <v>265.82</v>
          </cell>
          <cell r="N9394">
            <v>869.18</v>
          </cell>
          <cell r="O9394">
            <v>0.23</v>
          </cell>
        </row>
        <row r="9395">
          <cell r="A9395" t="str">
            <v>640.40.60.520-6200.02</v>
          </cell>
          <cell r="B9395" t="str">
            <v>640</v>
          </cell>
          <cell r="C9395" t="str">
            <v>40</v>
          </cell>
          <cell r="D9395" t="str">
            <v>60</v>
          </cell>
          <cell r="E9395" t="str">
            <v>520</v>
          </cell>
          <cell r="F9395" t="str">
            <v>6200.02</v>
          </cell>
          <cell r="G9395" t="str">
            <v>Supplies Special Department</v>
          </cell>
          <cell r="H9395">
            <v>0</v>
          </cell>
          <cell r="I9395">
            <v>0</v>
          </cell>
          <cell r="J9395">
            <v>0</v>
          </cell>
          <cell r="K9395">
            <v>0</v>
          </cell>
          <cell r="L9395">
            <v>0</v>
          </cell>
          <cell r="M9395">
            <v>0</v>
          </cell>
          <cell r="N9395">
            <v>0</v>
          </cell>
          <cell r="O9395" t="str">
            <v>+++</v>
          </cell>
        </row>
        <row r="9396">
          <cell r="A9396" t="str">
            <v>640.40.60.520-6400.05</v>
          </cell>
          <cell r="B9396" t="str">
            <v>640</v>
          </cell>
          <cell r="C9396" t="str">
            <v>40</v>
          </cell>
          <cell r="D9396" t="str">
            <v>60</v>
          </cell>
          <cell r="E9396" t="str">
            <v>520</v>
          </cell>
          <cell r="F9396" t="str">
            <v>6400.05</v>
          </cell>
          <cell r="G9396" t="str">
            <v>Repairs &amp; Maintenance Vehicle</v>
          </cell>
          <cell r="H9396">
            <v>21000</v>
          </cell>
          <cell r="I9396">
            <v>0</v>
          </cell>
          <cell r="J9396">
            <v>21000</v>
          </cell>
          <cell r="K9396">
            <v>0</v>
          </cell>
          <cell r="L9396">
            <v>0</v>
          </cell>
          <cell r="M9396">
            <v>5315.97</v>
          </cell>
          <cell r="N9396">
            <v>15684.03</v>
          </cell>
          <cell r="O9396">
            <v>0.25</v>
          </cell>
        </row>
        <row r="9397">
          <cell r="A9397" t="str">
            <v>640.40.60.520-7000.03</v>
          </cell>
          <cell r="B9397" t="str">
            <v>640</v>
          </cell>
          <cell r="C9397" t="str">
            <v>40</v>
          </cell>
          <cell r="D9397" t="str">
            <v>60</v>
          </cell>
          <cell r="E9397" t="str">
            <v>520</v>
          </cell>
          <cell r="F9397" t="str">
            <v>7000.03</v>
          </cell>
          <cell r="G9397" t="str">
            <v>Capital Outlay Operations Equip-Minor</v>
          </cell>
          <cell r="H9397">
            <v>1134</v>
          </cell>
          <cell r="I9397">
            <v>0</v>
          </cell>
          <cell r="J9397">
            <v>1134</v>
          </cell>
          <cell r="K9397">
            <v>0</v>
          </cell>
          <cell r="L9397">
            <v>0</v>
          </cell>
          <cell r="M9397">
            <v>0</v>
          </cell>
          <cell r="N9397">
            <v>1134</v>
          </cell>
          <cell r="O9397">
            <v>0</v>
          </cell>
        </row>
        <row r="9398">
          <cell r="A9398" t="str">
            <v>640.40.60.520-7000.99</v>
          </cell>
          <cell r="B9398" t="str">
            <v>640</v>
          </cell>
          <cell r="C9398" t="str">
            <v>40</v>
          </cell>
          <cell r="D9398" t="str">
            <v>60</v>
          </cell>
          <cell r="E9398" t="str">
            <v>520</v>
          </cell>
          <cell r="F9398" t="str">
            <v>7000.99</v>
          </cell>
          <cell r="G9398" t="str">
            <v>Capital Outlay General</v>
          </cell>
          <cell r="H9398">
            <v>0</v>
          </cell>
          <cell r="I9398">
            <v>0</v>
          </cell>
          <cell r="J9398">
            <v>0</v>
          </cell>
          <cell r="K9398">
            <v>0</v>
          </cell>
          <cell r="L9398">
            <v>0</v>
          </cell>
          <cell r="M9398">
            <v>0</v>
          </cell>
          <cell r="N9398">
            <v>0</v>
          </cell>
          <cell r="O9398" t="str">
            <v>+++</v>
          </cell>
        </row>
        <row r="9399">
          <cell r="A9399" t="str">
            <v>640.40.60.530-5000.01</v>
          </cell>
          <cell r="B9399" t="str">
            <v>640</v>
          </cell>
          <cell r="C9399" t="str">
            <v>40</v>
          </cell>
          <cell r="D9399" t="str">
            <v>60</v>
          </cell>
          <cell r="E9399" t="str">
            <v>530</v>
          </cell>
          <cell r="F9399" t="str">
            <v>5000.01</v>
          </cell>
          <cell r="G9399" t="str">
            <v>Salaries Regular</v>
          </cell>
          <cell r="H9399">
            <v>0</v>
          </cell>
          <cell r="I9399">
            <v>0</v>
          </cell>
          <cell r="J9399">
            <v>0</v>
          </cell>
          <cell r="K9399">
            <v>0</v>
          </cell>
          <cell r="L9399">
            <v>0</v>
          </cell>
          <cell r="M9399">
            <v>0</v>
          </cell>
          <cell r="N9399">
            <v>0</v>
          </cell>
          <cell r="O9399" t="str">
            <v>+++</v>
          </cell>
        </row>
        <row r="9400">
          <cell r="A9400" t="str">
            <v>640.40.60.530-5000.02</v>
          </cell>
          <cell r="B9400" t="str">
            <v>640</v>
          </cell>
          <cell r="C9400" t="str">
            <v>40</v>
          </cell>
          <cell r="D9400" t="str">
            <v>60</v>
          </cell>
          <cell r="E9400" t="str">
            <v>530</v>
          </cell>
          <cell r="F9400" t="str">
            <v>5000.02</v>
          </cell>
          <cell r="G9400" t="str">
            <v>Salaries Part Time</v>
          </cell>
          <cell r="H9400">
            <v>0</v>
          </cell>
          <cell r="I9400">
            <v>0</v>
          </cell>
          <cell r="J9400">
            <v>0</v>
          </cell>
          <cell r="K9400">
            <v>0</v>
          </cell>
          <cell r="L9400">
            <v>0</v>
          </cell>
          <cell r="M9400">
            <v>0</v>
          </cell>
          <cell r="N9400">
            <v>0</v>
          </cell>
          <cell r="O9400" t="str">
            <v>+++</v>
          </cell>
        </row>
        <row r="9401">
          <cell r="A9401" t="str">
            <v>640.40.60.530-5000.03</v>
          </cell>
          <cell r="B9401" t="str">
            <v>640</v>
          </cell>
          <cell r="C9401" t="str">
            <v>40</v>
          </cell>
          <cell r="D9401" t="str">
            <v>60</v>
          </cell>
          <cell r="E9401" t="str">
            <v>530</v>
          </cell>
          <cell r="F9401" t="str">
            <v>5000.03</v>
          </cell>
          <cell r="G9401" t="str">
            <v>Salaries Overtime</v>
          </cell>
          <cell r="H9401">
            <v>0</v>
          </cell>
          <cell r="I9401">
            <v>0</v>
          </cell>
          <cell r="J9401">
            <v>0</v>
          </cell>
          <cell r="K9401">
            <v>0</v>
          </cell>
          <cell r="L9401">
            <v>0</v>
          </cell>
          <cell r="M9401">
            <v>0</v>
          </cell>
          <cell r="N9401">
            <v>0</v>
          </cell>
          <cell r="O9401" t="str">
            <v>+++</v>
          </cell>
        </row>
        <row r="9402">
          <cell r="A9402" t="str">
            <v>640.40.60.530-5000.04</v>
          </cell>
          <cell r="B9402" t="str">
            <v>640</v>
          </cell>
          <cell r="C9402" t="str">
            <v>40</v>
          </cell>
          <cell r="D9402" t="str">
            <v>60</v>
          </cell>
          <cell r="E9402" t="str">
            <v>530</v>
          </cell>
          <cell r="F9402" t="str">
            <v>5000.04</v>
          </cell>
          <cell r="G9402" t="str">
            <v>Salaries Holiday Pay</v>
          </cell>
          <cell r="H9402">
            <v>0</v>
          </cell>
          <cell r="I9402">
            <v>0</v>
          </cell>
          <cell r="J9402">
            <v>0</v>
          </cell>
          <cell r="K9402">
            <v>0</v>
          </cell>
          <cell r="L9402">
            <v>0</v>
          </cell>
          <cell r="M9402">
            <v>0</v>
          </cell>
          <cell r="N9402">
            <v>0</v>
          </cell>
          <cell r="O9402" t="str">
            <v>+++</v>
          </cell>
        </row>
        <row r="9403">
          <cell r="A9403" t="str">
            <v>640.40.60.530-5000.05</v>
          </cell>
          <cell r="B9403" t="str">
            <v>640</v>
          </cell>
          <cell r="C9403" t="str">
            <v>40</v>
          </cell>
          <cell r="D9403" t="str">
            <v>60</v>
          </cell>
          <cell r="E9403" t="str">
            <v>530</v>
          </cell>
          <cell r="F9403" t="str">
            <v>5000.05</v>
          </cell>
          <cell r="G9403" t="str">
            <v>Salaries Duty Pay</v>
          </cell>
          <cell r="H9403">
            <v>0</v>
          </cell>
          <cell r="I9403">
            <v>0</v>
          </cell>
          <cell r="J9403">
            <v>0</v>
          </cell>
          <cell r="K9403">
            <v>0</v>
          </cell>
          <cell r="L9403">
            <v>0</v>
          </cell>
          <cell r="M9403">
            <v>0</v>
          </cell>
          <cell r="N9403">
            <v>0</v>
          </cell>
          <cell r="O9403" t="str">
            <v>+++</v>
          </cell>
        </row>
        <row r="9404">
          <cell r="A9404" t="str">
            <v>640.40.60.530-5000.06</v>
          </cell>
          <cell r="B9404" t="str">
            <v>640</v>
          </cell>
          <cell r="C9404" t="str">
            <v>40</v>
          </cell>
          <cell r="D9404" t="str">
            <v>60</v>
          </cell>
          <cell r="E9404" t="str">
            <v>530</v>
          </cell>
          <cell r="F9404" t="str">
            <v>5000.06</v>
          </cell>
          <cell r="G9404" t="str">
            <v>Salaries Out of Class</v>
          </cell>
          <cell r="H9404">
            <v>0</v>
          </cell>
          <cell r="I9404">
            <v>0</v>
          </cell>
          <cell r="J9404">
            <v>0</v>
          </cell>
          <cell r="K9404">
            <v>0</v>
          </cell>
          <cell r="L9404">
            <v>0</v>
          </cell>
          <cell r="M9404">
            <v>0</v>
          </cell>
          <cell r="N9404">
            <v>0</v>
          </cell>
          <cell r="O9404" t="str">
            <v>+++</v>
          </cell>
        </row>
        <row r="9405">
          <cell r="A9405" t="str">
            <v>640.40.60.530-5000.07</v>
          </cell>
          <cell r="B9405" t="str">
            <v>640</v>
          </cell>
          <cell r="C9405" t="str">
            <v>40</v>
          </cell>
          <cell r="D9405" t="str">
            <v>60</v>
          </cell>
          <cell r="E9405" t="str">
            <v>530</v>
          </cell>
          <cell r="F9405" t="str">
            <v>5000.07</v>
          </cell>
          <cell r="G9405" t="str">
            <v>Salaries Admin Leave Pay</v>
          </cell>
          <cell r="H9405">
            <v>0</v>
          </cell>
          <cell r="I9405">
            <v>0</v>
          </cell>
          <cell r="J9405">
            <v>0</v>
          </cell>
          <cell r="K9405">
            <v>0</v>
          </cell>
          <cell r="L9405">
            <v>0</v>
          </cell>
          <cell r="M9405">
            <v>0</v>
          </cell>
          <cell r="N9405">
            <v>0</v>
          </cell>
          <cell r="O9405" t="str">
            <v>+++</v>
          </cell>
        </row>
        <row r="9406">
          <cell r="A9406" t="str">
            <v>640.40.60.530-5000.08</v>
          </cell>
          <cell r="B9406" t="str">
            <v>640</v>
          </cell>
          <cell r="C9406" t="str">
            <v>40</v>
          </cell>
          <cell r="D9406" t="str">
            <v>60</v>
          </cell>
          <cell r="E9406" t="str">
            <v>530</v>
          </cell>
          <cell r="F9406" t="str">
            <v>5000.08</v>
          </cell>
          <cell r="G9406" t="str">
            <v>Salaries Longevity Pay</v>
          </cell>
          <cell r="H9406">
            <v>0</v>
          </cell>
          <cell r="I9406">
            <v>0</v>
          </cell>
          <cell r="J9406">
            <v>0</v>
          </cell>
          <cell r="K9406">
            <v>0</v>
          </cell>
          <cell r="L9406">
            <v>0</v>
          </cell>
          <cell r="M9406">
            <v>0</v>
          </cell>
          <cell r="N9406">
            <v>0</v>
          </cell>
          <cell r="O9406" t="str">
            <v>+++</v>
          </cell>
        </row>
        <row r="9407">
          <cell r="A9407" t="str">
            <v>640.40.60.530-5000.09</v>
          </cell>
          <cell r="B9407" t="str">
            <v>640</v>
          </cell>
          <cell r="C9407" t="str">
            <v>40</v>
          </cell>
          <cell r="D9407" t="str">
            <v>60</v>
          </cell>
          <cell r="E9407" t="str">
            <v>530</v>
          </cell>
          <cell r="F9407" t="str">
            <v>5000.09</v>
          </cell>
          <cell r="G9407" t="str">
            <v>Salaries Mutual Aid Overtime</v>
          </cell>
          <cell r="H9407">
            <v>0</v>
          </cell>
          <cell r="I9407">
            <v>0</v>
          </cell>
          <cell r="J9407">
            <v>0</v>
          </cell>
          <cell r="K9407">
            <v>0</v>
          </cell>
          <cell r="L9407">
            <v>0</v>
          </cell>
          <cell r="M9407">
            <v>0</v>
          </cell>
          <cell r="N9407">
            <v>0</v>
          </cell>
          <cell r="O9407" t="str">
            <v>+++</v>
          </cell>
        </row>
        <row r="9408">
          <cell r="A9408" t="str">
            <v>640.40.60.530-5000.10</v>
          </cell>
          <cell r="B9408" t="str">
            <v>640</v>
          </cell>
          <cell r="C9408" t="str">
            <v>40</v>
          </cell>
          <cell r="D9408" t="str">
            <v>60</v>
          </cell>
          <cell r="E9408" t="str">
            <v>530</v>
          </cell>
          <cell r="F9408" t="str">
            <v>5000.10</v>
          </cell>
          <cell r="G9408" t="str">
            <v>Salaries Furloughs</v>
          </cell>
          <cell r="H9408">
            <v>0</v>
          </cell>
          <cell r="I9408">
            <v>0</v>
          </cell>
          <cell r="J9408">
            <v>0</v>
          </cell>
          <cell r="K9408">
            <v>0</v>
          </cell>
          <cell r="L9408">
            <v>0</v>
          </cell>
          <cell r="M9408">
            <v>0</v>
          </cell>
          <cell r="N9408">
            <v>0</v>
          </cell>
          <cell r="O9408" t="str">
            <v>+++</v>
          </cell>
        </row>
        <row r="9409">
          <cell r="A9409" t="str">
            <v>640.40.60.530-5000.11</v>
          </cell>
          <cell r="B9409" t="str">
            <v>640</v>
          </cell>
          <cell r="C9409" t="str">
            <v>40</v>
          </cell>
          <cell r="D9409" t="str">
            <v>60</v>
          </cell>
          <cell r="E9409" t="str">
            <v>530</v>
          </cell>
          <cell r="F9409" t="str">
            <v>5000.11</v>
          </cell>
          <cell r="G9409" t="str">
            <v>Salaries Worker's Comp</v>
          </cell>
          <cell r="H9409">
            <v>0</v>
          </cell>
          <cell r="I9409">
            <v>0</v>
          </cell>
          <cell r="J9409">
            <v>0</v>
          </cell>
          <cell r="K9409">
            <v>0</v>
          </cell>
          <cell r="L9409">
            <v>0</v>
          </cell>
          <cell r="M9409">
            <v>0</v>
          </cell>
          <cell r="N9409">
            <v>0</v>
          </cell>
          <cell r="O9409" t="str">
            <v>+++</v>
          </cell>
        </row>
        <row r="9410">
          <cell r="A9410" t="str">
            <v>640.40.60.530-5000.12</v>
          </cell>
          <cell r="B9410" t="str">
            <v>640</v>
          </cell>
          <cell r="C9410" t="str">
            <v>40</v>
          </cell>
          <cell r="D9410" t="str">
            <v>60</v>
          </cell>
          <cell r="E9410" t="str">
            <v>530</v>
          </cell>
          <cell r="F9410" t="str">
            <v>5000.12</v>
          </cell>
          <cell r="G9410" t="str">
            <v>Salaries Compensated Absences</v>
          </cell>
          <cell r="H9410">
            <v>0</v>
          </cell>
          <cell r="I9410">
            <v>0</v>
          </cell>
          <cell r="J9410">
            <v>0</v>
          </cell>
          <cell r="K9410">
            <v>0</v>
          </cell>
          <cell r="L9410">
            <v>0</v>
          </cell>
          <cell r="M9410">
            <v>0</v>
          </cell>
          <cell r="N9410">
            <v>0</v>
          </cell>
          <cell r="O9410" t="str">
            <v>+++</v>
          </cell>
        </row>
        <row r="9411">
          <cell r="A9411" t="str">
            <v>640.40.60.530-5100.00</v>
          </cell>
          <cell r="B9411" t="str">
            <v>640</v>
          </cell>
          <cell r="C9411" t="str">
            <v>40</v>
          </cell>
          <cell r="D9411" t="str">
            <v>60</v>
          </cell>
          <cell r="E9411" t="str">
            <v>530</v>
          </cell>
          <cell r="F9411" t="str">
            <v>5100.00</v>
          </cell>
          <cell r="G9411" t="str">
            <v>Benefits PERS Pool Liability</v>
          </cell>
          <cell r="H9411">
            <v>0</v>
          </cell>
          <cell r="I9411">
            <v>0</v>
          </cell>
          <cell r="J9411">
            <v>0</v>
          </cell>
          <cell r="K9411">
            <v>0</v>
          </cell>
          <cell r="L9411">
            <v>0</v>
          </cell>
          <cell r="M9411">
            <v>0</v>
          </cell>
          <cell r="N9411">
            <v>0</v>
          </cell>
          <cell r="O9411" t="str">
            <v>+++</v>
          </cell>
        </row>
        <row r="9412">
          <cell r="A9412" t="str">
            <v>640.40.60.530-5100.01</v>
          </cell>
          <cell r="B9412" t="str">
            <v>640</v>
          </cell>
          <cell r="C9412" t="str">
            <v>40</v>
          </cell>
          <cell r="D9412" t="str">
            <v>60</v>
          </cell>
          <cell r="E9412" t="str">
            <v>530</v>
          </cell>
          <cell r="F9412" t="str">
            <v>5100.01</v>
          </cell>
          <cell r="G9412" t="str">
            <v>Benefits Retirement</v>
          </cell>
          <cell r="H9412">
            <v>0</v>
          </cell>
          <cell r="I9412">
            <v>0</v>
          </cell>
          <cell r="J9412">
            <v>0</v>
          </cell>
          <cell r="K9412">
            <v>0</v>
          </cell>
          <cell r="L9412">
            <v>0</v>
          </cell>
          <cell r="M9412">
            <v>0</v>
          </cell>
          <cell r="N9412">
            <v>0</v>
          </cell>
          <cell r="O9412" t="str">
            <v>+++</v>
          </cell>
        </row>
        <row r="9413">
          <cell r="A9413" t="str">
            <v>640.40.60.530-5100.02</v>
          </cell>
          <cell r="B9413" t="str">
            <v>640</v>
          </cell>
          <cell r="C9413" t="str">
            <v>40</v>
          </cell>
          <cell r="D9413" t="str">
            <v>60</v>
          </cell>
          <cell r="E9413" t="str">
            <v>530</v>
          </cell>
          <cell r="F9413" t="str">
            <v>5100.02</v>
          </cell>
          <cell r="G9413" t="str">
            <v>Benefits Health Insurance</v>
          </cell>
          <cell r="H9413">
            <v>0</v>
          </cell>
          <cell r="I9413">
            <v>0</v>
          </cell>
          <cell r="J9413">
            <v>0</v>
          </cell>
          <cell r="K9413">
            <v>0</v>
          </cell>
          <cell r="L9413">
            <v>0</v>
          </cell>
          <cell r="M9413">
            <v>0</v>
          </cell>
          <cell r="N9413">
            <v>0</v>
          </cell>
          <cell r="O9413" t="str">
            <v>+++</v>
          </cell>
        </row>
        <row r="9414">
          <cell r="A9414" t="str">
            <v>640.40.60.530-5100.03</v>
          </cell>
          <cell r="B9414" t="str">
            <v>640</v>
          </cell>
          <cell r="C9414" t="str">
            <v>40</v>
          </cell>
          <cell r="D9414" t="str">
            <v>60</v>
          </cell>
          <cell r="E9414" t="str">
            <v>530</v>
          </cell>
          <cell r="F9414" t="str">
            <v>5100.03</v>
          </cell>
          <cell r="G9414" t="str">
            <v>Benefits Dental Insurance</v>
          </cell>
          <cell r="H9414">
            <v>0</v>
          </cell>
          <cell r="I9414">
            <v>0</v>
          </cell>
          <cell r="J9414">
            <v>0</v>
          </cell>
          <cell r="K9414">
            <v>0</v>
          </cell>
          <cell r="L9414">
            <v>0</v>
          </cell>
          <cell r="M9414">
            <v>0</v>
          </cell>
          <cell r="N9414">
            <v>0</v>
          </cell>
          <cell r="O9414" t="str">
            <v>+++</v>
          </cell>
        </row>
        <row r="9415">
          <cell r="A9415" t="str">
            <v>640.40.60.530-5100.04</v>
          </cell>
          <cell r="B9415" t="str">
            <v>640</v>
          </cell>
          <cell r="C9415" t="str">
            <v>40</v>
          </cell>
          <cell r="D9415" t="str">
            <v>60</v>
          </cell>
          <cell r="E9415" t="str">
            <v>530</v>
          </cell>
          <cell r="F9415" t="str">
            <v>5100.04</v>
          </cell>
          <cell r="G9415" t="str">
            <v>Benefits Vision Insurance</v>
          </cell>
          <cell r="H9415">
            <v>0</v>
          </cell>
          <cell r="I9415">
            <v>0</v>
          </cell>
          <cell r="J9415">
            <v>0</v>
          </cell>
          <cell r="K9415">
            <v>0</v>
          </cell>
          <cell r="L9415">
            <v>0</v>
          </cell>
          <cell r="M9415">
            <v>0</v>
          </cell>
          <cell r="N9415">
            <v>0</v>
          </cell>
          <cell r="O9415" t="str">
            <v>+++</v>
          </cell>
        </row>
        <row r="9416">
          <cell r="A9416" t="str">
            <v>640.40.60.530-5100.05</v>
          </cell>
          <cell r="B9416" t="str">
            <v>640</v>
          </cell>
          <cell r="C9416" t="str">
            <v>40</v>
          </cell>
          <cell r="D9416" t="str">
            <v>60</v>
          </cell>
          <cell r="E9416" t="str">
            <v>530</v>
          </cell>
          <cell r="F9416" t="str">
            <v>5100.05</v>
          </cell>
          <cell r="G9416" t="str">
            <v>Benefits Life Insurance</v>
          </cell>
          <cell r="H9416">
            <v>0</v>
          </cell>
          <cell r="I9416">
            <v>0</v>
          </cell>
          <cell r="J9416">
            <v>0</v>
          </cell>
          <cell r="K9416">
            <v>0</v>
          </cell>
          <cell r="L9416">
            <v>0</v>
          </cell>
          <cell r="M9416">
            <v>0</v>
          </cell>
          <cell r="N9416">
            <v>0</v>
          </cell>
          <cell r="O9416" t="str">
            <v>+++</v>
          </cell>
        </row>
        <row r="9417">
          <cell r="A9417" t="str">
            <v>640.40.60.530-5100.06</v>
          </cell>
          <cell r="B9417" t="str">
            <v>640</v>
          </cell>
          <cell r="C9417" t="str">
            <v>40</v>
          </cell>
          <cell r="D9417" t="str">
            <v>60</v>
          </cell>
          <cell r="E9417" t="str">
            <v>530</v>
          </cell>
          <cell r="F9417" t="str">
            <v>5100.06</v>
          </cell>
          <cell r="G9417" t="str">
            <v>Benefits Worker's Comp</v>
          </cell>
          <cell r="H9417">
            <v>0</v>
          </cell>
          <cell r="I9417">
            <v>0</v>
          </cell>
          <cell r="J9417">
            <v>0</v>
          </cell>
          <cell r="K9417">
            <v>0</v>
          </cell>
          <cell r="L9417">
            <v>0</v>
          </cell>
          <cell r="M9417">
            <v>0</v>
          </cell>
          <cell r="N9417">
            <v>0</v>
          </cell>
          <cell r="O9417" t="str">
            <v>+++</v>
          </cell>
        </row>
        <row r="9418">
          <cell r="A9418" t="str">
            <v>640.40.60.530-5100.07</v>
          </cell>
          <cell r="B9418" t="str">
            <v>640</v>
          </cell>
          <cell r="C9418" t="str">
            <v>40</v>
          </cell>
          <cell r="D9418" t="str">
            <v>60</v>
          </cell>
          <cell r="E9418" t="str">
            <v>530</v>
          </cell>
          <cell r="F9418" t="str">
            <v>5100.07</v>
          </cell>
          <cell r="G9418" t="str">
            <v>Benefits Long Term Disability</v>
          </cell>
          <cell r="H9418">
            <v>0</v>
          </cell>
          <cell r="I9418">
            <v>0</v>
          </cell>
          <cell r="J9418">
            <v>0</v>
          </cell>
          <cell r="K9418">
            <v>0</v>
          </cell>
          <cell r="L9418">
            <v>0</v>
          </cell>
          <cell r="M9418">
            <v>0</v>
          </cell>
          <cell r="N9418">
            <v>0</v>
          </cell>
          <cell r="O9418" t="str">
            <v>+++</v>
          </cell>
        </row>
        <row r="9419">
          <cell r="A9419" t="str">
            <v>640.40.60.530-5100.08</v>
          </cell>
          <cell r="B9419" t="str">
            <v>640</v>
          </cell>
          <cell r="C9419" t="str">
            <v>40</v>
          </cell>
          <cell r="D9419" t="str">
            <v>60</v>
          </cell>
          <cell r="E9419" t="str">
            <v>530</v>
          </cell>
          <cell r="F9419" t="str">
            <v>5100.08</v>
          </cell>
          <cell r="G9419" t="str">
            <v>Benefits Deferred Compensation</v>
          </cell>
          <cell r="H9419">
            <v>0</v>
          </cell>
          <cell r="I9419">
            <v>0</v>
          </cell>
          <cell r="J9419">
            <v>0</v>
          </cell>
          <cell r="K9419">
            <v>0</v>
          </cell>
          <cell r="L9419">
            <v>0</v>
          </cell>
          <cell r="M9419">
            <v>0</v>
          </cell>
          <cell r="N9419">
            <v>0</v>
          </cell>
          <cell r="O9419" t="str">
            <v>+++</v>
          </cell>
        </row>
        <row r="9420">
          <cell r="A9420" t="str">
            <v>640.40.60.530-5100.09</v>
          </cell>
          <cell r="B9420" t="str">
            <v>640</v>
          </cell>
          <cell r="C9420" t="str">
            <v>40</v>
          </cell>
          <cell r="D9420" t="str">
            <v>60</v>
          </cell>
          <cell r="E9420" t="str">
            <v>530</v>
          </cell>
          <cell r="F9420" t="str">
            <v>5100.09</v>
          </cell>
          <cell r="G9420" t="str">
            <v>Benefits Unemployment Insurance</v>
          </cell>
          <cell r="H9420">
            <v>0</v>
          </cell>
          <cell r="I9420">
            <v>0</v>
          </cell>
          <cell r="J9420">
            <v>0</v>
          </cell>
          <cell r="K9420">
            <v>0</v>
          </cell>
          <cell r="L9420">
            <v>0</v>
          </cell>
          <cell r="M9420">
            <v>0</v>
          </cell>
          <cell r="N9420">
            <v>0</v>
          </cell>
          <cell r="O9420" t="str">
            <v>+++</v>
          </cell>
        </row>
        <row r="9421">
          <cell r="A9421" t="str">
            <v>640.40.60.530-5100.10</v>
          </cell>
          <cell r="B9421" t="str">
            <v>640</v>
          </cell>
          <cell r="C9421" t="str">
            <v>40</v>
          </cell>
          <cell r="D9421" t="str">
            <v>60</v>
          </cell>
          <cell r="E9421" t="str">
            <v>530</v>
          </cell>
          <cell r="F9421" t="str">
            <v>5100.10</v>
          </cell>
          <cell r="G9421" t="str">
            <v>Benefits Uniform Allowance</v>
          </cell>
          <cell r="H9421">
            <v>0</v>
          </cell>
          <cell r="I9421">
            <v>0</v>
          </cell>
          <cell r="J9421">
            <v>0</v>
          </cell>
          <cell r="K9421">
            <v>0</v>
          </cell>
          <cell r="L9421">
            <v>0</v>
          </cell>
          <cell r="M9421">
            <v>0</v>
          </cell>
          <cell r="N9421">
            <v>0</v>
          </cell>
          <cell r="O9421" t="str">
            <v>+++</v>
          </cell>
        </row>
        <row r="9422">
          <cell r="A9422" t="str">
            <v>640.40.60.530-5100.11</v>
          </cell>
          <cell r="B9422" t="str">
            <v>640</v>
          </cell>
          <cell r="C9422" t="str">
            <v>40</v>
          </cell>
          <cell r="D9422" t="str">
            <v>60</v>
          </cell>
          <cell r="E9422" t="str">
            <v>530</v>
          </cell>
          <cell r="F9422" t="str">
            <v>5100.11</v>
          </cell>
          <cell r="G9422" t="str">
            <v>Benefits Medicare</v>
          </cell>
          <cell r="H9422">
            <v>0</v>
          </cell>
          <cell r="I9422">
            <v>0</v>
          </cell>
          <cell r="J9422">
            <v>0</v>
          </cell>
          <cell r="K9422">
            <v>0</v>
          </cell>
          <cell r="L9422">
            <v>0</v>
          </cell>
          <cell r="M9422">
            <v>0</v>
          </cell>
          <cell r="N9422">
            <v>0</v>
          </cell>
          <cell r="O9422" t="str">
            <v>+++</v>
          </cell>
        </row>
        <row r="9423">
          <cell r="A9423" t="str">
            <v>640.40.60.530-5100.12</v>
          </cell>
          <cell r="B9423" t="str">
            <v>640</v>
          </cell>
          <cell r="C9423" t="str">
            <v>40</v>
          </cell>
          <cell r="D9423" t="str">
            <v>60</v>
          </cell>
          <cell r="E9423" t="str">
            <v>530</v>
          </cell>
          <cell r="F9423" t="str">
            <v>5100.12</v>
          </cell>
          <cell r="G9423" t="str">
            <v>Benefits Annual Physical Exam</v>
          </cell>
          <cell r="H9423">
            <v>0</v>
          </cell>
          <cell r="I9423">
            <v>0</v>
          </cell>
          <cell r="J9423">
            <v>0</v>
          </cell>
          <cell r="K9423">
            <v>0</v>
          </cell>
          <cell r="L9423">
            <v>0</v>
          </cell>
          <cell r="M9423">
            <v>0</v>
          </cell>
          <cell r="N9423">
            <v>0</v>
          </cell>
          <cell r="O9423" t="str">
            <v>+++</v>
          </cell>
        </row>
        <row r="9424">
          <cell r="A9424" t="str">
            <v>640.40.60.530-5100.13</v>
          </cell>
          <cell r="B9424" t="str">
            <v>640</v>
          </cell>
          <cell r="C9424" t="str">
            <v>40</v>
          </cell>
          <cell r="D9424" t="str">
            <v>60</v>
          </cell>
          <cell r="E9424" t="str">
            <v>530</v>
          </cell>
          <cell r="F9424" t="str">
            <v>5100.13</v>
          </cell>
          <cell r="G9424" t="str">
            <v>Benefits Employee Assistance Program</v>
          </cell>
          <cell r="H9424">
            <v>0</v>
          </cell>
          <cell r="I9424">
            <v>0</v>
          </cell>
          <cell r="J9424">
            <v>0</v>
          </cell>
          <cell r="K9424">
            <v>0</v>
          </cell>
          <cell r="L9424">
            <v>0</v>
          </cell>
          <cell r="M9424">
            <v>0</v>
          </cell>
          <cell r="N9424">
            <v>0</v>
          </cell>
          <cell r="O9424" t="str">
            <v>+++</v>
          </cell>
        </row>
        <row r="9425">
          <cell r="A9425" t="str">
            <v>640.40.60.530-5100.14</v>
          </cell>
          <cell r="B9425" t="str">
            <v>640</v>
          </cell>
          <cell r="C9425" t="str">
            <v>40</v>
          </cell>
          <cell r="D9425" t="str">
            <v>60</v>
          </cell>
          <cell r="E9425" t="str">
            <v>530</v>
          </cell>
          <cell r="F9425" t="str">
            <v>5100.14</v>
          </cell>
          <cell r="G9425" t="str">
            <v>Benefits PPE</v>
          </cell>
          <cell r="H9425">
            <v>0</v>
          </cell>
          <cell r="I9425">
            <v>0</v>
          </cell>
          <cell r="J9425">
            <v>0</v>
          </cell>
          <cell r="K9425">
            <v>0</v>
          </cell>
          <cell r="L9425">
            <v>0</v>
          </cell>
          <cell r="M9425">
            <v>0</v>
          </cell>
          <cell r="N9425">
            <v>0</v>
          </cell>
          <cell r="O9425" t="str">
            <v>+++</v>
          </cell>
        </row>
        <row r="9426">
          <cell r="A9426" t="str">
            <v>640.40.60.530-5100.15</v>
          </cell>
          <cell r="B9426" t="str">
            <v>640</v>
          </cell>
          <cell r="C9426" t="str">
            <v>40</v>
          </cell>
          <cell r="D9426" t="str">
            <v>60</v>
          </cell>
          <cell r="E9426" t="str">
            <v>530</v>
          </cell>
          <cell r="F9426" t="str">
            <v>5100.15</v>
          </cell>
          <cell r="G9426" t="str">
            <v>Benefits Cell Phone Allowance</v>
          </cell>
          <cell r="H9426">
            <v>0</v>
          </cell>
          <cell r="I9426">
            <v>0</v>
          </cell>
          <cell r="J9426">
            <v>0</v>
          </cell>
          <cell r="K9426">
            <v>0</v>
          </cell>
          <cell r="L9426">
            <v>0</v>
          </cell>
          <cell r="M9426">
            <v>0</v>
          </cell>
          <cell r="N9426">
            <v>0</v>
          </cell>
          <cell r="O9426" t="str">
            <v>+++</v>
          </cell>
        </row>
        <row r="9427">
          <cell r="A9427" t="str">
            <v>640.40.60.530-5100.16</v>
          </cell>
          <cell r="B9427" t="str">
            <v>640</v>
          </cell>
          <cell r="C9427" t="str">
            <v>40</v>
          </cell>
          <cell r="D9427" t="str">
            <v>60</v>
          </cell>
          <cell r="E9427" t="str">
            <v>530</v>
          </cell>
          <cell r="F9427" t="str">
            <v>5100.16</v>
          </cell>
          <cell r="G9427" t="str">
            <v>Benefits 1959 Survivor Retirement</v>
          </cell>
          <cell r="H9427">
            <v>0</v>
          </cell>
          <cell r="I9427">
            <v>0</v>
          </cell>
          <cell r="J9427">
            <v>0</v>
          </cell>
          <cell r="K9427">
            <v>0</v>
          </cell>
          <cell r="L9427">
            <v>0</v>
          </cell>
          <cell r="M9427">
            <v>0</v>
          </cell>
          <cell r="N9427">
            <v>0</v>
          </cell>
          <cell r="O9427" t="str">
            <v>+++</v>
          </cell>
        </row>
        <row r="9428">
          <cell r="A9428" t="str">
            <v>640.40.60.530-6400.05</v>
          </cell>
          <cell r="B9428" t="str">
            <v>640</v>
          </cell>
          <cell r="C9428" t="str">
            <v>40</v>
          </cell>
          <cell r="D9428" t="str">
            <v>60</v>
          </cell>
          <cell r="E9428" t="str">
            <v>530</v>
          </cell>
          <cell r="F9428" t="str">
            <v>6400.05</v>
          </cell>
          <cell r="G9428" t="str">
            <v>Repairs &amp; Maintenance Vehicle</v>
          </cell>
          <cell r="H9428">
            <v>22000</v>
          </cell>
          <cell r="I9428">
            <v>0</v>
          </cell>
          <cell r="J9428">
            <v>22000</v>
          </cell>
          <cell r="K9428">
            <v>0</v>
          </cell>
          <cell r="L9428">
            <v>0</v>
          </cell>
          <cell r="M9428">
            <v>7127.14</v>
          </cell>
          <cell r="N9428">
            <v>14872.86</v>
          </cell>
          <cell r="O9428">
            <v>0.32</v>
          </cell>
        </row>
        <row r="9429">
          <cell r="A9429" t="str">
            <v>640.40.60.530-6600.04</v>
          </cell>
          <cell r="B9429" t="str">
            <v>640</v>
          </cell>
          <cell r="C9429" t="str">
            <v>40</v>
          </cell>
          <cell r="D9429" t="str">
            <v>60</v>
          </cell>
          <cell r="E9429" t="str">
            <v>530</v>
          </cell>
          <cell r="F9429" t="str">
            <v>6600.04</v>
          </cell>
          <cell r="G9429" t="str">
            <v>Administrative Expenses Training/Conferences</v>
          </cell>
          <cell r="H9429">
            <v>5500</v>
          </cell>
          <cell r="I9429">
            <v>0</v>
          </cell>
          <cell r="J9429">
            <v>5500</v>
          </cell>
          <cell r="K9429">
            <v>0</v>
          </cell>
          <cell r="L9429">
            <v>0</v>
          </cell>
          <cell r="M9429">
            <v>0</v>
          </cell>
          <cell r="N9429">
            <v>5500</v>
          </cell>
          <cell r="O9429">
            <v>0</v>
          </cell>
        </row>
        <row r="9430">
          <cell r="A9430" t="str">
            <v>640.40.70.570-5100.00</v>
          </cell>
          <cell r="B9430" t="str">
            <v>640</v>
          </cell>
          <cell r="C9430" t="str">
            <v>40</v>
          </cell>
          <cell r="D9430" t="str">
            <v>70</v>
          </cell>
          <cell r="E9430" t="str">
            <v>570</v>
          </cell>
          <cell r="F9430" t="str">
            <v>5100.00</v>
          </cell>
          <cell r="G9430" t="str">
            <v>Benefits PERS Pool Liability</v>
          </cell>
          <cell r="H9430">
            <v>0</v>
          </cell>
          <cell r="I9430">
            <v>0</v>
          </cell>
          <cell r="J9430">
            <v>0</v>
          </cell>
          <cell r="K9430">
            <v>0</v>
          </cell>
          <cell r="L9430">
            <v>0</v>
          </cell>
          <cell r="M9430">
            <v>0</v>
          </cell>
          <cell r="N9430">
            <v>0</v>
          </cell>
          <cell r="O9430" t="str">
            <v>+++</v>
          </cell>
        </row>
        <row r="9431">
          <cell r="A9431" t="str">
            <v>640.40.80.005-6000.18</v>
          </cell>
          <cell r="B9431" t="str">
            <v>640</v>
          </cell>
          <cell r="C9431" t="str">
            <v>40</v>
          </cell>
          <cell r="D9431" t="str">
            <v>80</v>
          </cell>
          <cell r="E9431" t="str">
            <v>005</v>
          </cell>
          <cell r="F9431" t="str">
            <v>6000.18</v>
          </cell>
          <cell r="G9431" t="str">
            <v>Professional Services Legal</v>
          </cell>
          <cell r="H9431">
            <v>0</v>
          </cell>
          <cell r="I9431">
            <v>0</v>
          </cell>
          <cell r="J9431">
            <v>0</v>
          </cell>
          <cell r="K9431">
            <v>0</v>
          </cell>
          <cell r="L9431">
            <v>0</v>
          </cell>
          <cell r="M9431">
            <v>0</v>
          </cell>
          <cell r="N9431">
            <v>0</v>
          </cell>
          <cell r="O9431" t="str">
            <v>+++</v>
          </cell>
        </row>
        <row r="9432">
          <cell r="A9432" t="str">
            <v>640.40.80.005-8900.02</v>
          </cell>
          <cell r="B9432" t="str">
            <v>640</v>
          </cell>
          <cell r="C9432" t="str">
            <v>40</v>
          </cell>
          <cell r="D9432" t="str">
            <v>80</v>
          </cell>
          <cell r="E9432" t="str">
            <v>005</v>
          </cell>
          <cell r="F9432" t="str">
            <v>8900.02</v>
          </cell>
          <cell r="G9432" t="str">
            <v>Debt Service-Principal LaSalle-Viron</v>
          </cell>
          <cell r="H9432">
            <v>0</v>
          </cell>
          <cell r="I9432">
            <v>0</v>
          </cell>
          <cell r="J9432">
            <v>0</v>
          </cell>
          <cell r="K9432">
            <v>0</v>
          </cell>
          <cell r="L9432">
            <v>0</v>
          </cell>
          <cell r="M9432">
            <v>0</v>
          </cell>
          <cell r="N9432">
            <v>0</v>
          </cell>
          <cell r="O9432" t="str">
            <v>+++</v>
          </cell>
        </row>
        <row r="9433">
          <cell r="A9433" t="str">
            <v>640.40.80.005-8900.03</v>
          </cell>
          <cell r="B9433" t="str">
            <v>640</v>
          </cell>
          <cell r="C9433" t="str">
            <v>40</v>
          </cell>
          <cell r="D9433" t="str">
            <v>80</v>
          </cell>
          <cell r="E9433" t="str">
            <v>005</v>
          </cell>
          <cell r="F9433" t="str">
            <v>8900.03</v>
          </cell>
          <cell r="G9433" t="str">
            <v>Debt Service-Principal State Energy Commission #1</v>
          </cell>
          <cell r="H9433">
            <v>0</v>
          </cell>
          <cell r="I9433">
            <v>0</v>
          </cell>
          <cell r="J9433">
            <v>0</v>
          </cell>
          <cell r="K9433">
            <v>0</v>
          </cell>
          <cell r="L9433">
            <v>0</v>
          </cell>
          <cell r="M9433">
            <v>0</v>
          </cell>
          <cell r="N9433">
            <v>0</v>
          </cell>
          <cell r="O9433" t="str">
            <v>+++</v>
          </cell>
        </row>
        <row r="9434">
          <cell r="A9434" t="str">
            <v>640.40.80.005-8900.09</v>
          </cell>
          <cell r="B9434" t="str">
            <v>640</v>
          </cell>
          <cell r="C9434" t="str">
            <v>40</v>
          </cell>
          <cell r="D9434" t="str">
            <v>80</v>
          </cell>
          <cell r="E9434" t="str">
            <v>005</v>
          </cell>
          <cell r="F9434" t="str">
            <v>8900.09</v>
          </cell>
          <cell r="G9434" t="str">
            <v>Debt Service-Principal 2003 A</v>
          </cell>
          <cell r="H9434">
            <v>0</v>
          </cell>
          <cell r="I9434">
            <v>0</v>
          </cell>
          <cell r="J9434">
            <v>0</v>
          </cell>
          <cell r="K9434">
            <v>0</v>
          </cell>
          <cell r="L9434">
            <v>0</v>
          </cell>
          <cell r="M9434">
            <v>0</v>
          </cell>
          <cell r="N9434">
            <v>0</v>
          </cell>
          <cell r="O9434" t="str">
            <v>+++</v>
          </cell>
        </row>
        <row r="9435">
          <cell r="A9435" t="str">
            <v>640.40.80.005-8900.20</v>
          </cell>
          <cell r="B9435" t="str">
            <v>640</v>
          </cell>
          <cell r="C9435" t="str">
            <v>40</v>
          </cell>
          <cell r="D9435" t="str">
            <v>80</v>
          </cell>
          <cell r="E9435" t="str">
            <v>005</v>
          </cell>
          <cell r="F9435" t="str">
            <v>8900.20</v>
          </cell>
          <cell r="G9435" t="str">
            <v>Debt Service-Principal 2009 Issue</v>
          </cell>
          <cell r="H9435">
            <v>0</v>
          </cell>
          <cell r="I9435">
            <v>0</v>
          </cell>
          <cell r="J9435">
            <v>0</v>
          </cell>
          <cell r="K9435">
            <v>0</v>
          </cell>
          <cell r="L9435">
            <v>0</v>
          </cell>
          <cell r="M9435">
            <v>0</v>
          </cell>
          <cell r="N9435">
            <v>0</v>
          </cell>
          <cell r="O9435" t="str">
            <v>+++</v>
          </cell>
        </row>
        <row r="9436">
          <cell r="A9436" t="str">
            <v>640.40.80.005-8900.22</v>
          </cell>
          <cell r="B9436" t="str">
            <v>640</v>
          </cell>
          <cell r="C9436" t="str">
            <v>40</v>
          </cell>
          <cell r="D9436" t="str">
            <v>80</v>
          </cell>
          <cell r="E9436" t="str">
            <v>005</v>
          </cell>
          <cell r="F9436" t="str">
            <v>8900.22</v>
          </cell>
          <cell r="G9436" t="str">
            <v>Debt Service-Principal 2012 Issue</v>
          </cell>
          <cell r="H9436">
            <v>683850</v>
          </cell>
          <cell r="I9436">
            <v>0</v>
          </cell>
          <cell r="J9436">
            <v>683850</v>
          </cell>
          <cell r="K9436">
            <v>0</v>
          </cell>
          <cell r="L9436">
            <v>0</v>
          </cell>
          <cell r="M9436">
            <v>0</v>
          </cell>
          <cell r="N9436">
            <v>683850</v>
          </cell>
          <cell r="O9436">
            <v>0</v>
          </cell>
        </row>
        <row r="9437">
          <cell r="A9437" t="str">
            <v>640.40.80.005-8910.02</v>
          </cell>
          <cell r="B9437" t="str">
            <v>640</v>
          </cell>
          <cell r="C9437" t="str">
            <v>40</v>
          </cell>
          <cell r="D9437" t="str">
            <v>80</v>
          </cell>
          <cell r="E9437" t="str">
            <v>005</v>
          </cell>
          <cell r="F9437" t="str">
            <v>8910.02</v>
          </cell>
          <cell r="G9437" t="str">
            <v>Debt Service-Interest LaSalle-Viron</v>
          </cell>
          <cell r="H9437">
            <v>0</v>
          </cell>
          <cell r="I9437">
            <v>0</v>
          </cell>
          <cell r="J9437">
            <v>0</v>
          </cell>
          <cell r="K9437">
            <v>0</v>
          </cell>
          <cell r="L9437">
            <v>0</v>
          </cell>
          <cell r="M9437">
            <v>0</v>
          </cell>
          <cell r="N9437">
            <v>0</v>
          </cell>
          <cell r="O9437" t="str">
            <v>+++</v>
          </cell>
        </row>
        <row r="9438">
          <cell r="A9438" t="str">
            <v>640.40.80.005-8910.03</v>
          </cell>
          <cell r="B9438" t="str">
            <v>640</v>
          </cell>
          <cell r="C9438" t="str">
            <v>40</v>
          </cell>
          <cell r="D9438" t="str">
            <v>80</v>
          </cell>
          <cell r="E9438" t="str">
            <v>005</v>
          </cell>
          <cell r="F9438" t="str">
            <v>8910.03</v>
          </cell>
          <cell r="G9438" t="str">
            <v>Debt Service-Interest State Energy Commission #1</v>
          </cell>
          <cell r="H9438">
            <v>0</v>
          </cell>
          <cell r="I9438">
            <v>0</v>
          </cell>
          <cell r="J9438">
            <v>0</v>
          </cell>
          <cell r="K9438">
            <v>0</v>
          </cell>
          <cell r="L9438">
            <v>0</v>
          </cell>
          <cell r="M9438">
            <v>0</v>
          </cell>
          <cell r="N9438">
            <v>0</v>
          </cell>
          <cell r="O9438" t="str">
            <v>+++</v>
          </cell>
        </row>
        <row r="9439">
          <cell r="A9439" t="str">
            <v>640.40.80.005-8910.04</v>
          </cell>
          <cell r="B9439" t="str">
            <v>640</v>
          </cell>
          <cell r="C9439" t="str">
            <v>40</v>
          </cell>
          <cell r="D9439" t="str">
            <v>80</v>
          </cell>
          <cell r="E9439" t="str">
            <v>005</v>
          </cell>
          <cell r="F9439" t="str">
            <v>8910.04</v>
          </cell>
          <cell r="G9439" t="str">
            <v>Debt Service-Interest State Energy Commission #2</v>
          </cell>
          <cell r="H9439">
            <v>0</v>
          </cell>
          <cell r="I9439">
            <v>0</v>
          </cell>
          <cell r="J9439">
            <v>0</v>
          </cell>
          <cell r="K9439">
            <v>0</v>
          </cell>
          <cell r="L9439">
            <v>0</v>
          </cell>
          <cell r="M9439">
            <v>0</v>
          </cell>
          <cell r="N9439">
            <v>0</v>
          </cell>
          <cell r="O9439" t="str">
            <v>+++</v>
          </cell>
        </row>
        <row r="9440">
          <cell r="A9440" t="str">
            <v>640.40.80.005-8910.09</v>
          </cell>
          <cell r="B9440" t="str">
            <v>640</v>
          </cell>
          <cell r="C9440" t="str">
            <v>40</v>
          </cell>
          <cell r="D9440" t="str">
            <v>80</v>
          </cell>
          <cell r="E9440" t="str">
            <v>005</v>
          </cell>
          <cell r="F9440" t="str">
            <v>8910.09</v>
          </cell>
          <cell r="G9440" t="str">
            <v>Debt Service-Interest 2003</v>
          </cell>
          <cell r="H9440">
            <v>0</v>
          </cell>
          <cell r="I9440">
            <v>0</v>
          </cell>
          <cell r="J9440">
            <v>0</v>
          </cell>
          <cell r="K9440">
            <v>0</v>
          </cell>
          <cell r="L9440">
            <v>0</v>
          </cell>
          <cell r="M9440">
            <v>0</v>
          </cell>
          <cell r="N9440">
            <v>0</v>
          </cell>
          <cell r="O9440" t="str">
            <v>+++</v>
          </cell>
        </row>
        <row r="9441">
          <cell r="A9441" t="str">
            <v>640.40.80.005-8910.20</v>
          </cell>
          <cell r="B9441" t="str">
            <v>640</v>
          </cell>
          <cell r="C9441" t="str">
            <v>40</v>
          </cell>
          <cell r="D9441" t="str">
            <v>80</v>
          </cell>
          <cell r="E9441" t="str">
            <v>005</v>
          </cell>
          <cell r="F9441" t="str">
            <v>8910.20</v>
          </cell>
          <cell r="G9441" t="str">
            <v>Debt Service-Interest 2009 Issue</v>
          </cell>
          <cell r="H9441">
            <v>513500</v>
          </cell>
          <cell r="I9441">
            <v>0</v>
          </cell>
          <cell r="J9441">
            <v>513500</v>
          </cell>
          <cell r="K9441">
            <v>0</v>
          </cell>
          <cell r="L9441">
            <v>0</v>
          </cell>
          <cell r="M9441">
            <v>0</v>
          </cell>
          <cell r="N9441">
            <v>513500</v>
          </cell>
          <cell r="O9441">
            <v>0</v>
          </cell>
        </row>
        <row r="9442">
          <cell r="A9442" t="str">
            <v>640.40.80.005-8910.22</v>
          </cell>
          <cell r="B9442" t="str">
            <v>640</v>
          </cell>
          <cell r="C9442" t="str">
            <v>40</v>
          </cell>
          <cell r="D9442" t="str">
            <v>80</v>
          </cell>
          <cell r="E9442" t="str">
            <v>005</v>
          </cell>
          <cell r="F9442" t="str">
            <v>8910.22</v>
          </cell>
          <cell r="G9442" t="str">
            <v>Debt Service-Interest 2012</v>
          </cell>
          <cell r="H9442">
            <v>304840</v>
          </cell>
          <cell r="I9442">
            <v>0</v>
          </cell>
          <cell r="J9442">
            <v>304840</v>
          </cell>
          <cell r="K9442">
            <v>0</v>
          </cell>
          <cell r="L9442">
            <v>0</v>
          </cell>
          <cell r="M9442">
            <v>0</v>
          </cell>
          <cell r="N9442">
            <v>304840</v>
          </cell>
          <cell r="O9442">
            <v>0</v>
          </cell>
        </row>
        <row r="9443">
          <cell r="A9443" t="str">
            <v>640.40.80.005-8920.01</v>
          </cell>
          <cell r="B9443" t="str">
            <v>640</v>
          </cell>
          <cell r="C9443" t="str">
            <v>40</v>
          </cell>
          <cell r="D9443" t="str">
            <v>80</v>
          </cell>
          <cell r="E9443" t="str">
            <v>005</v>
          </cell>
          <cell r="F9443" t="str">
            <v>8920.01</v>
          </cell>
          <cell r="G9443" t="str">
            <v>Debt Service-Other Costs Admin/Audit Fees</v>
          </cell>
          <cell r="H9443">
            <v>1660</v>
          </cell>
          <cell r="I9443">
            <v>0</v>
          </cell>
          <cell r="J9443">
            <v>1660</v>
          </cell>
          <cell r="K9443">
            <v>0</v>
          </cell>
          <cell r="L9443">
            <v>0</v>
          </cell>
          <cell r="M9443">
            <v>0</v>
          </cell>
          <cell r="N9443">
            <v>1660</v>
          </cell>
          <cell r="O9443">
            <v>0</v>
          </cell>
        </row>
        <row r="9444">
          <cell r="A9444" t="str">
            <v>640.40.80.005-8920.02</v>
          </cell>
          <cell r="B9444" t="str">
            <v>640</v>
          </cell>
          <cell r="C9444" t="str">
            <v>40</v>
          </cell>
          <cell r="D9444" t="str">
            <v>80</v>
          </cell>
          <cell r="E9444" t="str">
            <v>005</v>
          </cell>
          <cell r="F9444" t="str">
            <v>8920.02</v>
          </cell>
          <cell r="G9444" t="str">
            <v>Debt Service-Other Costs Bond Issuance Costs</v>
          </cell>
          <cell r="H9444">
            <v>0</v>
          </cell>
          <cell r="I9444">
            <v>0</v>
          </cell>
          <cell r="J9444">
            <v>0</v>
          </cell>
          <cell r="K9444">
            <v>0</v>
          </cell>
          <cell r="L9444">
            <v>0</v>
          </cell>
          <cell r="M9444">
            <v>0</v>
          </cell>
          <cell r="N9444">
            <v>0</v>
          </cell>
          <cell r="O9444" t="str">
            <v>+++</v>
          </cell>
        </row>
        <row r="9445">
          <cell r="A9445" t="str">
            <v>640.40.80.005-8920.04</v>
          </cell>
          <cell r="B9445" t="str">
            <v>640</v>
          </cell>
          <cell r="C9445" t="str">
            <v>40</v>
          </cell>
          <cell r="D9445" t="str">
            <v>80</v>
          </cell>
          <cell r="E9445" t="str">
            <v>005</v>
          </cell>
          <cell r="F9445" t="str">
            <v>8920.04</v>
          </cell>
          <cell r="G9445" t="str">
            <v>Debt Service-Other Costs Amortization of Discount</v>
          </cell>
          <cell r="H9445">
            <v>0</v>
          </cell>
          <cell r="I9445">
            <v>0</v>
          </cell>
          <cell r="J9445">
            <v>0</v>
          </cell>
          <cell r="K9445">
            <v>0</v>
          </cell>
          <cell r="L9445">
            <v>0</v>
          </cell>
          <cell r="M9445">
            <v>0</v>
          </cell>
          <cell r="N9445">
            <v>0</v>
          </cell>
          <cell r="O9445" t="str">
            <v>+++</v>
          </cell>
        </row>
        <row r="9446">
          <cell r="A9446" t="str">
            <v>640.40.80.015-5000.01</v>
          </cell>
          <cell r="B9446" t="str">
            <v>640</v>
          </cell>
          <cell r="C9446" t="str">
            <v>40</v>
          </cell>
          <cell r="D9446" t="str">
            <v>80</v>
          </cell>
          <cell r="E9446" t="str">
            <v>015</v>
          </cell>
          <cell r="F9446" t="str">
            <v>5000.01</v>
          </cell>
          <cell r="G9446" t="str">
            <v>Salaries Regular</v>
          </cell>
          <cell r="H9446">
            <v>632678</v>
          </cell>
          <cell r="I9446">
            <v>0</v>
          </cell>
          <cell r="J9446">
            <v>632678</v>
          </cell>
          <cell r="K9446">
            <v>0</v>
          </cell>
          <cell r="L9446">
            <v>0</v>
          </cell>
          <cell r="M9446">
            <v>163916.45000000001</v>
          </cell>
          <cell r="N9446">
            <v>468761.55</v>
          </cell>
          <cell r="O9446">
            <v>0.26</v>
          </cell>
        </row>
        <row r="9447">
          <cell r="A9447" t="str">
            <v>640.40.80.015-5000.02</v>
          </cell>
          <cell r="B9447" t="str">
            <v>640</v>
          </cell>
          <cell r="C9447" t="str">
            <v>40</v>
          </cell>
          <cell r="D9447" t="str">
            <v>80</v>
          </cell>
          <cell r="E9447" t="str">
            <v>015</v>
          </cell>
          <cell r="F9447" t="str">
            <v>5000.02</v>
          </cell>
          <cell r="G9447" t="str">
            <v>Salaries Part Time</v>
          </cell>
          <cell r="H9447">
            <v>27000</v>
          </cell>
          <cell r="I9447">
            <v>0</v>
          </cell>
          <cell r="J9447">
            <v>27000</v>
          </cell>
          <cell r="K9447">
            <v>0</v>
          </cell>
          <cell r="L9447">
            <v>0</v>
          </cell>
          <cell r="M9447">
            <v>0</v>
          </cell>
          <cell r="N9447">
            <v>27000</v>
          </cell>
          <cell r="O9447">
            <v>0</v>
          </cell>
        </row>
        <row r="9448">
          <cell r="A9448" t="str">
            <v>640.40.80.015-5000.03</v>
          </cell>
          <cell r="B9448" t="str">
            <v>640</v>
          </cell>
          <cell r="C9448" t="str">
            <v>40</v>
          </cell>
          <cell r="D9448" t="str">
            <v>80</v>
          </cell>
          <cell r="E9448" t="str">
            <v>015</v>
          </cell>
          <cell r="F9448" t="str">
            <v>5000.03</v>
          </cell>
          <cell r="G9448" t="str">
            <v>Salaries Overtime</v>
          </cell>
          <cell r="H9448">
            <v>1550</v>
          </cell>
          <cell r="I9448">
            <v>0</v>
          </cell>
          <cell r="J9448">
            <v>1550</v>
          </cell>
          <cell r="K9448">
            <v>0</v>
          </cell>
          <cell r="L9448">
            <v>0</v>
          </cell>
          <cell r="M9448">
            <v>0</v>
          </cell>
          <cell r="N9448">
            <v>1550</v>
          </cell>
          <cell r="O9448">
            <v>0</v>
          </cell>
        </row>
        <row r="9449">
          <cell r="A9449" t="str">
            <v>640.40.80.015-5000.04</v>
          </cell>
          <cell r="B9449" t="str">
            <v>640</v>
          </cell>
          <cell r="C9449" t="str">
            <v>40</v>
          </cell>
          <cell r="D9449" t="str">
            <v>80</v>
          </cell>
          <cell r="E9449" t="str">
            <v>015</v>
          </cell>
          <cell r="F9449" t="str">
            <v>5000.04</v>
          </cell>
          <cell r="G9449" t="str">
            <v>Salaries Holiday Pay</v>
          </cell>
          <cell r="H9449">
            <v>0</v>
          </cell>
          <cell r="I9449">
            <v>0</v>
          </cell>
          <cell r="J9449">
            <v>0</v>
          </cell>
          <cell r="K9449">
            <v>0</v>
          </cell>
          <cell r="L9449">
            <v>0</v>
          </cell>
          <cell r="M9449">
            <v>0</v>
          </cell>
          <cell r="N9449">
            <v>0</v>
          </cell>
          <cell r="O9449" t="str">
            <v>+++</v>
          </cell>
        </row>
        <row r="9450">
          <cell r="A9450" t="str">
            <v>640.40.80.015-5000.06</v>
          </cell>
          <cell r="B9450" t="str">
            <v>640</v>
          </cell>
          <cell r="C9450" t="str">
            <v>40</v>
          </cell>
          <cell r="D9450" t="str">
            <v>80</v>
          </cell>
          <cell r="E9450" t="str">
            <v>015</v>
          </cell>
          <cell r="F9450" t="str">
            <v>5000.06</v>
          </cell>
          <cell r="G9450" t="str">
            <v>Salaries Out of Class</v>
          </cell>
          <cell r="H9450">
            <v>0</v>
          </cell>
          <cell r="I9450">
            <v>0</v>
          </cell>
          <cell r="J9450">
            <v>0</v>
          </cell>
          <cell r="K9450">
            <v>0</v>
          </cell>
          <cell r="L9450">
            <v>0</v>
          </cell>
          <cell r="M9450">
            <v>0</v>
          </cell>
          <cell r="N9450">
            <v>0</v>
          </cell>
          <cell r="O9450" t="str">
            <v>+++</v>
          </cell>
        </row>
        <row r="9451">
          <cell r="A9451" t="str">
            <v>640.40.80.015-5000.07</v>
          </cell>
          <cell r="B9451" t="str">
            <v>640</v>
          </cell>
          <cell r="C9451" t="str">
            <v>40</v>
          </cell>
          <cell r="D9451" t="str">
            <v>80</v>
          </cell>
          <cell r="E9451" t="str">
            <v>015</v>
          </cell>
          <cell r="F9451" t="str">
            <v>5000.07</v>
          </cell>
          <cell r="G9451" t="str">
            <v>Salaries Admin Leave Pay</v>
          </cell>
          <cell r="H9451">
            <v>8998</v>
          </cell>
          <cell r="I9451">
            <v>0</v>
          </cell>
          <cell r="J9451">
            <v>8998</v>
          </cell>
          <cell r="K9451">
            <v>0</v>
          </cell>
          <cell r="L9451">
            <v>0</v>
          </cell>
          <cell r="M9451">
            <v>1098.52</v>
          </cell>
          <cell r="N9451">
            <v>7899.48</v>
          </cell>
          <cell r="O9451">
            <v>0.12</v>
          </cell>
        </row>
        <row r="9452">
          <cell r="A9452" t="str">
            <v>640.40.80.015-5000.08</v>
          </cell>
          <cell r="B9452" t="str">
            <v>640</v>
          </cell>
          <cell r="C9452" t="str">
            <v>40</v>
          </cell>
          <cell r="D9452" t="str">
            <v>80</v>
          </cell>
          <cell r="E9452" t="str">
            <v>015</v>
          </cell>
          <cell r="F9452" t="str">
            <v>5000.08</v>
          </cell>
          <cell r="G9452" t="str">
            <v>Salaries Longevity Pay</v>
          </cell>
          <cell r="H9452">
            <v>3956</v>
          </cell>
          <cell r="I9452">
            <v>0</v>
          </cell>
          <cell r="J9452">
            <v>3956</v>
          </cell>
          <cell r="K9452">
            <v>0</v>
          </cell>
          <cell r="L9452">
            <v>0</v>
          </cell>
          <cell r="M9452">
            <v>0</v>
          </cell>
          <cell r="N9452">
            <v>3956</v>
          </cell>
          <cell r="O9452">
            <v>0</v>
          </cell>
        </row>
        <row r="9453">
          <cell r="A9453" t="str">
            <v>640.40.80.015-5000.10</v>
          </cell>
          <cell r="B9453" t="str">
            <v>640</v>
          </cell>
          <cell r="C9453" t="str">
            <v>40</v>
          </cell>
          <cell r="D9453" t="str">
            <v>80</v>
          </cell>
          <cell r="E9453" t="str">
            <v>015</v>
          </cell>
          <cell r="F9453" t="str">
            <v>5000.10</v>
          </cell>
          <cell r="G9453" t="str">
            <v>Salaries Furloughs</v>
          </cell>
          <cell r="H9453">
            <v>0</v>
          </cell>
          <cell r="I9453">
            <v>0</v>
          </cell>
          <cell r="J9453">
            <v>0</v>
          </cell>
          <cell r="K9453">
            <v>0</v>
          </cell>
          <cell r="L9453">
            <v>0</v>
          </cell>
          <cell r="M9453">
            <v>0</v>
          </cell>
          <cell r="N9453">
            <v>0</v>
          </cell>
          <cell r="O9453" t="str">
            <v>+++</v>
          </cell>
        </row>
        <row r="9454">
          <cell r="A9454" t="str">
            <v>640.40.80.015-5000.11</v>
          </cell>
          <cell r="B9454" t="str">
            <v>640</v>
          </cell>
          <cell r="C9454" t="str">
            <v>40</v>
          </cell>
          <cell r="D9454" t="str">
            <v>80</v>
          </cell>
          <cell r="E9454" t="str">
            <v>015</v>
          </cell>
          <cell r="F9454" t="str">
            <v>5000.11</v>
          </cell>
          <cell r="G9454" t="str">
            <v>Salaries Worker's Comp</v>
          </cell>
          <cell r="H9454">
            <v>0</v>
          </cell>
          <cell r="I9454">
            <v>0</v>
          </cell>
          <cell r="J9454">
            <v>0</v>
          </cell>
          <cell r="K9454">
            <v>0</v>
          </cell>
          <cell r="L9454">
            <v>0</v>
          </cell>
          <cell r="M9454">
            <v>0</v>
          </cell>
          <cell r="N9454">
            <v>0</v>
          </cell>
          <cell r="O9454" t="str">
            <v>+++</v>
          </cell>
        </row>
        <row r="9455">
          <cell r="A9455" t="str">
            <v>640.40.80.015-5000.12</v>
          </cell>
          <cell r="B9455" t="str">
            <v>640</v>
          </cell>
          <cell r="C9455" t="str">
            <v>40</v>
          </cell>
          <cell r="D9455" t="str">
            <v>80</v>
          </cell>
          <cell r="E9455" t="str">
            <v>015</v>
          </cell>
          <cell r="F9455" t="str">
            <v>5000.12</v>
          </cell>
          <cell r="G9455" t="str">
            <v>Salaries Compensated Absences</v>
          </cell>
          <cell r="H9455">
            <v>0</v>
          </cell>
          <cell r="I9455">
            <v>0</v>
          </cell>
          <cell r="J9455">
            <v>0</v>
          </cell>
          <cell r="K9455">
            <v>0</v>
          </cell>
          <cell r="L9455">
            <v>0</v>
          </cell>
          <cell r="M9455">
            <v>0</v>
          </cell>
          <cell r="N9455">
            <v>0</v>
          </cell>
          <cell r="O9455" t="str">
            <v>+++</v>
          </cell>
        </row>
        <row r="9456">
          <cell r="A9456" t="str">
            <v>640.40.80.015-5000.99</v>
          </cell>
          <cell r="B9456" t="str">
            <v>640</v>
          </cell>
          <cell r="C9456" t="str">
            <v>40</v>
          </cell>
          <cell r="D9456" t="str">
            <v>80</v>
          </cell>
          <cell r="E9456" t="str">
            <v>015</v>
          </cell>
          <cell r="F9456" t="str">
            <v>5000.99</v>
          </cell>
          <cell r="G9456" t="str">
            <v>Salaries New Personnel Requests</v>
          </cell>
          <cell r="H9456">
            <v>84820</v>
          </cell>
          <cell r="I9456">
            <v>0</v>
          </cell>
          <cell r="J9456">
            <v>84820</v>
          </cell>
          <cell r="K9456">
            <v>0</v>
          </cell>
          <cell r="L9456">
            <v>0</v>
          </cell>
          <cell r="M9456">
            <v>0</v>
          </cell>
          <cell r="N9456">
            <v>84820</v>
          </cell>
          <cell r="O9456">
            <v>0</v>
          </cell>
        </row>
        <row r="9457">
          <cell r="A9457" t="str">
            <v>640.40.80.015-5100.00</v>
          </cell>
          <cell r="B9457" t="str">
            <v>640</v>
          </cell>
          <cell r="C9457" t="str">
            <v>40</v>
          </cell>
          <cell r="D9457" t="str">
            <v>80</v>
          </cell>
          <cell r="E9457" t="str">
            <v>015</v>
          </cell>
          <cell r="F9457" t="str">
            <v>5100.00</v>
          </cell>
          <cell r="G9457" t="str">
            <v>Benefits PERS Pool Liability</v>
          </cell>
          <cell r="H9457">
            <v>120165</v>
          </cell>
          <cell r="I9457">
            <v>0</v>
          </cell>
          <cell r="J9457">
            <v>120165</v>
          </cell>
          <cell r="K9457">
            <v>0</v>
          </cell>
          <cell r="L9457">
            <v>0</v>
          </cell>
          <cell r="M9457">
            <v>30138.37</v>
          </cell>
          <cell r="N9457">
            <v>90026.63</v>
          </cell>
          <cell r="O9457">
            <v>0.25</v>
          </cell>
        </row>
        <row r="9458">
          <cell r="A9458" t="str">
            <v>640.40.80.015-5100.01</v>
          </cell>
          <cell r="B9458" t="str">
            <v>640</v>
          </cell>
          <cell r="C9458" t="str">
            <v>40</v>
          </cell>
          <cell r="D9458" t="str">
            <v>80</v>
          </cell>
          <cell r="E9458" t="str">
            <v>015</v>
          </cell>
          <cell r="F9458" t="str">
            <v>5100.01</v>
          </cell>
          <cell r="G9458" t="str">
            <v>Benefits Retirement</v>
          </cell>
          <cell r="H9458">
            <v>39820</v>
          </cell>
          <cell r="I9458">
            <v>0</v>
          </cell>
          <cell r="J9458">
            <v>39820</v>
          </cell>
          <cell r="K9458">
            <v>0</v>
          </cell>
          <cell r="L9458">
            <v>0</v>
          </cell>
          <cell r="M9458">
            <v>10316.39</v>
          </cell>
          <cell r="N9458">
            <v>29503.61</v>
          </cell>
          <cell r="O9458">
            <v>0.26</v>
          </cell>
        </row>
        <row r="9459">
          <cell r="A9459" t="str">
            <v>640.40.80.015-5100.02</v>
          </cell>
          <cell r="B9459" t="str">
            <v>640</v>
          </cell>
          <cell r="C9459" t="str">
            <v>40</v>
          </cell>
          <cell r="D9459" t="str">
            <v>80</v>
          </cell>
          <cell r="E9459" t="str">
            <v>015</v>
          </cell>
          <cell r="F9459" t="str">
            <v>5100.02</v>
          </cell>
          <cell r="G9459" t="str">
            <v>Benefits Health Insurance</v>
          </cell>
          <cell r="H9459">
            <v>106880</v>
          </cell>
          <cell r="I9459">
            <v>0</v>
          </cell>
          <cell r="J9459">
            <v>106880</v>
          </cell>
          <cell r="K9459">
            <v>0</v>
          </cell>
          <cell r="L9459">
            <v>0</v>
          </cell>
          <cell r="M9459">
            <v>24053.46</v>
          </cell>
          <cell r="N9459">
            <v>82826.539999999994</v>
          </cell>
          <cell r="O9459">
            <v>0.23</v>
          </cell>
        </row>
        <row r="9460">
          <cell r="A9460" t="str">
            <v>640.40.80.015-5100.03</v>
          </cell>
          <cell r="B9460" t="str">
            <v>640</v>
          </cell>
          <cell r="C9460" t="str">
            <v>40</v>
          </cell>
          <cell r="D9460" t="str">
            <v>80</v>
          </cell>
          <cell r="E9460" t="str">
            <v>015</v>
          </cell>
          <cell r="F9460" t="str">
            <v>5100.03</v>
          </cell>
          <cell r="G9460" t="str">
            <v>Benefits Dental Insurance</v>
          </cell>
          <cell r="H9460">
            <v>8810</v>
          </cell>
          <cell r="I9460">
            <v>0</v>
          </cell>
          <cell r="J9460">
            <v>8810</v>
          </cell>
          <cell r="K9460">
            <v>0</v>
          </cell>
          <cell r="L9460">
            <v>0</v>
          </cell>
          <cell r="M9460">
            <v>1741.08</v>
          </cell>
          <cell r="N9460">
            <v>7068.92</v>
          </cell>
          <cell r="O9460">
            <v>0.2</v>
          </cell>
        </row>
        <row r="9461">
          <cell r="A9461" t="str">
            <v>640.40.80.015-5100.04</v>
          </cell>
          <cell r="B9461" t="str">
            <v>640</v>
          </cell>
          <cell r="C9461" t="str">
            <v>40</v>
          </cell>
          <cell r="D9461" t="str">
            <v>80</v>
          </cell>
          <cell r="E9461" t="str">
            <v>015</v>
          </cell>
          <cell r="F9461" t="str">
            <v>5100.04</v>
          </cell>
          <cell r="G9461" t="str">
            <v>Benefits Vision Insurance</v>
          </cell>
          <cell r="H9461">
            <v>1200</v>
          </cell>
          <cell r="I9461">
            <v>0</v>
          </cell>
          <cell r="J9461">
            <v>1200</v>
          </cell>
          <cell r="K9461">
            <v>0</v>
          </cell>
          <cell r="L9461">
            <v>0</v>
          </cell>
          <cell r="M9461">
            <v>288.95999999999998</v>
          </cell>
          <cell r="N9461">
            <v>911.04</v>
          </cell>
          <cell r="O9461">
            <v>0.24</v>
          </cell>
        </row>
        <row r="9462">
          <cell r="A9462" t="str">
            <v>640.40.80.015-5100.05</v>
          </cell>
          <cell r="B9462" t="str">
            <v>640</v>
          </cell>
          <cell r="C9462" t="str">
            <v>40</v>
          </cell>
          <cell r="D9462" t="str">
            <v>80</v>
          </cell>
          <cell r="E9462" t="str">
            <v>015</v>
          </cell>
          <cell r="F9462" t="str">
            <v>5100.05</v>
          </cell>
          <cell r="G9462" t="str">
            <v>Benefits Life Insurance</v>
          </cell>
          <cell r="H9462">
            <v>1180</v>
          </cell>
          <cell r="I9462">
            <v>0</v>
          </cell>
          <cell r="J9462">
            <v>1180</v>
          </cell>
          <cell r="K9462">
            <v>0</v>
          </cell>
          <cell r="L9462">
            <v>0</v>
          </cell>
          <cell r="M9462">
            <v>259.92</v>
          </cell>
          <cell r="N9462">
            <v>920.08</v>
          </cell>
          <cell r="O9462">
            <v>0.22</v>
          </cell>
        </row>
        <row r="9463">
          <cell r="A9463" t="str">
            <v>640.40.80.015-5100.06</v>
          </cell>
          <cell r="B9463" t="str">
            <v>640</v>
          </cell>
          <cell r="C9463" t="str">
            <v>40</v>
          </cell>
          <cell r="D9463" t="str">
            <v>80</v>
          </cell>
          <cell r="E9463" t="str">
            <v>015</v>
          </cell>
          <cell r="F9463" t="str">
            <v>5100.06</v>
          </cell>
          <cell r="G9463" t="str">
            <v>Benefits Worker's Comp</v>
          </cell>
          <cell r="H9463">
            <v>24590</v>
          </cell>
          <cell r="I9463">
            <v>0</v>
          </cell>
          <cell r="J9463">
            <v>24590</v>
          </cell>
          <cell r="K9463">
            <v>0</v>
          </cell>
          <cell r="L9463">
            <v>0</v>
          </cell>
          <cell r="M9463">
            <v>0</v>
          </cell>
          <cell r="N9463">
            <v>24590</v>
          </cell>
          <cell r="O9463">
            <v>0</v>
          </cell>
        </row>
        <row r="9464">
          <cell r="A9464" t="str">
            <v>640.40.80.015-5100.07</v>
          </cell>
          <cell r="B9464" t="str">
            <v>640</v>
          </cell>
          <cell r="C9464" t="str">
            <v>40</v>
          </cell>
          <cell r="D9464" t="str">
            <v>80</v>
          </cell>
          <cell r="E9464" t="str">
            <v>015</v>
          </cell>
          <cell r="F9464" t="str">
            <v>5100.07</v>
          </cell>
          <cell r="G9464" t="str">
            <v>Benefits Long Term Disability</v>
          </cell>
          <cell r="H9464">
            <v>3660</v>
          </cell>
          <cell r="I9464">
            <v>0</v>
          </cell>
          <cell r="J9464">
            <v>3660</v>
          </cell>
          <cell r="K9464">
            <v>0</v>
          </cell>
          <cell r="L9464">
            <v>0</v>
          </cell>
          <cell r="M9464">
            <v>625.27</v>
          </cell>
          <cell r="N9464">
            <v>3034.73</v>
          </cell>
          <cell r="O9464">
            <v>0.17</v>
          </cell>
        </row>
        <row r="9465">
          <cell r="A9465" t="str">
            <v>640.40.80.015-5100.08</v>
          </cell>
          <cell r="B9465" t="str">
            <v>640</v>
          </cell>
          <cell r="C9465" t="str">
            <v>40</v>
          </cell>
          <cell r="D9465" t="str">
            <v>80</v>
          </cell>
          <cell r="E9465" t="str">
            <v>015</v>
          </cell>
          <cell r="F9465" t="str">
            <v>5100.08</v>
          </cell>
          <cell r="G9465" t="str">
            <v>Benefits Deferred Compensation</v>
          </cell>
          <cell r="H9465">
            <v>60</v>
          </cell>
          <cell r="I9465">
            <v>0</v>
          </cell>
          <cell r="J9465">
            <v>60</v>
          </cell>
          <cell r="K9465">
            <v>0</v>
          </cell>
          <cell r="L9465">
            <v>0</v>
          </cell>
          <cell r="M9465">
            <v>580.67999999999995</v>
          </cell>
          <cell r="N9465">
            <v>-520.67999999999995</v>
          </cell>
          <cell r="O9465">
            <v>9.68</v>
          </cell>
        </row>
        <row r="9466">
          <cell r="A9466" t="str">
            <v>640.40.80.015-5100.09</v>
          </cell>
          <cell r="B9466" t="str">
            <v>640</v>
          </cell>
          <cell r="C9466" t="str">
            <v>40</v>
          </cell>
          <cell r="D9466" t="str">
            <v>80</v>
          </cell>
          <cell r="E9466" t="str">
            <v>015</v>
          </cell>
          <cell r="F9466" t="str">
            <v>5100.09</v>
          </cell>
          <cell r="G9466" t="str">
            <v>Benefits Unemployment Insurance</v>
          </cell>
          <cell r="H9466">
            <v>0</v>
          </cell>
          <cell r="I9466">
            <v>0</v>
          </cell>
          <cell r="J9466">
            <v>0</v>
          </cell>
          <cell r="K9466">
            <v>0</v>
          </cell>
          <cell r="L9466">
            <v>0</v>
          </cell>
          <cell r="M9466">
            <v>4353</v>
          </cell>
          <cell r="N9466">
            <v>-4353</v>
          </cell>
          <cell r="O9466" t="str">
            <v>+++</v>
          </cell>
        </row>
        <row r="9467">
          <cell r="A9467" t="str">
            <v>640.40.80.015-5100.10</v>
          </cell>
          <cell r="B9467" t="str">
            <v>640</v>
          </cell>
          <cell r="C9467" t="str">
            <v>40</v>
          </cell>
          <cell r="D9467" t="str">
            <v>80</v>
          </cell>
          <cell r="E9467" t="str">
            <v>015</v>
          </cell>
          <cell r="F9467" t="str">
            <v>5100.10</v>
          </cell>
          <cell r="G9467" t="str">
            <v>Benefits Uniform Allowance</v>
          </cell>
          <cell r="H9467">
            <v>0</v>
          </cell>
          <cell r="I9467">
            <v>0</v>
          </cell>
          <cell r="J9467">
            <v>0</v>
          </cell>
          <cell r="K9467">
            <v>0</v>
          </cell>
          <cell r="L9467">
            <v>0</v>
          </cell>
          <cell r="M9467">
            <v>0</v>
          </cell>
          <cell r="N9467">
            <v>0</v>
          </cell>
          <cell r="O9467" t="str">
            <v>+++</v>
          </cell>
        </row>
        <row r="9468">
          <cell r="A9468" t="str">
            <v>640.40.80.015-5100.11</v>
          </cell>
          <cell r="B9468" t="str">
            <v>640</v>
          </cell>
          <cell r="C9468" t="str">
            <v>40</v>
          </cell>
          <cell r="D9468" t="str">
            <v>80</v>
          </cell>
          <cell r="E9468" t="str">
            <v>015</v>
          </cell>
          <cell r="F9468" t="str">
            <v>5100.11</v>
          </cell>
          <cell r="G9468" t="str">
            <v>Benefits Medicare</v>
          </cell>
          <cell r="H9468">
            <v>9680</v>
          </cell>
          <cell r="I9468">
            <v>0</v>
          </cell>
          <cell r="J9468">
            <v>9680</v>
          </cell>
          <cell r="K9468">
            <v>0</v>
          </cell>
          <cell r="L9468">
            <v>0</v>
          </cell>
          <cell r="M9468">
            <v>2170.85</v>
          </cell>
          <cell r="N9468">
            <v>7509.15</v>
          </cell>
          <cell r="O9468">
            <v>0.22</v>
          </cell>
        </row>
        <row r="9469">
          <cell r="A9469" t="str">
            <v>640.40.80.015-5100.12</v>
          </cell>
          <cell r="B9469" t="str">
            <v>640</v>
          </cell>
          <cell r="C9469" t="str">
            <v>40</v>
          </cell>
          <cell r="D9469" t="str">
            <v>80</v>
          </cell>
          <cell r="E9469" t="str">
            <v>015</v>
          </cell>
          <cell r="F9469" t="str">
            <v>5100.12</v>
          </cell>
          <cell r="G9469" t="str">
            <v>Benefits Annual Physical Exam</v>
          </cell>
          <cell r="H9469">
            <v>1950</v>
          </cell>
          <cell r="I9469">
            <v>0</v>
          </cell>
          <cell r="J9469">
            <v>1950</v>
          </cell>
          <cell r="K9469">
            <v>0</v>
          </cell>
          <cell r="L9469">
            <v>0</v>
          </cell>
          <cell r="M9469">
            <v>305</v>
          </cell>
          <cell r="N9469">
            <v>1645</v>
          </cell>
          <cell r="O9469">
            <v>0.16</v>
          </cell>
        </row>
        <row r="9470">
          <cell r="A9470" t="str">
            <v>640.40.80.015-5100.15</v>
          </cell>
          <cell r="B9470" t="str">
            <v>640</v>
          </cell>
          <cell r="C9470" t="str">
            <v>40</v>
          </cell>
          <cell r="D9470" t="str">
            <v>80</v>
          </cell>
          <cell r="E9470" t="str">
            <v>015</v>
          </cell>
          <cell r="F9470" t="str">
            <v>5100.15</v>
          </cell>
          <cell r="G9470" t="str">
            <v>Benefits Cell Phone Allowance</v>
          </cell>
          <cell r="H9470">
            <v>1080</v>
          </cell>
          <cell r="I9470">
            <v>0</v>
          </cell>
          <cell r="J9470">
            <v>1080</v>
          </cell>
          <cell r="K9470">
            <v>0</v>
          </cell>
          <cell r="L9470">
            <v>0</v>
          </cell>
          <cell r="M9470">
            <v>630</v>
          </cell>
          <cell r="N9470">
            <v>450</v>
          </cell>
          <cell r="O9470">
            <v>0.57999999999999996</v>
          </cell>
        </row>
        <row r="9471">
          <cell r="A9471" t="str">
            <v>640.40.80.015-5100.17</v>
          </cell>
          <cell r="B9471" t="str">
            <v>640</v>
          </cell>
          <cell r="C9471" t="str">
            <v>40</v>
          </cell>
          <cell r="D9471" t="str">
            <v>80</v>
          </cell>
          <cell r="E9471" t="str">
            <v>015</v>
          </cell>
          <cell r="F9471" t="str">
            <v>5100.17</v>
          </cell>
          <cell r="G9471" t="str">
            <v>Benefits Other Post Employment Benefits</v>
          </cell>
          <cell r="H9471">
            <v>73135</v>
          </cell>
          <cell r="I9471">
            <v>0</v>
          </cell>
          <cell r="J9471">
            <v>73135</v>
          </cell>
          <cell r="K9471">
            <v>0</v>
          </cell>
          <cell r="L9471">
            <v>0</v>
          </cell>
          <cell r="M9471">
            <v>18750.66</v>
          </cell>
          <cell r="N9471">
            <v>54384.34</v>
          </cell>
          <cell r="O9471">
            <v>0.26</v>
          </cell>
        </row>
        <row r="9472">
          <cell r="A9472" t="str">
            <v>640.40.80.015-5100.98</v>
          </cell>
          <cell r="B9472" t="str">
            <v>640</v>
          </cell>
          <cell r="C9472" t="str">
            <v>40</v>
          </cell>
          <cell r="D9472" t="str">
            <v>80</v>
          </cell>
          <cell r="E9472" t="str">
            <v>015</v>
          </cell>
          <cell r="F9472" t="str">
            <v>5100.98</v>
          </cell>
          <cell r="G9472" t="str">
            <v>Benefits GASB 75 Expense</v>
          </cell>
          <cell r="H9472">
            <v>0</v>
          </cell>
          <cell r="I9472">
            <v>0</v>
          </cell>
          <cell r="J9472">
            <v>0</v>
          </cell>
          <cell r="K9472">
            <v>0</v>
          </cell>
          <cell r="L9472">
            <v>0</v>
          </cell>
          <cell r="M9472">
            <v>0</v>
          </cell>
          <cell r="N9472">
            <v>0</v>
          </cell>
          <cell r="O9472" t="str">
            <v>+++</v>
          </cell>
        </row>
        <row r="9473">
          <cell r="A9473" t="str">
            <v>640.40.80.015-5100.99</v>
          </cell>
          <cell r="B9473" t="str">
            <v>640</v>
          </cell>
          <cell r="C9473" t="str">
            <v>40</v>
          </cell>
          <cell r="D9473" t="str">
            <v>80</v>
          </cell>
          <cell r="E9473" t="str">
            <v>015</v>
          </cell>
          <cell r="F9473" t="str">
            <v>5100.99</v>
          </cell>
          <cell r="G9473" t="str">
            <v>Benefits Pension Expense</v>
          </cell>
          <cell r="H9473">
            <v>0</v>
          </cell>
          <cell r="I9473">
            <v>0</v>
          </cell>
          <cell r="J9473">
            <v>0</v>
          </cell>
          <cell r="K9473">
            <v>0</v>
          </cell>
          <cell r="L9473">
            <v>0</v>
          </cell>
          <cell r="M9473">
            <v>0</v>
          </cell>
          <cell r="N9473">
            <v>0</v>
          </cell>
          <cell r="O9473" t="str">
            <v>+++</v>
          </cell>
        </row>
        <row r="9474">
          <cell r="A9474" t="str">
            <v>640.40.80.015-6000.01</v>
          </cell>
          <cell r="B9474" t="str">
            <v>640</v>
          </cell>
          <cell r="C9474" t="str">
            <v>40</v>
          </cell>
          <cell r="D9474" t="str">
            <v>80</v>
          </cell>
          <cell r="E9474" t="str">
            <v>015</v>
          </cell>
          <cell r="F9474" t="str">
            <v>6000.01</v>
          </cell>
          <cell r="G9474" t="str">
            <v>Professional Services General</v>
          </cell>
          <cell r="H9474">
            <v>1309134</v>
          </cell>
          <cell r="I9474">
            <v>0</v>
          </cell>
          <cell r="J9474">
            <v>1309134</v>
          </cell>
          <cell r="K9474">
            <v>0</v>
          </cell>
          <cell r="L9474">
            <v>0</v>
          </cell>
          <cell r="M9474">
            <v>32278.54</v>
          </cell>
          <cell r="N9474">
            <v>1276855.46</v>
          </cell>
          <cell r="O9474">
            <v>0.02</v>
          </cell>
        </row>
        <row r="9475">
          <cell r="A9475" t="str">
            <v>640.40.80.015-6000.09</v>
          </cell>
          <cell r="B9475" t="str">
            <v>640</v>
          </cell>
          <cell r="C9475" t="str">
            <v>40</v>
          </cell>
          <cell r="D9475" t="str">
            <v>80</v>
          </cell>
          <cell r="E9475" t="str">
            <v>015</v>
          </cell>
          <cell r="F9475" t="str">
            <v>6000.09</v>
          </cell>
          <cell r="G9475" t="str">
            <v>Professional Services Uniform</v>
          </cell>
          <cell r="H9475">
            <v>0</v>
          </cell>
          <cell r="I9475">
            <v>0</v>
          </cell>
          <cell r="J9475">
            <v>0</v>
          </cell>
          <cell r="K9475">
            <v>0</v>
          </cell>
          <cell r="L9475">
            <v>0</v>
          </cell>
          <cell r="M9475">
            <v>0</v>
          </cell>
          <cell r="N9475">
            <v>0</v>
          </cell>
          <cell r="O9475" t="str">
            <v>+++</v>
          </cell>
        </row>
        <row r="9476">
          <cell r="A9476" t="str">
            <v>640.40.80.015-6000.10</v>
          </cell>
          <cell r="B9476" t="str">
            <v>640</v>
          </cell>
          <cell r="C9476" t="str">
            <v>40</v>
          </cell>
          <cell r="D9476" t="str">
            <v>80</v>
          </cell>
          <cell r="E9476" t="str">
            <v>015</v>
          </cell>
          <cell r="F9476" t="str">
            <v>6000.10</v>
          </cell>
          <cell r="G9476" t="str">
            <v>Professional Services Consultant</v>
          </cell>
          <cell r="H9476">
            <v>40000</v>
          </cell>
          <cell r="I9476">
            <v>0</v>
          </cell>
          <cell r="J9476">
            <v>40000</v>
          </cell>
          <cell r="K9476">
            <v>0</v>
          </cell>
          <cell r="L9476">
            <v>0</v>
          </cell>
          <cell r="M9476">
            <v>0</v>
          </cell>
          <cell r="N9476">
            <v>40000</v>
          </cell>
          <cell r="O9476">
            <v>0</v>
          </cell>
        </row>
        <row r="9477">
          <cell r="A9477" t="str">
            <v>640.40.80.015-6000.12</v>
          </cell>
          <cell r="B9477" t="str">
            <v>640</v>
          </cell>
          <cell r="C9477" t="str">
            <v>40</v>
          </cell>
          <cell r="D9477" t="str">
            <v>80</v>
          </cell>
          <cell r="E9477" t="str">
            <v>015</v>
          </cell>
          <cell r="F9477" t="str">
            <v>6000.12</v>
          </cell>
          <cell r="G9477" t="str">
            <v>Professional Services Contract Services</v>
          </cell>
          <cell r="H9477">
            <v>30000</v>
          </cell>
          <cell r="I9477">
            <v>0</v>
          </cell>
          <cell r="J9477">
            <v>30000</v>
          </cell>
          <cell r="K9477">
            <v>0</v>
          </cell>
          <cell r="L9477">
            <v>0</v>
          </cell>
          <cell r="M9477">
            <v>9000</v>
          </cell>
          <cell r="N9477">
            <v>21000</v>
          </cell>
          <cell r="O9477">
            <v>0.3</v>
          </cell>
        </row>
        <row r="9478">
          <cell r="A9478" t="str">
            <v>640.40.80.015-6000.13</v>
          </cell>
          <cell r="B9478" t="str">
            <v>640</v>
          </cell>
          <cell r="C9478" t="str">
            <v>40</v>
          </cell>
          <cell r="D9478" t="str">
            <v>80</v>
          </cell>
          <cell r="E9478" t="str">
            <v>015</v>
          </cell>
          <cell r="F9478" t="str">
            <v>6000.13</v>
          </cell>
          <cell r="G9478" t="str">
            <v>Professional Services Compliance Monitoring</v>
          </cell>
          <cell r="H9478">
            <v>0</v>
          </cell>
          <cell r="I9478">
            <v>0</v>
          </cell>
          <cell r="J9478">
            <v>0</v>
          </cell>
          <cell r="K9478">
            <v>0</v>
          </cell>
          <cell r="L9478">
            <v>0</v>
          </cell>
          <cell r="M9478">
            <v>0</v>
          </cell>
          <cell r="N9478">
            <v>0</v>
          </cell>
          <cell r="O9478" t="str">
            <v>+++</v>
          </cell>
        </row>
        <row r="9479">
          <cell r="A9479" t="str">
            <v>640.40.80.015-6000.14</v>
          </cell>
          <cell r="B9479" t="str">
            <v>640</v>
          </cell>
          <cell r="C9479" t="str">
            <v>40</v>
          </cell>
          <cell r="D9479" t="str">
            <v>80</v>
          </cell>
          <cell r="E9479" t="str">
            <v>015</v>
          </cell>
          <cell r="F9479" t="str">
            <v>6000.14</v>
          </cell>
          <cell r="G9479" t="str">
            <v>Professional Services IW Pre Analysis</v>
          </cell>
          <cell r="H9479">
            <v>0</v>
          </cell>
          <cell r="I9479">
            <v>0</v>
          </cell>
          <cell r="J9479">
            <v>0</v>
          </cell>
          <cell r="K9479">
            <v>0</v>
          </cell>
          <cell r="L9479">
            <v>0</v>
          </cell>
          <cell r="M9479">
            <v>0</v>
          </cell>
          <cell r="N9479">
            <v>0</v>
          </cell>
          <cell r="O9479" t="str">
            <v>+++</v>
          </cell>
        </row>
        <row r="9480">
          <cell r="A9480" t="str">
            <v>640.40.80.015-6000.15</v>
          </cell>
          <cell r="B9480" t="str">
            <v>640</v>
          </cell>
          <cell r="C9480" t="str">
            <v>40</v>
          </cell>
          <cell r="D9480" t="str">
            <v>80</v>
          </cell>
          <cell r="E9480" t="str">
            <v>015</v>
          </cell>
          <cell r="F9480" t="str">
            <v>6000.15</v>
          </cell>
          <cell r="G9480" t="str">
            <v>Professional Services Utility Statement Processing</v>
          </cell>
          <cell r="H9480">
            <v>0</v>
          </cell>
          <cell r="I9480">
            <v>0</v>
          </cell>
          <cell r="J9480">
            <v>0</v>
          </cell>
          <cell r="K9480">
            <v>0</v>
          </cell>
          <cell r="L9480">
            <v>0</v>
          </cell>
          <cell r="M9480">
            <v>0</v>
          </cell>
          <cell r="N9480">
            <v>0</v>
          </cell>
          <cell r="O9480" t="str">
            <v>+++</v>
          </cell>
        </row>
        <row r="9481">
          <cell r="A9481" t="str">
            <v>640.40.80.015-6000.18</v>
          </cell>
          <cell r="B9481" t="str">
            <v>640</v>
          </cell>
          <cell r="C9481" t="str">
            <v>40</v>
          </cell>
          <cell r="D9481" t="str">
            <v>80</v>
          </cell>
          <cell r="E9481" t="str">
            <v>015</v>
          </cell>
          <cell r="F9481" t="str">
            <v>6000.18</v>
          </cell>
          <cell r="G9481" t="str">
            <v>Professional Services Legal</v>
          </cell>
          <cell r="H9481">
            <v>50000</v>
          </cell>
          <cell r="I9481">
            <v>0</v>
          </cell>
          <cell r="J9481">
            <v>50000</v>
          </cell>
          <cell r="K9481">
            <v>0</v>
          </cell>
          <cell r="L9481">
            <v>0</v>
          </cell>
          <cell r="M9481">
            <v>0</v>
          </cell>
          <cell r="N9481">
            <v>50000</v>
          </cell>
          <cell r="O9481">
            <v>0</v>
          </cell>
        </row>
        <row r="9482">
          <cell r="A9482" t="str">
            <v>640.40.80.015-6100.01</v>
          </cell>
          <cell r="B9482" t="str">
            <v>640</v>
          </cell>
          <cell r="C9482" t="str">
            <v>40</v>
          </cell>
          <cell r="D9482" t="str">
            <v>80</v>
          </cell>
          <cell r="E9482" t="str">
            <v>015</v>
          </cell>
          <cell r="F9482" t="str">
            <v>6100.01</v>
          </cell>
          <cell r="G9482" t="str">
            <v>Utilities Electric</v>
          </cell>
          <cell r="H9482">
            <v>0</v>
          </cell>
          <cell r="I9482">
            <v>0</v>
          </cell>
          <cell r="J9482">
            <v>0</v>
          </cell>
          <cell r="K9482">
            <v>0</v>
          </cell>
          <cell r="L9482">
            <v>0</v>
          </cell>
          <cell r="M9482">
            <v>0</v>
          </cell>
          <cell r="N9482">
            <v>0</v>
          </cell>
          <cell r="O9482" t="str">
            <v>+++</v>
          </cell>
        </row>
        <row r="9483">
          <cell r="A9483" t="str">
            <v>640.40.80.015-6100.02</v>
          </cell>
          <cell r="B9483" t="str">
            <v>640</v>
          </cell>
          <cell r="C9483" t="str">
            <v>40</v>
          </cell>
          <cell r="D9483" t="str">
            <v>80</v>
          </cell>
          <cell r="E9483" t="str">
            <v>015</v>
          </cell>
          <cell r="F9483" t="str">
            <v>6100.02</v>
          </cell>
          <cell r="G9483" t="str">
            <v>Utilities Telephone</v>
          </cell>
          <cell r="H9483">
            <v>7500</v>
          </cell>
          <cell r="I9483">
            <v>0</v>
          </cell>
          <cell r="J9483">
            <v>7500</v>
          </cell>
          <cell r="K9483">
            <v>0</v>
          </cell>
          <cell r="L9483">
            <v>0</v>
          </cell>
          <cell r="M9483">
            <v>1021.84</v>
          </cell>
          <cell r="N9483">
            <v>6478.16</v>
          </cell>
          <cell r="O9483">
            <v>0.14000000000000001</v>
          </cell>
        </row>
        <row r="9484">
          <cell r="A9484" t="str">
            <v>640.40.80.015-6100.03</v>
          </cell>
          <cell r="B9484" t="str">
            <v>640</v>
          </cell>
          <cell r="C9484" t="str">
            <v>40</v>
          </cell>
          <cell r="D9484" t="str">
            <v>80</v>
          </cell>
          <cell r="E9484" t="str">
            <v>015</v>
          </cell>
          <cell r="F9484" t="str">
            <v>6100.03</v>
          </cell>
          <cell r="G9484" t="str">
            <v>Utilities Data Transmission / ISP</v>
          </cell>
          <cell r="H9484">
            <v>6600</v>
          </cell>
          <cell r="I9484">
            <v>0</v>
          </cell>
          <cell r="J9484">
            <v>6600</v>
          </cell>
          <cell r="K9484">
            <v>0</v>
          </cell>
          <cell r="L9484">
            <v>0</v>
          </cell>
          <cell r="M9484">
            <v>2900.3</v>
          </cell>
          <cell r="N9484">
            <v>3699.7</v>
          </cell>
          <cell r="O9484">
            <v>0.44</v>
          </cell>
        </row>
        <row r="9485">
          <cell r="A9485" t="str">
            <v>640.40.80.015-6200.01</v>
          </cell>
          <cell r="B9485" t="str">
            <v>640</v>
          </cell>
          <cell r="C9485" t="str">
            <v>40</v>
          </cell>
          <cell r="D9485" t="str">
            <v>80</v>
          </cell>
          <cell r="E9485" t="str">
            <v>015</v>
          </cell>
          <cell r="F9485" t="str">
            <v>6200.01</v>
          </cell>
          <cell r="G9485" t="str">
            <v>Supplies Office</v>
          </cell>
          <cell r="H9485">
            <v>8000</v>
          </cell>
          <cell r="I9485">
            <v>0</v>
          </cell>
          <cell r="J9485">
            <v>8000</v>
          </cell>
          <cell r="K9485">
            <v>0</v>
          </cell>
          <cell r="L9485">
            <v>0</v>
          </cell>
          <cell r="M9485">
            <v>2233.0300000000002</v>
          </cell>
          <cell r="N9485">
            <v>5766.97</v>
          </cell>
          <cell r="O9485">
            <v>0.28000000000000003</v>
          </cell>
        </row>
        <row r="9486">
          <cell r="A9486" t="str">
            <v>640.40.80.015-6200.02</v>
          </cell>
          <cell r="B9486" t="str">
            <v>640</v>
          </cell>
          <cell r="C9486" t="str">
            <v>40</v>
          </cell>
          <cell r="D9486" t="str">
            <v>80</v>
          </cell>
          <cell r="E9486" t="str">
            <v>015</v>
          </cell>
          <cell r="F9486" t="str">
            <v>6200.02</v>
          </cell>
          <cell r="G9486" t="str">
            <v>Supplies Special Department</v>
          </cell>
          <cell r="H9486">
            <v>1600</v>
          </cell>
          <cell r="I9486">
            <v>0</v>
          </cell>
          <cell r="J9486">
            <v>1600</v>
          </cell>
          <cell r="K9486">
            <v>0</v>
          </cell>
          <cell r="L9486">
            <v>0</v>
          </cell>
          <cell r="M9486">
            <v>700.83</v>
          </cell>
          <cell r="N9486">
            <v>899.17</v>
          </cell>
          <cell r="O9486">
            <v>0.44</v>
          </cell>
        </row>
        <row r="9487">
          <cell r="A9487" t="str">
            <v>640.40.80.015-6200.03</v>
          </cell>
          <cell r="B9487" t="str">
            <v>640</v>
          </cell>
          <cell r="C9487" t="str">
            <v>40</v>
          </cell>
          <cell r="D9487" t="str">
            <v>80</v>
          </cell>
          <cell r="E9487" t="str">
            <v>015</v>
          </cell>
          <cell r="F9487" t="str">
            <v>6200.03</v>
          </cell>
          <cell r="G9487" t="str">
            <v>Supplies Copier Maintenance &amp; Supplies</v>
          </cell>
          <cell r="H9487">
            <v>6000</v>
          </cell>
          <cell r="I9487">
            <v>0</v>
          </cell>
          <cell r="J9487">
            <v>6000</v>
          </cell>
          <cell r="K9487">
            <v>0</v>
          </cell>
          <cell r="L9487">
            <v>0</v>
          </cell>
          <cell r="M9487">
            <v>748.54</v>
          </cell>
          <cell r="N9487">
            <v>5251.46</v>
          </cell>
          <cell r="O9487">
            <v>0.12</v>
          </cell>
        </row>
        <row r="9488">
          <cell r="A9488" t="str">
            <v>640.40.80.015-6200.04</v>
          </cell>
          <cell r="B9488" t="str">
            <v>640</v>
          </cell>
          <cell r="C9488" t="str">
            <v>40</v>
          </cell>
          <cell r="D9488" t="str">
            <v>80</v>
          </cell>
          <cell r="E9488" t="str">
            <v>015</v>
          </cell>
          <cell r="F9488" t="str">
            <v>6200.04</v>
          </cell>
          <cell r="G9488" t="str">
            <v>Supplies Postage</v>
          </cell>
          <cell r="H9488">
            <v>8500</v>
          </cell>
          <cell r="I9488">
            <v>0</v>
          </cell>
          <cell r="J9488">
            <v>8500</v>
          </cell>
          <cell r="K9488">
            <v>0</v>
          </cell>
          <cell r="L9488">
            <v>0</v>
          </cell>
          <cell r="M9488">
            <v>1455.86</v>
          </cell>
          <cell r="N9488">
            <v>7044.14</v>
          </cell>
          <cell r="O9488">
            <v>0.17</v>
          </cell>
        </row>
        <row r="9489">
          <cell r="A9489" t="str">
            <v>640.40.80.015-6200.05</v>
          </cell>
          <cell r="B9489" t="str">
            <v>640</v>
          </cell>
          <cell r="C9489" t="str">
            <v>40</v>
          </cell>
          <cell r="D9489" t="str">
            <v>80</v>
          </cell>
          <cell r="E9489" t="str">
            <v>015</v>
          </cell>
          <cell r="F9489" t="str">
            <v>6200.05</v>
          </cell>
          <cell r="G9489" t="str">
            <v>Supplies Gasoline</v>
          </cell>
          <cell r="H9489">
            <v>0</v>
          </cell>
          <cell r="I9489">
            <v>0</v>
          </cell>
          <cell r="J9489">
            <v>0</v>
          </cell>
          <cell r="K9489">
            <v>0</v>
          </cell>
          <cell r="L9489">
            <v>0</v>
          </cell>
          <cell r="M9489">
            <v>0</v>
          </cell>
          <cell r="N9489">
            <v>0</v>
          </cell>
          <cell r="O9489" t="str">
            <v>+++</v>
          </cell>
        </row>
        <row r="9490">
          <cell r="A9490" t="str">
            <v>640.40.80.015-6200.09</v>
          </cell>
          <cell r="B9490" t="str">
            <v>640</v>
          </cell>
          <cell r="C9490" t="str">
            <v>40</v>
          </cell>
          <cell r="D9490" t="str">
            <v>80</v>
          </cell>
          <cell r="E9490" t="str">
            <v>015</v>
          </cell>
          <cell r="F9490" t="str">
            <v>6200.09</v>
          </cell>
          <cell r="G9490" t="str">
            <v>Supplies Data Processing</v>
          </cell>
          <cell r="H9490">
            <v>0</v>
          </cell>
          <cell r="I9490">
            <v>0</v>
          </cell>
          <cell r="J9490">
            <v>0</v>
          </cell>
          <cell r="K9490">
            <v>0</v>
          </cell>
          <cell r="L9490">
            <v>0</v>
          </cell>
          <cell r="M9490">
            <v>80</v>
          </cell>
          <cell r="N9490">
            <v>-80</v>
          </cell>
          <cell r="O9490" t="str">
            <v>+++</v>
          </cell>
        </row>
        <row r="9491">
          <cell r="A9491" t="str">
            <v>640.40.80.015-6280.11</v>
          </cell>
          <cell r="B9491" t="str">
            <v>640</v>
          </cell>
          <cell r="C9491" t="str">
            <v>40</v>
          </cell>
          <cell r="D9491" t="str">
            <v>80</v>
          </cell>
          <cell r="E9491" t="str">
            <v>015</v>
          </cell>
          <cell r="F9491" t="str">
            <v>6280.11</v>
          </cell>
          <cell r="G9491" t="str">
            <v>Supplies-Public Works Custodial</v>
          </cell>
          <cell r="H9491">
            <v>4000</v>
          </cell>
          <cell r="I9491">
            <v>0</v>
          </cell>
          <cell r="J9491">
            <v>4000</v>
          </cell>
          <cell r="K9491">
            <v>0</v>
          </cell>
          <cell r="L9491">
            <v>0</v>
          </cell>
          <cell r="M9491">
            <v>769.62</v>
          </cell>
          <cell r="N9491">
            <v>3230.38</v>
          </cell>
          <cell r="O9491">
            <v>0.19</v>
          </cell>
        </row>
        <row r="9492">
          <cell r="A9492" t="str">
            <v>640.40.80.015-6280.12</v>
          </cell>
          <cell r="B9492" t="str">
            <v>640</v>
          </cell>
          <cell r="C9492" t="str">
            <v>40</v>
          </cell>
          <cell r="D9492" t="str">
            <v>80</v>
          </cell>
          <cell r="E9492" t="str">
            <v>015</v>
          </cell>
          <cell r="F9492" t="str">
            <v>6280.12</v>
          </cell>
          <cell r="G9492" t="str">
            <v>Supplies-Public Works Chemicals</v>
          </cell>
          <cell r="H9492">
            <v>0</v>
          </cell>
          <cell r="I9492">
            <v>0</v>
          </cell>
          <cell r="J9492">
            <v>0</v>
          </cell>
          <cell r="K9492">
            <v>0</v>
          </cell>
          <cell r="L9492">
            <v>0</v>
          </cell>
          <cell r="M9492">
            <v>0</v>
          </cell>
          <cell r="N9492">
            <v>0</v>
          </cell>
          <cell r="O9492" t="str">
            <v>+++</v>
          </cell>
        </row>
        <row r="9493">
          <cell r="A9493" t="str">
            <v>640.40.80.015-6280.13</v>
          </cell>
          <cell r="B9493" t="str">
            <v>640</v>
          </cell>
          <cell r="C9493" t="str">
            <v>40</v>
          </cell>
          <cell r="D9493" t="str">
            <v>80</v>
          </cell>
          <cell r="E9493" t="str">
            <v>015</v>
          </cell>
          <cell r="F9493" t="str">
            <v>6280.13</v>
          </cell>
          <cell r="G9493" t="str">
            <v>Supplies-Public Works Laboratory</v>
          </cell>
          <cell r="H9493">
            <v>0</v>
          </cell>
          <cell r="I9493">
            <v>0</v>
          </cell>
          <cell r="J9493">
            <v>0</v>
          </cell>
          <cell r="K9493">
            <v>0</v>
          </cell>
          <cell r="L9493">
            <v>0</v>
          </cell>
          <cell r="M9493">
            <v>0</v>
          </cell>
          <cell r="N9493">
            <v>0</v>
          </cell>
          <cell r="O9493" t="str">
            <v>+++</v>
          </cell>
        </row>
        <row r="9494">
          <cell r="A9494" t="str">
            <v>640.40.80.015-6280.14</v>
          </cell>
          <cell r="B9494" t="str">
            <v>640</v>
          </cell>
          <cell r="C9494" t="str">
            <v>40</v>
          </cell>
          <cell r="D9494" t="str">
            <v>80</v>
          </cell>
          <cell r="E9494" t="str">
            <v>015</v>
          </cell>
          <cell r="F9494" t="str">
            <v>6280.14</v>
          </cell>
          <cell r="G9494" t="str">
            <v>Supplies-Public Works Protective Clothing</v>
          </cell>
          <cell r="H9494">
            <v>300</v>
          </cell>
          <cell r="I9494">
            <v>0</v>
          </cell>
          <cell r="J9494">
            <v>300</v>
          </cell>
          <cell r="K9494">
            <v>0</v>
          </cell>
          <cell r="L9494">
            <v>0</v>
          </cell>
          <cell r="M9494">
            <v>0</v>
          </cell>
          <cell r="N9494">
            <v>300</v>
          </cell>
          <cell r="O9494">
            <v>0</v>
          </cell>
        </row>
        <row r="9495">
          <cell r="A9495" t="str">
            <v>640.40.80.015-6280.15</v>
          </cell>
          <cell r="B9495" t="str">
            <v>640</v>
          </cell>
          <cell r="C9495" t="str">
            <v>40</v>
          </cell>
          <cell r="D9495" t="str">
            <v>80</v>
          </cell>
          <cell r="E9495" t="str">
            <v>015</v>
          </cell>
          <cell r="F9495" t="str">
            <v>6280.15</v>
          </cell>
          <cell r="G9495" t="str">
            <v>Supplies-Public Works Mechanics Tools</v>
          </cell>
          <cell r="H9495">
            <v>0</v>
          </cell>
          <cell r="I9495">
            <v>0</v>
          </cell>
          <cell r="J9495">
            <v>0</v>
          </cell>
          <cell r="K9495">
            <v>0</v>
          </cell>
          <cell r="L9495">
            <v>0</v>
          </cell>
          <cell r="M9495">
            <v>0</v>
          </cell>
          <cell r="N9495">
            <v>0</v>
          </cell>
          <cell r="O9495" t="str">
            <v>+++</v>
          </cell>
        </row>
        <row r="9496">
          <cell r="A9496" t="str">
            <v>640.40.80.015-6280.16</v>
          </cell>
          <cell r="B9496" t="str">
            <v>640</v>
          </cell>
          <cell r="C9496" t="str">
            <v>40</v>
          </cell>
          <cell r="D9496" t="str">
            <v>80</v>
          </cell>
          <cell r="E9496" t="str">
            <v>015</v>
          </cell>
          <cell r="F9496" t="str">
            <v>6280.16</v>
          </cell>
          <cell r="G9496" t="str">
            <v>Supplies-Public Works UV System Supplies</v>
          </cell>
          <cell r="H9496">
            <v>0</v>
          </cell>
          <cell r="I9496">
            <v>0</v>
          </cell>
          <cell r="J9496">
            <v>0</v>
          </cell>
          <cell r="K9496">
            <v>0</v>
          </cell>
          <cell r="L9496">
            <v>0</v>
          </cell>
          <cell r="M9496">
            <v>0</v>
          </cell>
          <cell r="N9496">
            <v>0</v>
          </cell>
          <cell r="O9496" t="str">
            <v>+++</v>
          </cell>
        </row>
        <row r="9497">
          <cell r="A9497" t="str">
            <v>640.40.80.015-6280.17</v>
          </cell>
          <cell r="B9497" t="str">
            <v>640</v>
          </cell>
          <cell r="C9497" t="str">
            <v>40</v>
          </cell>
          <cell r="D9497" t="str">
            <v>80</v>
          </cell>
          <cell r="E9497" t="str">
            <v>015</v>
          </cell>
          <cell r="F9497" t="str">
            <v>6280.17</v>
          </cell>
          <cell r="G9497" t="str">
            <v>Supplies-Public Works Industrial Pipeline Chemicals</v>
          </cell>
          <cell r="H9497">
            <v>0</v>
          </cell>
          <cell r="I9497">
            <v>0</v>
          </cell>
          <cell r="J9497">
            <v>0</v>
          </cell>
          <cell r="K9497">
            <v>0</v>
          </cell>
          <cell r="L9497">
            <v>0</v>
          </cell>
          <cell r="M9497">
            <v>0</v>
          </cell>
          <cell r="N9497">
            <v>0</v>
          </cell>
          <cell r="O9497" t="str">
            <v>+++</v>
          </cell>
        </row>
        <row r="9498">
          <cell r="A9498" t="str">
            <v>640.40.80.015-6280.39</v>
          </cell>
          <cell r="B9498" t="str">
            <v>640</v>
          </cell>
          <cell r="C9498" t="str">
            <v>40</v>
          </cell>
          <cell r="D9498" t="str">
            <v>80</v>
          </cell>
          <cell r="E9498" t="str">
            <v>015</v>
          </cell>
          <cell r="F9498" t="str">
            <v>6280.39</v>
          </cell>
          <cell r="G9498" t="str">
            <v>Supplies-Public Works Industrial Waste Pretreatment</v>
          </cell>
          <cell r="H9498">
            <v>0</v>
          </cell>
          <cell r="I9498">
            <v>0</v>
          </cell>
          <cell r="J9498">
            <v>0</v>
          </cell>
          <cell r="K9498">
            <v>0</v>
          </cell>
          <cell r="L9498">
            <v>0</v>
          </cell>
          <cell r="M9498">
            <v>0</v>
          </cell>
          <cell r="N9498">
            <v>0</v>
          </cell>
          <cell r="O9498" t="str">
            <v>+++</v>
          </cell>
        </row>
        <row r="9499">
          <cell r="A9499" t="str">
            <v>640.40.80.015-6280.40</v>
          </cell>
          <cell r="B9499" t="str">
            <v>640</v>
          </cell>
          <cell r="C9499" t="str">
            <v>40</v>
          </cell>
          <cell r="D9499" t="str">
            <v>80</v>
          </cell>
          <cell r="E9499" t="str">
            <v>015</v>
          </cell>
          <cell r="F9499" t="str">
            <v>6280.40</v>
          </cell>
          <cell r="G9499" t="str">
            <v>Supplies-Public Works Support Department</v>
          </cell>
          <cell r="H9499">
            <v>0</v>
          </cell>
          <cell r="I9499">
            <v>0</v>
          </cell>
          <cell r="J9499">
            <v>0</v>
          </cell>
          <cell r="K9499">
            <v>0</v>
          </cell>
          <cell r="L9499">
            <v>0</v>
          </cell>
          <cell r="M9499">
            <v>0</v>
          </cell>
          <cell r="N9499">
            <v>0</v>
          </cell>
          <cell r="O9499" t="str">
            <v>+++</v>
          </cell>
        </row>
        <row r="9500">
          <cell r="A9500" t="str">
            <v>640.40.80.015-6300.01</v>
          </cell>
          <cell r="B9500" t="str">
            <v>640</v>
          </cell>
          <cell r="C9500" t="str">
            <v>40</v>
          </cell>
          <cell r="D9500" t="str">
            <v>80</v>
          </cell>
          <cell r="E9500" t="str">
            <v>015</v>
          </cell>
          <cell r="F9500" t="str">
            <v>6300.01</v>
          </cell>
          <cell r="G9500" t="str">
            <v>Dues &amp; Subscriptions Memberships</v>
          </cell>
          <cell r="H9500">
            <v>11575</v>
          </cell>
          <cell r="I9500">
            <v>0</v>
          </cell>
          <cell r="J9500">
            <v>11575</v>
          </cell>
          <cell r="K9500">
            <v>0</v>
          </cell>
          <cell r="L9500">
            <v>0</v>
          </cell>
          <cell r="M9500">
            <v>129</v>
          </cell>
          <cell r="N9500">
            <v>11446</v>
          </cell>
          <cell r="O9500">
            <v>0.01</v>
          </cell>
        </row>
        <row r="9501">
          <cell r="A9501" t="str">
            <v>640.40.80.015-6300.02</v>
          </cell>
          <cell r="B9501" t="str">
            <v>640</v>
          </cell>
          <cell r="C9501" t="str">
            <v>40</v>
          </cell>
          <cell r="D9501" t="str">
            <v>80</v>
          </cell>
          <cell r="E9501" t="str">
            <v>015</v>
          </cell>
          <cell r="F9501" t="str">
            <v>6300.02</v>
          </cell>
          <cell r="G9501" t="str">
            <v>Dues &amp; Subscriptions Publications</v>
          </cell>
          <cell r="H9501">
            <v>200</v>
          </cell>
          <cell r="I9501">
            <v>0</v>
          </cell>
          <cell r="J9501">
            <v>200</v>
          </cell>
          <cell r="K9501">
            <v>0</v>
          </cell>
          <cell r="L9501">
            <v>0</v>
          </cell>
          <cell r="M9501">
            <v>0</v>
          </cell>
          <cell r="N9501">
            <v>200</v>
          </cell>
          <cell r="O9501">
            <v>0</v>
          </cell>
        </row>
        <row r="9502">
          <cell r="A9502" t="str">
            <v>640.40.80.015-6350.01</v>
          </cell>
          <cell r="B9502" t="str">
            <v>640</v>
          </cell>
          <cell r="C9502" t="str">
            <v>40</v>
          </cell>
          <cell r="D9502" t="str">
            <v>80</v>
          </cell>
          <cell r="E9502" t="str">
            <v>015</v>
          </cell>
          <cell r="F9502" t="str">
            <v>6350.01</v>
          </cell>
          <cell r="G9502" t="str">
            <v>Maintenance Agreements &amp; Licenses License/Software Maintenance</v>
          </cell>
          <cell r="H9502">
            <v>8000</v>
          </cell>
          <cell r="I9502">
            <v>0</v>
          </cell>
          <cell r="J9502">
            <v>8000</v>
          </cell>
          <cell r="K9502">
            <v>0</v>
          </cell>
          <cell r="L9502">
            <v>0</v>
          </cell>
          <cell r="M9502">
            <v>0</v>
          </cell>
          <cell r="N9502">
            <v>8000</v>
          </cell>
          <cell r="O9502">
            <v>0</v>
          </cell>
        </row>
        <row r="9503">
          <cell r="A9503" t="str">
            <v>640.40.80.015-6350.02</v>
          </cell>
          <cell r="B9503" t="str">
            <v>640</v>
          </cell>
          <cell r="C9503" t="str">
            <v>40</v>
          </cell>
          <cell r="D9503" t="str">
            <v>80</v>
          </cell>
          <cell r="E9503" t="str">
            <v>015</v>
          </cell>
          <cell r="F9503" t="str">
            <v>6350.02</v>
          </cell>
          <cell r="G9503" t="str">
            <v>Maintenance Agreements &amp; Licenses Hardware Maintenance</v>
          </cell>
          <cell r="H9503">
            <v>1200</v>
          </cell>
          <cell r="I9503">
            <v>0</v>
          </cell>
          <cell r="J9503">
            <v>1200</v>
          </cell>
          <cell r="K9503">
            <v>0</v>
          </cell>
          <cell r="L9503">
            <v>0</v>
          </cell>
          <cell r="M9503">
            <v>387.54</v>
          </cell>
          <cell r="N9503">
            <v>812.46</v>
          </cell>
          <cell r="O9503">
            <v>0.32</v>
          </cell>
        </row>
        <row r="9504">
          <cell r="A9504" t="str">
            <v>640.40.80.015-6350.03</v>
          </cell>
          <cell r="B9504" t="str">
            <v>640</v>
          </cell>
          <cell r="C9504" t="str">
            <v>40</v>
          </cell>
          <cell r="D9504" t="str">
            <v>80</v>
          </cell>
          <cell r="E9504" t="str">
            <v>015</v>
          </cell>
          <cell r="F9504" t="str">
            <v>6350.03</v>
          </cell>
          <cell r="G9504" t="str">
            <v>Maintenance Agreements &amp; Licenses Maintenance Agreements</v>
          </cell>
          <cell r="H9504">
            <v>500</v>
          </cell>
          <cell r="I9504">
            <v>0</v>
          </cell>
          <cell r="J9504">
            <v>500</v>
          </cell>
          <cell r="K9504">
            <v>0</v>
          </cell>
          <cell r="L9504">
            <v>0</v>
          </cell>
          <cell r="M9504">
            <v>0</v>
          </cell>
          <cell r="N9504">
            <v>500</v>
          </cell>
          <cell r="O9504">
            <v>0</v>
          </cell>
        </row>
        <row r="9505">
          <cell r="A9505" t="str">
            <v>640.40.80.015-6350.04</v>
          </cell>
          <cell r="B9505" t="str">
            <v>640</v>
          </cell>
          <cell r="C9505" t="str">
            <v>40</v>
          </cell>
          <cell r="D9505" t="str">
            <v>80</v>
          </cell>
          <cell r="E9505" t="str">
            <v>015</v>
          </cell>
          <cell r="F9505" t="str">
            <v>6350.04</v>
          </cell>
          <cell r="G9505" t="str">
            <v>Maintenance Agreements &amp; Licenses SCADA</v>
          </cell>
          <cell r="H9505">
            <v>0</v>
          </cell>
          <cell r="I9505">
            <v>0</v>
          </cell>
          <cell r="J9505">
            <v>0</v>
          </cell>
          <cell r="K9505">
            <v>0</v>
          </cell>
          <cell r="L9505">
            <v>0</v>
          </cell>
          <cell r="M9505">
            <v>0</v>
          </cell>
          <cell r="N9505">
            <v>0</v>
          </cell>
          <cell r="O9505" t="str">
            <v>+++</v>
          </cell>
        </row>
        <row r="9506">
          <cell r="A9506" t="str">
            <v>640.40.80.015-6375.01</v>
          </cell>
          <cell r="B9506" t="str">
            <v>640</v>
          </cell>
          <cell r="C9506" t="str">
            <v>40</v>
          </cell>
          <cell r="D9506" t="str">
            <v>80</v>
          </cell>
          <cell r="E9506" t="str">
            <v>015</v>
          </cell>
          <cell r="F9506" t="str">
            <v>6375.01</v>
          </cell>
          <cell r="G9506" t="str">
            <v>Operating Fees NPDES Permit Renewal</v>
          </cell>
          <cell r="H9506">
            <v>0</v>
          </cell>
          <cell r="I9506">
            <v>0</v>
          </cell>
          <cell r="J9506">
            <v>0</v>
          </cell>
          <cell r="K9506">
            <v>0</v>
          </cell>
          <cell r="L9506">
            <v>0</v>
          </cell>
          <cell r="M9506">
            <v>0</v>
          </cell>
          <cell r="N9506">
            <v>0</v>
          </cell>
          <cell r="O9506" t="str">
            <v>+++</v>
          </cell>
        </row>
        <row r="9507">
          <cell r="A9507" t="str">
            <v>640.40.80.015-6375.02</v>
          </cell>
          <cell r="B9507" t="str">
            <v>640</v>
          </cell>
          <cell r="C9507" t="str">
            <v>40</v>
          </cell>
          <cell r="D9507" t="str">
            <v>80</v>
          </cell>
          <cell r="E9507" t="str">
            <v>015</v>
          </cell>
          <cell r="F9507" t="str">
            <v>6375.02</v>
          </cell>
          <cell r="G9507" t="str">
            <v>Operating Fees NPDES Permit Compliance</v>
          </cell>
          <cell r="H9507">
            <v>0</v>
          </cell>
          <cell r="I9507">
            <v>0</v>
          </cell>
          <cell r="J9507">
            <v>0</v>
          </cell>
          <cell r="K9507">
            <v>0</v>
          </cell>
          <cell r="L9507">
            <v>0</v>
          </cell>
          <cell r="M9507">
            <v>0</v>
          </cell>
          <cell r="N9507">
            <v>0</v>
          </cell>
          <cell r="O9507" t="str">
            <v>+++</v>
          </cell>
        </row>
        <row r="9508">
          <cell r="A9508" t="str">
            <v>640.40.80.015-6375.04</v>
          </cell>
          <cell r="B9508" t="str">
            <v>640</v>
          </cell>
          <cell r="C9508" t="str">
            <v>40</v>
          </cell>
          <cell r="D9508" t="str">
            <v>80</v>
          </cell>
          <cell r="E9508" t="str">
            <v>015</v>
          </cell>
          <cell r="F9508" t="str">
            <v>6375.04</v>
          </cell>
          <cell r="G9508" t="str">
            <v>Operating Fees Operating Permits</v>
          </cell>
          <cell r="H9508">
            <v>0</v>
          </cell>
          <cell r="I9508">
            <v>0</v>
          </cell>
          <cell r="J9508">
            <v>0</v>
          </cell>
          <cell r="K9508">
            <v>0</v>
          </cell>
          <cell r="L9508">
            <v>0</v>
          </cell>
          <cell r="M9508">
            <v>0</v>
          </cell>
          <cell r="N9508">
            <v>0</v>
          </cell>
          <cell r="O9508" t="str">
            <v>+++</v>
          </cell>
        </row>
        <row r="9509">
          <cell r="A9509" t="str">
            <v>640.40.80.015-6375.05</v>
          </cell>
          <cell r="B9509" t="str">
            <v>640</v>
          </cell>
          <cell r="C9509" t="str">
            <v>40</v>
          </cell>
          <cell r="D9509" t="str">
            <v>80</v>
          </cell>
          <cell r="E9509" t="str">
            <v>015</v>
          </cell>
          <cell r="F9509" t="str">
            <v>6375.05</v>
          </cell>
          <cell r="G9509" t="str">
            <v>Operating Fees Annual Waste Discharger</v>
          </cell>
          <cell r="H9509">
            <v>0</v>
          </cell>
          <cell r="I9509">
            <v>0</v>
          </cell>
          <cell r="J9509">
            <v>0</v>
          </cell>
          <cell r="K9509">
            <v>0</v>
          </cell>
          <cell r="L9509">
            <v>0</v>
          </cell>
          <cell r="M9509">
            <v>0</v>
          </cell>
          <cell r="N9509">
            <v>0</v>
          </cell>
          <cell r="O9509" t="str">
            <v>+++</v>
          </cell>
        </row>
        <row r="9510">
          <cell r="A9510" t="str">
            <v>640.40.80.015-6375.06</v>
          </cell>
          <cell r="B9510" t="str">
            <v>640</v>
          </cell>
          <cell r="C9510" t="str">
            <v>40</v>
          </cell>
          <cell r="D9510" t="str">
            <v>80</v>
          </cell>
          <cell r="E9510" t="str">
            <v>015</v>
          </cell>
          <cell r="F9510" t="str">
            <v>6375.06</v>
          </cell>
          <cell r="G9510" t="str">
            <v>Operating Fees Bay Protection Annual</v>
          </cell>
          <cell r="H9510">
            <v>0</v>
          </cell>
          <cell r="I9510">
            <v>0</v>
          </cell>
          <cell r="J9510">
            <v>0</v>
          </cell>
          <cell r="K9510">
            <v>0</v>
          </cell>
          <cell r="L9510">
            <v>0</v>
          </cell>
          <cell r="M9510">
            <v>0</v>
          </cell>
          <cell r="N9510">
            <v>0</v>
          </cell>
          <cell r="O9510" t="str">
            <v>+++</v>
          </cell>
        </row>
        <row r="9511">
          <cell r="A9511" t="str">
            <v>640.40.80.015-6375.07</v>
          </cell>
          <cell r="B9511" t="str">
            <v>640</v>
          </cell>
          <cell r="C9511" t="str">
            <v>40</v>
          </cell>
          <cell r="D9511" t="str">
            <v>80</v>
          </cell>
          <cell r="E9511" t="str">
            <v>015</v>
          </cell>
          <cell r="F9511" t="str">
            <v>6375.07</v>
          </cell>
          <cell r="G9511" t="str">
            <v>Operating Fees Permit</v>
          </cell>
          <cell r="H9511">
            <v>0</v>
          </cell>
          <cell r="I9511">
            <v>0</v>
          </cell>
          <cell r="J9511">
            <v>0</v>
          </cell>
          <cell r="K9511">
            <v>0</v>
          </cell>
          <cell r="L9511">
            <v>0</v>
          </cell>
          <cell r="M9511">
            <v>0</v>
          </cell>
          <cell r="N9511">
            <v>0</v>
          </cell>
          <cell r="O9511" t="str">
            <v>+++</v>
          </cell>
        </row>
        <row r="9512">
          <cell r="A9512" t="str">
            <v>640.40.80.015-6375.10</v>
          </cell>
          <cell r="B9512" t="str">
            <v>640</v>
          </cell>
          <cell r="C9512" t="str">
            <v>40</v>
          </cell>
          <cell r="D9512" t="str">
            <v>80</v>
          </cell>
          <cell r="E9512" t="str">
            <v>015</v>
          </cell>
          <cell r="F9512" t="str">
            <v>6375.10</v>
          </cell>
          <cell r="G9512" t="str">
            <v>Operating Fees Sludge Disposal</v>
          </cell>
          <cell r="H9512">
            <v>0</v>
          </cell>
          <cell r="I9512">
            <v>0</v>
          </cell>
          <cell r="J9512">
            <v>0</v>
          </cell>
          <cell r="K9512">
            <v>0</v>
          </cell>
          <cell r="L9512">
            <v>0</v>
          </cell>
          <cell r="M9512">
            <v>0</v>
          </cell>
          <cell r="N9512">
            <v>0</v>
          </cell>
          <cell r="O9512" t="str">
            <v>+++</v>
          </cell>
        </row>
        <row r="9513">
          <cell r="A9513" t="str">
            <v>640.40.80.015-6400.01</v>
          </cell>
          <cell r="B9513" t="str">
            <v>640</v>
          </cell>
          <cell r="C9513" t="str">
            <v>40</v>
          </cell>
          <cell r="D9513" t="str">
            <v>80</v>
          </cell>
          <cell r="E9513" t="str">
            <v>015</v>
          </cell>
          <cell r="F9513" t="str">
            <v>6400.01</v>
          </cell>
          <cell r="G9513" t="str">
            <v>Repairs &amp; Maintenance Building</v>
          </cell>
          <cell r="H9513">
            <v>0</v>
          </cell>
          <cell r="I9513">
            <v>0</v>
          </cell>
          <cell r="J9513">
            <v>0</v>
          </cell>
          <cell r="K9513">
            <v>0</v>
          </cell>
          <cell r="L9513">
            <v>0</v>
          </cell>
          <cell r="M9513">
            <v>0</v>
          </cell>
          <cell r="N9513">
            <v>0</v>
          </cell>
          <cell r="O9513" t="str">
            <v>+++</v>
          </cell>
        </row>
        <row r="9514">
          <cell r="A9514" t="str">
            <v>640.40.80.015-6400.02</v>
          </cell>
          <cell r="B9514" t="str">
            <v>640</v>
          </cell>
          <cell r="C9514" t="str">
            <v>40</v>
          </cell>
          <cell r="D9514" t="str">
            <v>80</v>
          </cell>
          <cell r="E9514" t="str">
            <v>015</v>
          </cell>
          <cell r="F9514" t="str">
            <v>6400.02</v>
          </cell>
          <cell r="G9514" t="str">
            <v>Repairs &amp; Maintenance Minor Equipment/Other</v>
          </cell>
          <cell r="H9514">
            <v>2000</v>
          </cell>
          <cell r="I9514">
            <v>0</v>
          </cell>
          <cell r="J9514">
            <v>2000</v>
          </cell>
          <cell r="K9514">
            <v>0</v>
          </cell>
          <cell r="L9514">
            <v>0</v>
          </cell>
          <cell r="M9514">
            <v>0</v>
          </cell>
          <cell r="N9514">
            <v>2000</v>
          </cell>
          <cell r="O9514">
            <v>0</v>
          </cell>
        </row>
        <row r="9515">
          <cell r="A9515" t="str">
            <v>640.40.80.015-6400.03</v>
          </cell>
          <cell r="B9515" t="str">
            <v>640</v>
          </cell>
          <cell r="C9515" t="str">
            <v>40</v>
          </cell>
          <cell r="D9515" t="str">
            <v>80</v>
          </cell>
          <cell r="E9515" t="str">
            <v>015</v>
          </cell>
          <cell r="F9515" t="str">
            <v>6400.03</v>
          </cell>
          <cell r="G9515" t="str">
            <v>Repairs &amp; Maintenance Major Repair &amp; Contingency</v>
          </cell>
          <cell r="H9515">
            <v>0</v>
          </cell>
          <cell r="I9515">
            <v>0</v>
          </cell>
          <cell r="J9515">
            <v>0</v>
          </cell>
          <cell r="K9515">
            <v>0</v>
          </cell>
          <cell r="L9515">
            <v>0</v>
          </cell>
          <cell r="M9515">
            <v>0</v>
          </cell>
          <cell r="N9515">
            <v>0</v>
          </cell>
          <cell r="O9515" t="str">
            <v>+++</v>
          </cell>
        </row>
        <row r="9516">
          <cell r="A9516" t="str">
            <v>640.40.80.015-6400.04</v>
          </cell>
          <cell r="B9516" t="str">
            <v>640</v>
          </cell>
          <cell r="C9516" t="str">
            <v>40</v>
          </cell>
          <cell r="D9516" t="str">
            <v>80</v>
          </cell>
          <cell r="E9516" t="str">
            <v>015</v>
          </cell>
          <cell r="F9516" t="str">
            <v>6400.04</v>
          </cell>
          <cell r="G9516" t="str">
            <v>Repairs &amp; Maintenance Equipment Rental</v>
          </cell>
          <cell r="H9516">
            <v>0</v>
          </cell>
          <cell r="I9516">
            <v>0</v>
          </cell>
          <cell r="J9516">
            <v>0</v>
          </cell>
          <cell r="K9516">
            <v>0</v>
          </cell>
          <cell r="L9516">
            <v>0</v>
          </cell>
          <cell r="M9516">
            <v>0</v>
          </cell>
          <cell r="N9516">
            <v>0</v>
          </cell>
          <cell r="O9516" t="str">
            <v>+++</v>
          </cell>
        </row>
        <row r="9517">
          <cell r="A9517" t="str">
            <v>640.40.80.015-6400.05</v>
          </cell>
          <cell r="B9517" t="str">
            <v>640</v>
          </cell>
          <cell r="C9517" t="str">
            <v>40</v>
          </cell>
          <cell r="D9517" t="str">
            <v>80</v>
          </cell>
          <cell r="E9517" t="str">
            <v>015</v>
          </cell>
          <cell r="F9517" t="str">
            <v>6400.05</v>
          </cell>
          <cell r="G9517" t="str">
            <v>Repairs &amp; Maintenance Vehicle</v>
          </cell>
          <cell r="H9517">
            <v>0</v>
          </cell>
          <cell r="I9517">
            <v>0</v>
          </cell>
          <cell r="J9517">
            <v>0</v>
          </cell>
          <cell r="K9517">
            <v>0</v>
          </cell>
          <cell r="L9517">
            <v>0</v>
          </cell>
          <cell r="M9517">
            <v>0</v>
          </cell>
          <cell r="N9517">
            <v>0</v>
          </cell>
          <cell r="O9517" t="str">
            <v>+++</v>
          </cell>
        </row>
        <row r="9518">
          <cell r="A9518" t="str">
            <v>640.40.80.015-6400.06</v>
          </cell>
          <cell r="B9518" t="str">
            <v>640</v>
          </cell>
          <cell r="C9518" t="str">
            <v>40</v>
          </cell>
          <cell r="D9518" t="str">
            <v>80</v>
          </cell>
          <cell r="E9518" t="str">
            <v>015</v>
          </cell>
          <cell r="F9518" t="str">
            <v>6400.06</v>
          </cell>
          <cell r="G9518" t="str">
            <v>Repairs &amp; Maintenance Smog Retrofit</v>
          </cell>
          <cell r="H9518">
            <v>0</v>
          </cell>
          <cell r="I9518">
            <v>0</v>
          </cell>
          <cell r="J9518">
            <v>0</v>
          </cell>
          <cell r="K9518">
            <v>0</v>
          </cell>
          <cell r="L9518">
            <v>0</v>
          </cell>
          <cell r="M9518">
            <v>0</v>
          </cell>
          <cell r="N9518">
            <v>0</v>
          </cell>
          <cell r="O9518" t="str">
            <v>+++</v>
          </cell>
        </row>
        <row r="9519">
          <cell r="A9519" t="str">
            <v>640.40.80.015-6400.07</v>
          </cell>
          <cell r="B9519" t="str">
            <v>640</v>
          </cell>
          <cell r="C9519" t="str">
            <v>40</v>
          </cell>
          <cell r="D9519" t="str">
            <v>80</v>
          </cell>
          <cell r="E9519" t="str">
            <v>015</v>
          </cell>
          <cell r="F9519" t="str">
            <v>6400.07</v>
          </cell>
          <cell r="G9519" t="str">
            <v>Repairs &amp; Maintenance Radio Communication</v>
          </cell>
          <cell r="H9519">
            <v>0</v>
          </cell>
          <cell r="I9519">
            <v>0</v>
          </cell>
          <cell r="J9519">
            <v>0</v>
          </cell>
          <cell r="K9519">
            <v>0</v>
          </cell>
          <cell r="L9519">
            <v>0</v>
          </cell>
          <cell r="M9519">
            <v>0</v>
          </cell>
          <cell r="N9519">
            <v>0</v>
          </cell>
          <cell r="O9519" t="str">
            <v>+++</v>
          </cell>
        </row>
        <row r="9520">
          <cell r="A9520" t="str">
            <v>640.40.80.015-6400.17</v>
          </cell>
          <cell r="B9520" t="str">
            <v>640</v>
          </cell>
          <cell r="C9520" t="str">
            <v>40</v>
          </cell>
          <cell r="D9520" t="str">
            <v>80</v>
          </cell>
          <cell r="E9520" t="str">
            <v>015</v>
          </cell>
          <cell r="F9520" t="str">
            <v>6400.17</v>
          </cell>
          <cell r="G9520" t="str">
            <v>Repairs &amp; Maintenance Breathing Apparatus</v>
          </cell>
          <cell r="H9520">
            <v>0</v>
          </cell>
          <cell r="I9520">
            <v>0</v>
          </cell>
          <cell r="J9520">
            <v>0</v>
          </cell>
          <cell r="K9520">
            <v>0</v>
          </cell>
          <cell r="L9520">
            <v>0</v>
          </cell>
          <cell r="M9520">
            <v>0</v>
          </cell>
          <cell r="N9520">
            <v>0</v>
          </cell>
          <cell r="O9520" t="str">
            <v>+++</v>
          </cell>
        </row>
        <row r="9521">
          <cell r="A9521" t="str">
            <v>640.40.80.015-6400.20</v>
          </cell>
          <cell r="B9521" t="str">
            <v>640</v>
          </cell>
          <cell r="C9521" t="str">
            <v>40</v>
          </cell>
          <cell r="D9521" t="str">
            <v>80</v>
          </cell>
          <cell r="E9521" t="str">
            <v>015</v>
          </cell>
          <cell r="F9521" t="str">
            <v>6400.20</v>
          </cell>
          <cell r="G9521" t="str">
            <v>Repairs &amp; Maintenance Property Maintenance</v>
          </cell>
          <cell r="H9521">
            <v>29660</v>
          </cell>
          <cell r="I9521">
            <v>0</v>
          </cell>
          <cell r="J9521">
            <v>29660</v>
          </cell>
          <cell r="K9521">
            <v>0</v>
          </cell>
          <cell r="L9521">
            <v>0</v>
          </cell>
          <cell r="M9521">
            <v>1663.59</v>
          </cell>
          <cell r="N9521">
            <v>27996.41</v>
          </cell>
          <cell r="O9521">
            <v>0.06</v>
          </cell>
        </row>
        <row r="9522">
          <cell r="A9522" t="str">
            <v>640.40.80.015-6500.01</v>
          </cell>
          <cell r="B9522" t="str">
            <v>640</v>
          </cell>
          <cell r="C9522" t="str">
            <v>40</v>
          </cell>
          <cell r="D9522" t="str">
            <v>80</v>
          </cell>
          <cell r="E9522" t="str">
            <v>015</v>
          </cell>
          <cell r="F9522" t="str">
            <v>6500.01</v>
          </cell>
          <cell r="G9522" t="str">
            <v>Claims &amp; Insurance SIR</v>
          </cell>
          <cell r="H9522">
            <v>0</v>
          </cell>
          <cell r="I9522">
            <v>0</v>
          </cell>
          <cell r="J9522">
            <v>0</v>
          </cell>
          <cell r="K9522">
            <v>0</v>
          </cell>
          <cell r="L9522">
            <v>0</v>
          </cell>
          <cell r="M9522">
            <v>0</v>
          </cell>
          <cell r="N9522">
            <v>0</v>
          </cell>
          <cell r="O9522" t="str">
            <v>+++</v>
          </cell>
        </row>
        <row r="9523">
          <cell r="A9523" t="str">
            <v>640.40.80.015-6500.02</v>
          </cell>
          <cell r="B9523" t="str">
            <v>640</v>
          </cell>
          <cell r="C9523" t="str">
            <v>40</v>
          </cell>
          <cell r="D9523" t="str">
            <v>80</v>
          </cell>
          <cell r="E9523" t="str">
            <v>015</v>
          </cell>
          <cell r="F9523" t="str">
            <v>6500.02</v>
          </cell>
          <cell r="G9523" t="str">
            <v>Claims &amp; Insurance Claim Settlement</v>
          </cell>
          <cell r="H9523">
            <v>0</v>
          </cell>
          <cell r="I9523">
            <v>0</v>
          </cell>
          <cell r="J9523">
            <v>0</v>
          </cell>
          <cell r="K9523">
            <v>0</v>
          </cell>
          <cell r="L9523">
            <v>0</v>
          </cell>
          <cell r="M9523">
            <v>0</v>
          </cell>
          <cell r="N9523">
            <v>0</v>
          </cell>
          <cell r="O9523" t="str">
            <v>+++</v>
          </cell>
        </row>
        <row r="9524">
          <cell r="A9524" t="str">
            <v>640.40.80.015-6500.04</v>
          </cell>
          <cell r="B9524" t="str">
            <v>640</v>
          </cell>
          <cell r="C9524" t="str">
            <v>40</v>
          </cell>
          <cell r="D9524" t="str">
            <v>80</v>
          </cell>
          <cell r="E9524" t="str">
            <v>015</v>
          </cell>
          <cell r="F9524" t="str">
            <v>6500.04</v>
          </cell>
          <cell r="G9524" t="str">
            <v>Claims &amp; Insurance Insurance Premiums</v>
          </cell>
          <cell r="H9524">
            <v>303940</v>
          </cell>
          <cell r="I9524">
            <v>0</v>
          </cell>
          <cell r="J9524">
            <v>303940</v>
          </cell>
          <cell r="K9524">
            <v>0</v>
          </cell>
          <cell r="L9524">
            <v>0</v>
          </cell>
          <cell r="M9524">
            <v>0</v>
          </cell>
          <cell r="N9524">
            <v>303940</v>
          </cell>
          <cell r="O9524">
            <v>0</v>
          </cell>
        </row>
        <row r="9525">
          <cell r="A9525" t="str">
            <v>640.40.80.015-6600.01</v>
          </cell>
          <cell r="B9525" t="str">
            <v>640</v>
          </cell>
          <cell r="C9525" t="str">
            <v>40</v>
          </cell>
          <cell r="D9525" t="str">
            <v>80</v>
          </cell>
          <cell r="E9525" t="str">
            <v>015</v>
          </cell>
          <cell r="F9525" t="str">
            <v>6600.01</v>
          </cell>
          <cell r="G9525" t="str">
            <v>Administrative Expenses Meetings</v>
          </cell>
          <cell r="H9525">
            <v>2300</v>
          </cell>
          <cell r="I9525">
            <v>0</v>
          </cell>
          <cell r="J9525">
            <v>2300</v>
          </cell>
          <cell r="K9525">
            <v>0</v>
          </cell>
          <cell r="L9525">
            <v>0</v>
          </cell>
          <cell r="M9525">
            <v>0</v>
          </cell>
          <cell r="N9525">
            <v>2300</v>
          </cell>
          <cell r="O9525">
            <v>0</v>
          </cell>
        </row>
        <row r="9526">
          <cell r="A9526" t="str">
            <v>640.40.80.015-6600.03</v>
          </cell>
          <cell r="B9526" t="str">
            <v>640</v>
          </cell>
          <cell r="C9526" t="str">
            <v>40</v>
          </cell>
          <cell r="D9526" t="str">
            <v>80</v>
          </cell>
          <cell r="E9526" t="str">
            <v>015</v>
          </cell>
          <cell r="F9526" t="str">
            <v>6600.03</v>
          </cell>
          <cell r="G9526" t="str">
            <v>Administrative Expenses Mileage Reimbursement</v>
          </cell>
          <cell r="H9526">
            <v>500</v>
          </cell>
          <cell r="I9526">
            <v>0</v>
          </cell>
          <cell r="J9526">
            <v>500</v>
          </cell>
          <cell r="K9526">
            <v>0</v>
          </cell>
          <cell r="L9526">
            <v>0</v>
          </cell>
          <cell r="M9526">
            <v>0</v>
          </cell>
          <cell r="N9526">
            <v>500</v>
          </cell>
          <cell r="O9526">
            <v>0</v>
          </cell>
        </row>
        <row r="9527">
          <cell r="A9527" t="str">
            <v>640.40.80.015-6600.04</v>
          </cell>
          <cell r="B9527" t="str">
            <v>640</v>
          </cell>
          <cell r="C9527" t="str">
            <v>40</v>
          </cell>
          <cell r="D9527" t="str">
            <v>80</v>
          </cell>
          <cell r="E9527" t="str">
            <v>015</v>
          </cell>
          <cell r="F9527" t="str">
            <v>6600.04</v>
          </cell>
          <cell r="G9527" t="str">
            <v>Administrative Expenses Training/Conferences</v>
          </cell>
          <cell r="H9527">
            <v>9000</v>
          </cell>
          <cell r="I9527">
            <v>0</v>
          </cell>
          <cell r="J9527">
            <v>9000</v>
          </cell>
          <cell r="K9527">
            <v>0</v>
          </cell>
          <cell r="L9527">
            <v>0</v>
          </cell>
          <cell r="M9527">
            <v>774</v>
          </cell>
          <cell r="N9527">
            <v>8226</v>
          </cell>
          <cell r="O9527">
            <v>0.09</v>
          </cell>
        </row>
        <row r="9528">
          <cell r="A9528" t="str">
            <v>640.40.80.015-6600.05</v>
          </cell>
          <cell r="B9528" t="str">
            <v>640</v>
          </cell>
          <cell r="C9528" t="str">
            <v>40</v>
          </cell>
          <cell r="D9528" t="str">
            <v>80</v>
          </cell>
          <cell r="E9528" t="str">
            <v>015</v>
          </cell>
          <cell r="F9528" t="str">
            <v>6600.05</v>
          </cell>
          <cell r="G9528" t="str">
            <v>Administrative Expenses Public/Legal Advertisement</v>
          </cell>
          <cell r="H9528">
            <v>150</v>
          </cell>
          <cell r="I9528">
            <v>0</v>
          </cell>
          <cell r="J9528">
            <v>150</v>
          </cell>
          <cell r="K9528">
            <v>0</v>
          </cell>
          <cell r="L9528">
            <v>0</v>
          </cell>
          <cell r="M9528">
            <v>0</v>
          </cell>
          <cell r="N9528">
            <v>150</v>
          </cell>
          <cell r="O9528">
            <v>0</v>
          </cell>
        </row>
        <row r="9529">
          <cell r="A9529" t="str">
            <v>640.40.80.015-6600.06</v>
          </cell>
          <cell r="B9529" t="str">
            <v>640</v>
          </cell>
          <cell r="C9529" t="str">
            <v>40</v>
          </cell>
          <cell r="D9529" t="str">
            <v>80</v>
          </cell>
          <cell r="E9529" t="str">
            <v>015</v>
          </cell>
          <cell r="F9529" t="str">
            <v>6600.06</v>
          </cell>
          <cell r="G9529" t="str">
            <v>Administrative Expenses Property/Building Rental</v>
          </cell>
          <cell r="H9529">
            <v>0</v>
          </cell>
          <cell r="I9529">
            <v>0</v>
          </cell>
          <cell r="J9529">
            <v>0</v>
          </cell>
          <cell r="K9529">
            <v>0</v>
          </cell>
          <cell r="L9529">
            <v>0</v>
          </cell>
          <cell r="M9529">
            <v>0</v>
          </cell>
          <cell r="N9529">
            <v>0</v>
          </cell>
          <cell r="O9529" t="str">
            <v>+++</v>
          </cell>
        </row>
        <row r="9530">
          <cell r="A9530" t="str">
            <v>640.40.80.015-6600.07</v>
          </cell>
          <cell r="B9530" t="str">
            <v>640</v>
          </cell>
          <cell r="C9530" t="str">
            <v>40</v>
          </cell>
          <cell r="D9530" t="str">
            <v>80</v>
          </cell>
          <cell r="E9530" t="str">
            <v>015</v>
          </cell>
          <cell r="F9530" t="str">
            <v>6600.07</v>
          </cell>
          <cell r="G9530" t="str">
            <v>Administrative Expenses Employee Recruitment</v>
          </cell>
          <cell r="H9530">
            <v>2000</v>
          </cell>
          <cell r="I9530">
            <v>0</v>
          </cell>
          <cell r="J9530">
            <v>2000</v>
          </cell>
          <cell r="K9530">
            <v>0</v>
          </cell>
          <cell r="L9530">
            <v>0</v>
          </cell>
          <cell r="M9530">
            <v>215</v>
          </cell>
          <cell r="N9530">
            <v>1785</v>
          </cell>
          <cell r="O9530">
            <v>0.11</v>
          </cell>
        </row>
        <row r="9531">
          <cell r="A9531" t="str">
            <v>640.40.80.015-6600.16</v>
          </cell>
          <cell r="B9531" t="str">
            <v>640</v>
          </cell>
          <cell r="C9531" t="str">
            <v>40</v>
          </cell>
          <cell r="D9531" t="str">
            <v>80</v>
          </cell>
          <cell r="E9531" t="str">
            <v>015</v>
          </cell>
          <cell r="F9531" t="str">
            <v>6600.16</v>
          </cell>
          <cell r="G9531" t="str">
            <v>Administrative Expenses Property Tax Assessments</v>
          </cell>
          <cell r="H9531">
            <v>87615</v>
          </cell>
          <cell r="I9531">
            <v>0</v>
          </cell>
          <cell r="J9531">
            <v>87615</v>
          </cell>
          <cell r="K9531">
            <v>0</v>
          </cell>
          <cell r="L9531">
            <v>0</v>
          </cell>
          <cell r="M9531">
            <v>0</v>
          </cell>
          <cell r="N9531">
            <v>87615</v>
          </cell>
          <cell r="O9531">
            <v>0</v>
          </cell>
        </row>
        <row r="9532">
          <cell r="A9532" t="str">
            <v>640.40.80.015-6600.25</v>
          </cell>
          <cell r="B9532" t="str">
            <v>640</v>
          </cell>
          <cell r="C9532" t="str">
            <v>40</v>
          </cell>
          <cell r="D9532" t="str">
            <v>80</v>
          </cell>
          <cell r="E9532" t="str">
            <v>015</v>
          </cell>
          <cell r="F9532" t="str">
            <v>6600.25</v>
          </cell>
          <cell r="G9532" t="str">
            <v>Administrative Expenses Support Services-Indirect Labor</v>
          </cell>
          <cell r="H9532">
            <v>1357980</v>
          </cell>
          <cell r="I9532">
            <v>0</v>
          </cell>
          <cell r="J9532">
            <v>1357980</v>
          </cell>
          <cell r="K9532">
            <v>0</v>
          </cell>
          <cell r="L9532">
            <v>0</v>
          </cell>
          <cell r="M9532">
            <v>0</v>
          </cell>
          <cell r="N9532">
            <v>1357980</v>
          </cell>
          <cell r="O9532">
            <v>0</v>
          </cell>
        </row>
        <row r="9533">
          <cell r="A9533" t="str">
            <v>640.40.80.015-6600.26</v>
          </cell>
          <cell r="B9533" t="str">
            <v>640</v>
          </cell>
          <cell r="C9533" t="str">
            <v>40</v>
          </cell>
          <cell r="D9533" t="str">
            <v>80</v>
          </cell>
          <cell r="E9533" t="str">
            <v>015</v>
          </cell>
          <cell r="F9533" t="str">
            <v>6600.26</v>
          </cell>
          <cell r="G9533" t="str">
            <v>Administrative Expenses Support Services-IT</v>
          </cell>
          <cell r="H9533">
            <v>135050</v>
          </cell>
          <cell r="I9533">
            <v>0</v>
          </cell>
          <cell r="J9533">
            <v>135050</v>
          </cell>
          <cell r="K9533">
            <v>0</v>
          </cell>
          <cell r="L9533">
            <v>0</v>
          </cell>
          <cell r="M9533">
            <v>0</v>
          </cell>
          <cell r="N9533">
            <v>135050</v>
          </cell>
          <cell r="O9533">
            <v>0</v>
          </cell>
        </row>
        <row r="9534">
          <cell r="A9534" t="str">
            <v>640.40.80.015-6600.28</v>
          </cell>
          <cell r="B9534" t="str">
            <v>640</v>
          </cell>
          <cell r="C9534" t="str">
            <v>40</v>
          </cell>
          <cell r="D9534" t="str">
            <v>80</v>
          </cell>
          <cell r="E9534" t="str">
            <v>015</v>
          </cell>
          <cell r="F9534" t="str">
            <v>6600.28</v>
          </cell>
          <cell r="G9534" t="str">
            <v>Administrative Expenses Equipment Fund Contribution</v>
          </cell>
          <cell r="H9534">
            <v>0</v>
          </cell>
          <cell r="I9534">
            <v>0</v>
          </cell>
          <cell r="J9534">
            <v>0</v>
          </cell>
          <cell r="K9534">
            <v>0</v>
          </cell>
          <cell r="L9534">
            <v>0</v>
          </cell>
          <cell r="M9534">
            <v>0</v>
          </cell>
          <cell r="N9534">
            <v>0</v>
          </cell>
          <cell r="O9534" t="str">
            <v>+++</v>
          </cell>
        </row>
        <row r="9535">
          <cell r="A9535" t="str">
            <v>640.40.80.015-6600.32</v>
          </cell>
          <cell r="B9535" t="str">
            <v>640</v>
          </cell>
          <cell r="C9535" t="str">
            <v>40</v>
          </cell>
          <cell r="D9535" t="str">
            <v>80</v>
          </cell>
          <cell r="E9535" t="str">
            <v>015</v>
          </cell>
          <cell r="F9535" t="str">
            <v>6600.32</v>
          </cell>
          <cell r="G9535" t="str">
            <v>Administrative Expenses Vehicle Fund Contribution</v>
          </cell>
          <cell r="H9535">
            <v>49350</v>
          </cell>
          <cell r="I9535">
            <v>0</v>
          </cell>
          <cell r="J9535">
            <v>49350</v>
          </cell>
          <cell r="K9535">
            <v>0</v>
          </cell>
          <cell r="L9535">
            <v>0</v>
          </cell>
          <cell r="M9535">
            <v>0</v>
          </cell>
          <cell r="N9535">
            <v>49350</v>
          </cell>
          <cell r="O9535">
            <v>0</v>
          </cell>
        </row>
        <row r="9536">
          <cell r="A9536" t="str">
            <v>640.40.80.015-6600.36</v>
          </cell>
          <cell r="B9536" t="str">
            <v>640</v>
          </cell>
          <cell r="C9536" t="str">
            <v>40</v>
          </cell>
          <cell r="D9536" t="str">
            <v>80</v>
          </cell>
          <cell r="E9536" t="str">
            <v>015</v>
          </cell>
          <cell r="F9536" t="str">
            <v>6600.36</v>
          </cell>
          <cell r="G9536" t="str">
            <v>Administrative Expenses IT Fund Contribution</v>
          </cell>
          <cell r="H9536">
            <v>137940</v>
          </cell>
          <cell r="I9536">
            <v>0</v>
          </cell>
          <cell r="J9536">
            <v>137940</v>
          </cell>
          <cell r="K9536">
            <v>0</v>
          </cell>
          <cell r="L9536">
            <v>0</v>
          </cell>
          <cell r="M9536">
            <v>0</v>
          </cell>
          <cell r="N9536">
            <v>137940</v>
          </cell>
          <cell r="O9536">
            <v>0</v>
          </cell>
        </row>
        <row r="9537">
          <cell r="A9537" t="str">
            <v>640.40.80.015-6700.11</v>
          </cell>
          <cell r="B9537" t="str">
            <v>640</v>
          </cell>
          <cell r="C9537" t="str">
            <v>40</v>
          </cell>
          <cell r="D9537" t="str">
            <v>80</v>
          </cell>
          <cell r="E9537" t="str">
            <v>015</v>
          </cell>
          <cell r="F9537" t="str">
            <v>6700.11</v>
          </cell>
          <cell r="G9537" t="str">
            <v>Depreciation Storm Drain</v>
          </cell>
          <cell r="H9537">
            <v>0</v>
          </cell>
          <cell r="I9537">
            <v>0</v>
          </cell>
          <cell r="J9537">
            <v>0</v>
          </cell>
          <cell r="K9537">
            <v>0</v>
          </cell>
          <cell r="L9537">
            <v>0</v>
          </cell>
          <cell r="M9537">
            <v>0</v>
          </cell>
          <cell r="N9537">
            <v>0</v>
          </cell>
          <cell r="O9537" t="str">
            <v>+++</v>
          </cell>
        </row>
        <row r="9538">
          <cell r="A9538" t="str">
            <v>640.40.80.015-7000.03</v>
          </cell>
          <cell r="B9538" t="str">
            <v>640</v>
          </cell>
          <cell r="C9538" t="str">
            <v>40</v>
          </cell>
          <cell r="D9538" t="str">
            <v>80</v>
          </cell>
          <cell r="E9538" t="str">
            <v>015</v>
          </cell>
          <cell r="F9538" t="str">
            <v>7000.03</v>
          </cell>
          <cell r="G9538" t="str">
            <v>Capital Outlay Operations Equip-Minor</v>
          </cell>
          <cell r="H9538">
            <v>0</v>
          </cell>
          <cell r="I9538">
            <v>0</v>
          </cell>
          <cell r="J9538">
            <v>0</v>
          </cell>
          <cell r="K9538">
            <v>0</v>
          </cell>
          <cell r="L9538">
            <v>0</v>
          </cell>
          <cell r="M9538">
            <v>0</v>
          </cell>
          <cell r="N9538">
            <v>0</v>
          </cell>
          <cell r="O9538" t="str">
            <v>+++</v>
          </cell>
        </row>
        <row r="9539">
          <cell r="A9539" t="str">
            <v>640.40.80.015-7000.99</v>
          </cell>
          <cell r="B9539" t="str">
            <v>640</v>
          </cell>
          <cell r="C9539" t="str">
            <v>40</v>
          </cell>
          <cell r="D9539" t="str">
            <v>80</v>
          </cell>
          <cell r="E9539" t="str">
            <v>015</v>
          </cell>
          <cell r="F9539" t="str">
            <v>7000.99</v>
          </cell>
          <cell r="G9539" t="str">
            <v>Capital Outlay General</v>
          </cell>
          <cell r="H9539">
            <v>0</v>
          </cell>
          <cell r="I9539">
            <v>0</v>
          </cell>
          <cell r="J9539">
            <v>0</v>
          </cell>
          <cell r="K9539">
            <v>0</v>
          </cell>
          <cell r="L9539">
            <v>0</v>
          </cell>
          <cell r="M9539">
            <v>0</v>
          </cell>
          <cell r="N9539">
            <v>0</v>
          </cell>
          <cell r="O9539" t="str">
            <v>+++</v>
          </cell>
        </row>
        <row r="9540">
          <cell r="A9540" t="str">
            <v>640.40.80.015-9887.01</v>
          </cell>
          <cell r="B9540" t="str">
            <v>640</v>
          </cell>
          <cell r="C9540" t="str">
            <v>40</v>
          </cell>
          <cell r="D9540" t="str">
            <v>80</v>
          </cell>
          <cell r="E9540" t="str">
            <v>015</v>
          </cell>
          <cell r="F9540" t="str">
            <v>9887.01</v>
          </cell>
          <cell r="G9540" t="str">
            <v>Bad Debt Expense Service Fees</v>
          </cell>
          <cell r="H9540">
            <v>0</v>
          </cell>
          <cell r="I9540">
            <v>0</v>
          </cell>
          <cell r="J9540">
            <v>0</v>
          </cell>
          <cell r="K9540">
            <v>0</v>
          </cell>
          <cell r="L9540">
            <v>0</v>
          </cell>
          <cell r="M9540">
            <v>0</v>
          </cell>
          <cell r="N9540">
            <v>0</v>
          </cell>
          <cell r="O9540" t="str">
            <v>+++</v>
          </cell>
        </row>
        <row r="9541">
          <cell r="A9541" t="str">
            <v>640.40.80.015-9887.02</v>
          </cell>
          <cell r="B9541" t="str">
            <v>640</v>
          </cell>
          <cell r="C9541" t="str">
            <v>40</v>
          </cell>
          <cell r="D9541" t="str">
            <v>80</v>
          </cell>
          <cell r="E9541" t="str">
            <v>015</v>
          </cell>
          <cell r="F9541" t="str">
            <v>9887.02</v>
          </cell>
          <cell r="G9541" t="str">
            <v>Bad Debt Expense Penalties</v>
          </cell>
          <cell r="H9541">
            <v>0</v>
          </cell>
          <cell r="I9541">
            <v>0</v>
          </cell>
          <cell r="J9541">
            <v>0</v>
          </cell>
          <cell r="K9541">
            <v>0</v>
          </cell>
          <cell r="L9541">
            <v>0</v>
          </cell>
          <cell r="M9541">
            <v>0</v>
          </cell>
          <cell r="N9541">
            <v>0</v>
          </cell>
          <cell r="O9541" t="str">
            <v>+++</v>
          </cell>
        </row>
        <row r="9542">
          <cell r="A9542" t="str">
            <v>640.40.80.560-5000.01</v>
          </cell>
          <cell r="B9542" t="str">
            <v>640</v>
          </cell>
          <cell r="C9542" t="str">
            <v>40</v>
          </cell>
          <cell r="D9542" t="str">
            <v>80</v>
          </cell>
          <cell r="E9542" t="str">
            <v>560</v>
          </cell>
          <cell r="F9542" t="str">
            <v>5000.01</v>
          </cell>
          <cell r="G9542" t="str">
            <v>Salaries Regular</v>
          </cell>
          <cell r="H9542">
            <v>279398</v>
          </cell>
          <cell r="I9542">
            <v>0</v>
          </cell>
          <cell r="J9542">
            <v>279398</v>
          </cell>
          <cell r="K9542">
            <v>0</v>
          </cell>
          <cell r="L9542">
            <v>0</v>
          </cell>
          <cell r="M9542">
            <v>47610.720000000001</v>
          </cell>
          <cell r="N9542">
            <v>231787.28</v>
          </cell>
          <cell r="O9542">
            <v>0.17</v>
          </cell>
        </row>
        <row r="9543">
          <cell r="A9543" t="str">
            <v>640.40.80.560-5000.02</v>
          </cell>
          <cell r="B9543" t="str">
            <v>640</v>
          </cell>
          <cell r="C9543" t="str">
            <v>40</v>
          </cell>
          <cell r="D9543" t="str">
            <v>80</v>
          </cell>
          <cell r="E9543" t="str">
            <v>560</v>
          </cell>
          <cell r="F9543" t="str">
            <v>5000.02</v>
          </cell>
          <cell r="G9543" t="str">
            <v>Salaries Part Time</v>
          </cell>
          <cell r="H9543">
            <v>15000</v>
          </cell>
          <cell r="I9543">
            <v>0</v>
          </cell>
          <cell r="J9543">
            <v>15000</v>
          </cell>
          <cell r="K9543">
            <v>0</v>
          </cell>
          <cell r="L9543">
            <v>0</v>
          </cell>
          <cell r="M9543">
            <v>0</v>
          </cell>
          <cell r="N9543">
            <v>15000</v>
          </cell>
          <cell r="O9543">
            <v>0</v>
          </cell>
        </row>
        <row r="9544">
          <cell r="A9544" t="str">
            <v>640.40.80.560-5000.03</v>
          </cell>
          <cell r="B9544" t="str">
            <v>640</v>
          </cell>
          <cell r="C9544" t="str">
            <v>40</v>
          </cell>
          <cell r="D9544" t="str">
            <v>80</v>
          </cell>
          <cell r="E9544" t="str">
            <v>560</v>
          </cell>
          <cell r="F9544" t="str">
            <v>5000.03</v>
          </cell>
          <cell r="G9544" t="str">
            <v>Salaries Overtime</v>
          </cell>
          <cell r="H9544">
            <v>7730</v>
          </cell>
          <cell r="I9544">
            <v>0</v>
          </cell>
          <cell r="J9544">
            <v>7730</v>
          </cell>
          <cell r="K9544">
            <v>0</v>
          </cell>
          <cell r="L9544">
            <v>0</v>
          </cell>
          <cell r="M9544">
            <v>1330.18</v>
          </cell>
          <cell r="N9544">
            <v>6399.82</v>
          </cell>
          <cell r="O9544">
            <v>0.17</v>
          </cell>
        </row>
        <row r="9545">
          <cell r="A9545" t="str">
            <v>640.40.80.560-5000.04</v>
          </cell>
          <cell r="B9545" t="str">
            <v>640</v>
          </cell>
          <cell r="C9545" t="str">
            <v>40</v>
          </cell>
          <cell r="D9545" t="str">
            <v>80</v>
          </cell>
          <cell r="E9545" t="str">
            <v>560</v>
          </cell>
          <cell r="F9545" t="str">
            <v>5000.04</v>
          </cell>
          <cell r="G9545" t="str">
            <v>Salaries Holiday Pay</v>
          </cell>
          <cell r="H9545">
            <v>4000</v>
          </cell>
          <cell r="I9545">
            <v>0</v>
          </cell>
          <cell r="J9545">
            <v>4000</v>
          </cell>
          <cell r="K9545">
            <v>0</v>
          </cell>
          <cell r="L9545">
            <v>0</v>
          </cell>
          <cell r="M9545">
            <v>0</v>
          </cell>
          <cell r="N9545">
            <v>4000</v>
          </cell>
          <cell r="O9545">
            <v>0</v>
          </cell>
        </row>
        <row r="9546">
          <cell r="A9546" t="str">
            <v>640.40.80.560-5000.05</v>
          </cell>
          <cell r="B9546" t="str">
            <v>640</v>
          </cell>
          <cell r="C9546" t="str">
            <v>40</v>
          </cell>
          <cell r="D9546" t="str">
            <v>80</v>
          </cell>
          <cell r="E9546" t="str">
            <v>560</v>
          </cell>
          <cell r="F9546" t="str">
            <v>5000.05</v>
          </cell>
          <cell r="G9546" t="str">
            <v>Salaries Duty Pay</v>
          </cell>
          <cell r="H9546">
            <v>0</v>
          </cell>
          <cell r="I9546">
            <v>0</v>
          </cell>
          <cell r="J9546">
            <v>0</v>
          </cell>
          <cell r="K9546">
            <v>0</v>
          </cell>
          <cell r="L9546">
            <v>0</v>
          </cell>
          <cell r="M9546">
            <v>0</v>
          </cell>
          <cell r="N9546">
            <v>0</v>
          </cell>
          <cell r="O9546" t="str">
            <v>+++</v>
          </cell>
        </row>
        <row r="9547">
          <cell r="A9547" t="str">
            <v>640.40.80.560-5000.06</v>
          </cell>
          <cell r="B9547" t="str">
            <v>640</v>
          </cell>
          <cell r="C9547" t="str">
            <v>40</v>
          </cell>
          <cell r="D9547" t="str">
            <v>80</v>
          </cell>
          <cell r="E9547" t="str">
            <v>560</v>
          </cell>
          <cell r="F9547" t="str">
            <v>5000.06</v>
          </cell>
          <cell r="G9547" t="str">
            <v>Salaries Out of Class</v>
          </cell>
          <cell r="H9547">
            <v>0</v>
          </cell>
          <cell r="I9547">
            <v>0</v>
          </cell>
          <cell r="J9547">
            <v>0</v>
          </cell>
          <cell r="K9547">
            <v>0</v>
          </cell>
          <cell r="L9547">
            <v>0</v>
          </cell>
          <cell r="M9547">
            <v>0</v>
          </cell>
          <cell r="N9547">
            <v>0</v>
          </cell>
          <cell r="O9547" t="str">
            <v>+++</v>
          </cell>
        </row>
        <row r="9548">
          <cell r="A9548" t="str">
            <v>640.40.80.560-5000.07</v>
          </cell>
          <cell r="B9548" t="str">
            <v>640</v>
          </cell>
          <cell r="C9548" t="str">
            <v>40</v>
          </cell>
          <cell r="D9548" t="str">
            <v>80</v>
          </cell>
          <cell r="E9548" t="str">
            <v>560</v>
          </cell>
          <cell r="F9548" t="str">
            <v>5000.07</v>
          </cell>
          <cell r="G9548" t="str">
            <v>Salaries Admin Leave Pay</v>
          </cell>
          <cell r="H9548">
            <v>2000</v>
          </cell>
          <cell r="I9548">
            <v>0</v>
          </cell>
          <cell r="J9548">
            <v>2000</v>
          </cell>
          <cell r="K9548">
            <v>0</v>
          </cell>
          <cell r="L9548">
            <v>0</v>
          </cell>
          <cell r="M9548">
            <v>0</v>
          </cell>
          <cell r="N9548">
            <v>2000</v>
          </cell>
          <cell r="O9548">
            <v>0</v>
          </cell>
        </row>
        <row r="9549">
          <cell r="A9549" t="str">
            <v>640.40.80.560-5000.08</v>
          </cell>
          <cell r="B9549" t="str">
            <v>640</v>
          </cell>
          <cell r="C9549" t="str">
            <v>40</v>
          </cell>
          <cell r="D9549" t="str">
            <v>80</v>
          </cell>
          <cell r="E9549" t="str">
            <v>560</v>
          </cell>
          <cell r="F9549" t="str">
            <v>5000.08</v>
          </cell>
          <cell r="G9549" t="str">
            <v>Salaries Longevity Pay</v>
          </cell>
          <cell r="H9549">
            <v>3343</v>
          </cell>
          <cell r="I9549">
            <v>0</v>
          </cell>
          <cell r="J9549">
            <v>3343</v>
          </cell>
          <cell r="K9549">
            <v>0</v>
          </cell>
          <cell r="L9549">
            <v>0</v>
          </cell>
          <cell r="M9549">
            <v>291.5</v>
          </cell>
          <cell r="N9549">
            <v>3051.5</v>
          </cell>
          <cell r="O9549">
            <v>0.09</v>
          </cell>
        </row>
        <row r="9550">
          <cell r="A9550" t="str">
            <v>640.40.80.560-5000.09</v>
          </cell>
          <cell r="B9550" t="str">
            <v>640</v>
          </cell>
          <cell r="C9550" t="str">
            <v>40</v>
          </cell>
          <cell r="D9550" t="str">
            <v>80</v>
          </cell>
          <cell r="E9550" t="str">
            <v>560</v>
          </cell>
          <cell r="F9550" t="str">
            <v>5000.09</v>
          </cell>
          <cell r="G9550" t="str">
            <v>Salaries Mutual Aid Overtime</v>
          </cell>
          <cell r="H9550">
            <v>0</v>
          </cell>
          <cell r="I9550">
            <v>0</v>
          </cell>
          <cell r="J9550">
            <v>0</v>
          </cell>
          <cell r="K9550">
            <v>0</v>
          </cell>
          <cell r="L9550">
            <v>0</v>
          </cell>
          <cell r="M9550">
            <v>0</v>
          </cell>
          <cell r="N9550">
            <v>0</v>
          </cell>
          <cell r="O9550" t="str">
            <v>+++</v>
          </cell>
        </row>
        <row r="9551">
          <cell r="A9551" t="str">
            <v>640.40.80.560-5000.10</v>
          </cell>
          <cell r="B9551" t="str">
            <v>640</v>
          </cell>
          <cell r="C9551" t="str">
            <v>40</v>
          </cell>
          <cell r="D9551" t="str">
            <v>80</v>
          </cell>
          <cell r="E9551" t="str">
            <v>560</v>
          </cell>
          <cell r="F9551" t="str">
            <v>5000.10</v>
          </cell>
          <cell r="G9551" t="str">
            <v>Salaries Furloughs</v>
          </cell>
          <cell r="H9551">
            <v>0</v>
          </cell>
          <cell r="I9551">
            <v>0</v>
          </cell>
          <cell r="J9551">
            <v>0</v>
          </cell>
          <cell r="K9551">
            <v>0</v>
          </cell>
          <cell r="L9551">
            <v>0</v>
          </cell>
          <cell r="M9551">
            <v>0</v>
          </cell>
          <cell r="N9551">
            <v>0</v>
          </cell>
          <cell r="O9551" t="str">
            <v>+++</v>
          </cell>
        </row>
        <row r="9552">
          <cell r="A9552" t="str">
            <v>640.40.80.560-5000.11</v>
          </cell>
          <cell r="B9552" t="str">
            <v>640</v>
          </cell>
          <cell r="C9552" t="str">
            <v>40</v>
          </cell>
          <cell r="D9552" t="str">
            <v>80</v>
          </cell>
          <cell r="E9552" t="str">
            <v>560</v>
          </cell>
          <cell r="F9552" t="str">
            <v>5000.11</v>
          </cell>
          <cell r="G9552" t="str">
            <v>Salaries Worker's Comp</v>
          </cell>
          <cell r="H9552">
            <v>0</v>
          </cell>
          <cell r="I9552">
            <v>0</v>
          </cell>
          <cell r="J9552">
            <v>0</v>
          </cell>
          <cell r="K9552">
            <v>0</v>
          </cell>
          <cell r="L9552">
            <v>0</v>
          </cell>
          <cell r="M9552">
            <v>0</v>
          </cell>
          <cell r="N9552">
            <v>0</v>
          </cell>
          <cell r="O9552" t="str">
            <v>+++</v>
          </cell>
        </row>
        <row r="9553">
          <cell r="A9553" t="str">
            <v>640.40.80.560-5000.12</v>
          </cell>
          <cell r="B9553" t="str">
            <v>640</v>
          </cell>
          <cell r="C9553" t="str">
            <v>40</v>
          </cell>
          <cell r="D9553" t="str">
            <v>80</v>
          </cell>
          <cell r="E9553" t="str">
            <v>560</v>
          </cell>
          <cell r="F9553" t="str">
            <v>5000.12</v>
          </cell>
          <cell r="G9553" t="str">
            <v>Salaries Compensated Absences</v>
          </cell>
          <cell r="H9553">
            <v>0</v>
          </cell>
          <cell r="I9553">
            <v>0</v>
          </cell>
          <cell r="J9553">
            <v>0</v>
          </cell>
          <cell r="K9553">
            <v>0</v>
          </cell>
          <cell r="L9553">
            <v>0</v>
          </cell>
          <cell r="M9553">
            <v>0</v>
          </cell>
          <cell r="N9553">
            <v>0</v>
          </cell>
          <cell r="O9553" t="str">
            <v>+++</v>
          </cell>
        </row>
        <row r="9554">
          <cell r="A9554" t="str">
            <v>640.40.80.560-5000.99</v>
          </cell>
          <cell r="B9554" t="str">
            <v>640</v>
          </cell>
          <cell r="C9554" t="str">
            <v>40</v>
          </cell>
          <cell r="D9554" t="str">
            <v>80</v>
          </cell>
          <cell r="E9554" t="str">
            <v>560</v>
          </cell>
          <cell r="F9554" t="str">
            <v>5000.99</v>
          </cell>
          <cell r="G9554" t="str">
            <v>Salaries New Personnel Requests</v>
          </cell>
          <cell r="H9554">
            <v>0</v>
          </cell>
          <cell r="I9554">
            <v>0</v>
          </cell>
          <cell r="J9554">
            <v>0</v>
          </cell>
          <cell r="K9554">
            <v>0</v>
          </cell>
          <cell r="L9554">
            <v>0</v>
          </cell>
          <cell r="M9554">
            <v>0</v>
          </cell>
          <cell r="N9554">
            <v>0</v>
          </cell>
          <cell r="O9554" t="str">
            <v>+++</v>
          </cell>
        </row>
        <row r="9555">
          <cell r="A9555" t="str">
            <v>640.40.80.560-5100.00</v>
          </cell>
          <cell r="B9555" t="str">
            <v>640</v>
          </cell>
          <cell r="C9555" t="str">
            <v>40</v>
          </cell>
          <cell r="D9555" t="str">
            <v>80</v>
          </cell>
          <cell r="E9555" t="str">
            <v>560</v>
          </cell>
          <cell r="F9555" t="str">
            <v>5100.00</v>
          </cell>
          <cell r="G9555" t="str">
            <v>Benefits PERS Pool Liability</v>
          </cell>
          <cell r="H9555">
            <v>54165</v>
          </cell>
          <cell r="I9555">
            <v>0</v>
          </cell>
          <cell r="J9555">
            <v>54165</v>
          </cell>
          <cell r="K9555">
            <v>0</v>
          </cell>
          <cell r="L9555">
            <v>0</v>
          </cell>
          <cell r="M9555">
            <v>8988.4500000000007</v>
          </cell>
          <cell r="N9555">
            <v>45176.55</v>
          </cell>
          <cell r="O9555">
            <v>0.17</v>
          </cell>
        </row>
        <row r="9556">
          <cell r="A9556" t="str">
            <v>640.40.80.560-5100.01</v>
          </cell>
          <cell r="B9556" t="str">
            <v>640</v>
          </cell>
          <cell r="C9556" t="str">
            <v>40</v>
          </cell>
          <cell r="D9556" t="str">
            <v>80</v>
          </cell>
          <cell r="E9556" t="str">
            <v>560</v>
          </cell>
          <cell r="F9556" t="str">
            <v>5100.01</v>
          </cell>
          <cell r="G9556" t="str">
            <v>Benefits Retirement</v>
          </cell>
          <cell r="H9556">
            <v>25090</v>
          </cell>
          <cell r="I9556">
            <v>0</v>
          </cell>
          <cell r="J9556">
            <v>25090</v>
          </cell>
          <cell r="K9556">
            <v>0</v>
          </cell>
          <cell r="L9556">
            <v>0</v>
          </cell>
          <cell r="M9556">
            <v>5048.3100000000004</v>
          </cell>
          <cell r="N9556">
            <v>20041.689999999999</v>
          </cell>
          <cell r="O9556">
            <v>0.2</v>
          </cell>
        </row>
        <row r="9557">
          <cell r="A9557" t="str">
            <v>640.40.80.560-5100.02</v>
          </cell>
          <cell r="B9557" t="str">
            <v>640</v>
          </cell>
          <cell r="C9557" t="str">
            <v>40</v>
          </cell>
          <cell r="D9557" t="str">
            <v>80</v>
          </cell>
          <cell r="E9557" t="str">
            <v>560</v>
          </cell>
          <cell r="F9557" t="str">
            <v>5100.02</v>
          </cell>
          <cell r="G9557" t="str">
            <v>Benefits Health Insurance</v>
          </cell>
          <cell r="H9557">
            <v>42470</v>
          </cell>
          <cell r="I9557">
            <v>0</v>
          </cell>
          <cell r="J9557">
            <v>42470</v>
          </cell>
          <cell r="K9557">
            <v>0</v>
          </cell>
          <cell r="L9557">
            <v>0</v>
          </cell>
          <cell r="M9557">
            <v>3774.34</v>
          </cell>
          <cell r="N9557">
            <v>38695.660000000003</v>
          </cell>
          <cell r="O9557">
            <v>0.09</v>
          </cell>
        </row>
        <row r="9558">
          <cell r="A9558" t="str">
            <v>640.40.80.560-5100.03</v>
          </cell>
          <cell r="B9558" t="str">
            <v>640</v>
          </cell>
          <cell r="C9558" t="str">
            <v>40</v>
          </cell>
          <cell r="D9558" t="str">
            <v>80</v>
          </cell>
          <cell r="E9558" t="str">
            <v>560</v>
          </cell>
          <cell r="F9558" t="str">
            <v>5100.03</v>
          </cell>
          <cell r="G9558" t="str">
            <v>Benefits Dental Insurance</v>
          </cell>
          <cell r="H9558">
            <v>4810</v>
          </cell>
          <cell r="I9558">
            <v>0</v>
          </cell>
          <cell r="J9558">
            <v>4810</v>
          </cell>
          <cell r="K9558">
            <v>0</v>
          </cell>
          <cell r="L9558">
            <v>0</v>
          </cell>
          <cell r="M9558">
            <v>663.26</v>
          </cell>
          <cell r="N9558">
            <v>4146.74</v>
          </cell>
          <cell r="O9558">
            <v>0.14000000000000001</v>
          </cell>
        </row>
        <row r="9559">
          <cell r="A9559" t="str">
            <v>640.40.80.560-5100.04</v>
          </cell>
          <cell r="B9559" t="str">
            <v>640</v>
          </cell>
          <cell r="C9559" t="str">
            <v>40</v>
          </cell>
          <cell r="D9559" t="str">
            <v>80</v>
          </cell>
          <cell r="E9559" t="str">
            <v>560</v>
          </cell>
          <cell r="F9559" t="str">
            <v>5100.04</v>
          </cell>
          <cell r="G9559" t="str">
            <v>Benefits Vision Insurance</v>
          </cell>
          <cell r="H9559">
            <v>765</v>
          </cell>
          <cell r="I9559">
            <v>0</v>
          </cell>
          <cell r="J9559">
            <v>765</v>
          </cell>
          <cell r="K9559">
            <v>0</v>
          </cell>
          <cell r="L9559">
            <v>0</v>
          </cell>
          <cell r="M9559">
            <v>108.95</v>
          </cell>
          <cell r="N9559">
            <v>656.05</v>
          </cell>
          <cell r="O9559">
            <v>0.14000000000000001</v>
          </cell>
        </row>
        <row r="9560">
          <cell r="A9560" t="str">
            <v>640.40.80.560-5100.05</v>
          </cell>
          <cell r="B9560" t="str">
            <v>640</v>
          </cell>
          <cell r="C9560" t="str">
            <v>40</v>
          </cell>
          <cell r="D9560" t="str">
            <v>80</v>
          </cell>
          <cell r="E9560" t="str">
            <v>560</v>
          </cell>
          <cell r="F9560" t="str">
            <v>5100.05</v>
          </cell>
          <cell r="G9560" t="str">
            <v>Benefits Life Insurance</v>
          </cell>
          <cell r="H9560">
            <v>650</v>
          </cell>
          <cell r="I9560">
            <v>0</v>
          </cell>
          <cell r="J9560">
            <v>650</v>
          </cell>
          <cell r="K9560">
            <v>0</v>
          </cell>
          <cell r="L9560">
            <v>0</v>
          </cell>
          <cell r="M9560">
            <v>64.27</v>
          </cell>
          <cell r="N9560">
            <v>585.73</v>
          </cell>
          <cell r="O9560">
            <v>0.1</v>
          </cell>
        </row>
        <row r="9561">
          <cell r="A9561" t="str">
            <v>640.40.80.560-5100.06</v>
          </cell>
          <cell r="B9561" t="str">
            <v>640</v>
          </cell>
          <cell r="C9561" t="str">
            <v>40</v>
          </cell>
          <cell r="D9561" t="str">
            <v>80</v>
          </cell>
          <cell r="E9561" t="str">
            <v>560</v>
          </cell>
          <cell r="F9561" t="str">
            <v>5100.06</v>
          </cell>
          <cell r="G9561" t="str">
            <v>Benefits Worker's Comp</v>
          </cell>
          <cell r="H9561">
            <v>6860</v>
          </cell>
          <cell r="I9561">
            <v>0</v>
          </cell>
          <cell r="J9561">
            <v>6860</v>
          </cell>
          <cell r="K9561">
            <v>0</v>
          </cell>
          <cell r="L9561">
            <v>0</v>
          </cell>
          <cell r="M9561">
            <v>0</v>
          </cell>
          <cell r="N9561">
            <v>6860</v>
          </cell>
          <cell r="O9561">
            <v>0</v>
          </cell>
        </row>
        <row r="9562">
          <cell r="A9562" t="str">
            <v>640.40.80.560-5100.07</v>
          </cell>
          <cell r="B9562" t="str">
            <v>640</v>
          </cell>
          <cell r="C9562" t="str">
            <v>40</v>
          </cell>
          <cell r="D9562" t="str">
            <v>80</v>
          </cell>
          <cell r="E9562" t="str">
            <v>560</v>
          </cell>
          <cell r="F9562" t="str">
            <v>5100.07</v>
          </cell>
          <cell r="G9562" t="str">
            <v>Benefits Long Term Disability</v>
          </cell>
          <cell r="H9562">
            <v>1640</v>
          </cell>
          <cell r="I9562">
            <v>0</v>
          </cell>
          <cell r="J9562">
            <v>1640</v>
          </cell>
          <cell r="K9562">
            <v>0</v>
          </cell>
          <cell r="L9562">
            <v>0</v>
          </cell>
          <cell r="M9562">
            <v>139.79</v>
          </cell>
          <cell r="N9562">
            <v>1500.21</v>
          </cell>
          <cell r="O9562">
            <v>0.09</v>
          </cell>
        </row>
        <row r="9563">
          <cell r="A9563" t="str">
            <v>640.40.80.560-5100.08</v>
          </cell>
          <cell r="B9563" t="str">
            <v>640</v>
          </cell>
          <cell r="C9563" t="str">
            <v>40</v>
          </cell>
          <cell r="D9563" t="str">
            <v>80</v>
          </cell>
          <cell r="E9563" t="str">
            <v>560</v>
          </cell>
          <cell r="F9563" t="str">
            <v>5100.08</v>
          </cell>
          <cell r="G9563" t="str">
            <v>Benefits Deferred Compensation</v>
          </cell>
          <cell r="H9563">
            <v>8865</v>
          </cell>
          <cell r="I9563">
            <v>0</v>
          </cell>
          <cell r="J9563">
            <v>8865</v>
          </cell>
          <cell r="K9563">
            <v>0</v>
          </cell>
          <cell r="L9563">
            <v>0</v>
          </cell>
          <cell r="M9563">
            <v>2925.64</v>
          </cell>
          <cell r="N9563">
            <v>5939.36</v>
          </cell>
          <cell r="O9563">
            <v>0.33</v>
          </cell>
        </row>
        <row r="9564">
          <cell r="A9564" t="str">
            <v>640.40.80.560-5100.09</v>
          </cell>
          <cell r="B9564" t="str">
            <v>640</v>
          </cell>
          <cell r="C9564" t="str">
            <v>40</v>
          </cell>
          <cell r="D9564" t="str">
            <v>80</v>
          </cell>
          <cell r="E9564" t="str">
            <v>560</v>
          </cell>
          <cell r="F9564" t="str">
            <v>5100.09</v>
          </cell>
          <cell r="G9564" t="str">
            <v>Benefits Unemployment Insurance</v>
          </cell>
          <cell r="H9564">
            <v>0</v>
          </cell>
          <cell r="I9564">
            <v>0</v>
          </cell>
          <cell r="J9564">
            <v>0</v>
          </cell>
          <cell r="K9564">
            <v>0</v>
          </cell>
          <cell r="L9564">
            <v>0</v>
          </cell>
          <cell r="M9564">
            <v>360</v>
          </cell>
          <cell r="N9564">
            <v>-360</v>
          </cell>
          <cell r="O9564" t="str">
            <v>+++</v>
          </cell>
        </row>
        <row r="9565">
          <cell r="A9565" t="str">
            <v>640.40.80.560-5100.10</v>
          </cell>
          <cell r="B9565" t="str">
            <v>640</v>
          </cell>
          <cell r="C9565" t="str">
            <v>40</v>
          </cell>
          <cell r="D9565" t="str">
            <v>80</v>
          </cell>
          <cell r="E9565" t="str">
            <v>560</v>
          </cell>
          <cell r="F9565" t="str">
            <v>5100.10</v>
          </cell>
          <cell r="G9565" t="str">
            <v>Benefits Uniform Allowance</v>
          </cell>
          <cell r="H9565">
            <v>30</v>
          </cell>
          <cell r="I9565">
            <v>0</v>
          </cell>
          <cell r="J9565">
            <v>30</v>
          </cell>
          <cell r="K9565">
            <v>0</v>
          </cell>
          <cell r="L9565">
            <v>0</v>
          </cell>
          <cell r="M9565">
            <v>225</v>
          </cell>
          <cell r="N9565">
            <v>-195</v>
          </cell>
          <cell r="O9565">
            <v>7.5</v>
          </cell>
        </row>
        <row r="9566">
          <cell r="A9566" t="str">
            <v>640.40.80.560-5100.11</v>
          </cell>
          <cell r="B9566" t="str">
            <v>640</v>
          </cell>
          <cell r="C9566" t="str">
            <v>40</v>
          </cell>
          <cell r="D9566" t="str">
            <v>80</v>
          </cell>
          <cell r="E9566" t="str">
            <v>560</v>
          </cell>
          <cell r="F9566" t="str">
            <v>5100.11</v>
          </cell>
          <cell r="G9566" t="str">
            <v>Benefits Medicare</v>
          </cell>
          <cell r="H9566">
            <v>4290</v>
          </cell>
          <cell r="I9566">
            <v>0</v>
          </cell>
          <cell r="J9566">
            <v>4290</v>
          </cell>
          <cell r="K9566">
            <v>0</v>
          </cell>
          <cell r="L9566">
            <v>0</v>
          </cell>
          <cell r="M9566">
            <v>765.3</v>
          </cell>
          <cell r="N9566">
            <v>3524.7</v>
          </cell>
          <cell r="O9566">
            <v>0.18</v>
          </cell>
        </row>
        <row r="9567">
          <cell r="A9567" t="str">
            <v>640.40.80.560-5100.12</v>
          </cell>
          <cell r="B9567" t="str">
            <v>640</v>
          </cell>
          <cell r="C9567" t="str">
            <v>40</v>
          </cell>
          <cell r="D9567" t="str">
            <v>80</v>
          </cell>
          <cell r="E9567" t="str">
            <v>560</v>
          </cell>
          <cell r="F9567" t="str">
            <v>5100.12</v>
          </cell>
          <cell r="G9567" t="str">
            <v>Benefits Annual Physical Exam</v>
          </cell>
          <cell r="H9567">
            <v>0</v>
          </cell>
          <cell r="I9567">
            <v>0</v>
          </cell>
          <cell r="J9567">
            <v>0</v>
          </cell>
          <cell r="K9567">
            <v>0</v>
          </cell>
          <cell r="L9567">
            <v>0</v>
          </cell>
          <cell r="M9567">
            <v>0</v>
          </cell>
          <cell r="N9567">
            <v>0</v>
          </cell>
          <cell r="O9567" t="str">
            <v>+++</v>
          </cell>
        </row>
        <row r="9568">
          <cell r="A9568" t="str">
            <v>640.40.80.560-5100.13</v>
          </cell>
          <cell r="B9568" t="str">
            <v>640</v>
          </cell>
          <cell r="C9568" t="str">
            <v>40</v>
          </cell>
          <cell r="D9568" t="str">
            <v>80</v>
          </cell>
          <cell r="E9568" t="str">
            <v>560</v>
          </cell>
          <cell r="F9568" t="str">
            <v>5100.13</v>
          </cell>
          <cell r="G9568" t="str">
            <v>Benefits Employee Assistance Program</v>
          </cell>
          <cell r="H9568">
            <v>0</v>
          </cell>
          <cell r="I9568">
            <v>0</v>
          </cell>
          <cell r="J9568">
            <v>0</v>
          </cell>
          <cell r="K9568">
            <v>0</v>
          </cell>
          <cell r="L9568">
            <v>0</v>
          </cell>
          <cell r="M9568">
            <v>0</v>
          </cell>
          <cell r="N9568">
            <v>0</v>
          </cell>
          <cell r="O9568" t="str">
            <v>+++</v>
          </cell>
        </row>
        <row r="9569">
          <cell r="A9569" t="str">
            <v>640.40.80.560-5100.14</v>
          </cell>
          <cell r="B9569" t="str">
            <v>640</v>
          </cell>
          <cell r="C9569" t="str">
            <v>40</v>
          </cell>
          <cell r="D9569" t="str">
            <v>80</v>
          </cell>
          <cell r="E9569" t="str">
            <v>560</v>
          </cell>
          <cell r="F9569" t="str">
            <v>5100.14</v>
          </cell>
          <cell r="G9569" t="str">
            <v>Benefits PPE</v>
          </cell>
          <cell r="H9569">
            <v>0</v>
          </cell>
          <cell r="I9569">
            <v>0</v>
          </cell>
          <cell r="J9569">
            <v>0</v>
          </cell>
          <cell r="K9569">
            <v>0</v>
          </cell>
          <cell r="L9569">
            <v>0</v>
          </cell>
          <cell r="M9569">
            <v>0</v>
          </cell>
          <cell r="N9569">
            <v>0</v>
          </cell>
          <cell r="O9569" t="str">
            <v>+++</v>
          </cell>
        </row>
        <row r="9570">
          <cell r="A9570" t="str">
            <v>640.40.80.560-5100.15</v>
          </cell>
          <cell r="B9570" t="str">
            <v>640</v>
          </cell>
          <cell r="C9570" t="str">
            <v>40</v>
          </cell>
          <cell r="D9570" t="str">
            <v>80</v>
          </cell>
          <cell r="E9570" t="str">
            <v>560</v>
          </cell>
          <cell r="F9570" t="str">
            <v>5100.15</v>
          </cell>
          <cell r="G9570" t="str">
            <v>Benefits Cell Phone Allowance</v>
          </cell>
          <cell r="H9570">
            <v>0</v>
          </cell>
          <cell r="I9570">
            <v>0</v>
          </cell>
          <cell r="J9570">
            <v>0</v>
          </cell>
          <cell r="K9570">
            <v>0</v>
          </cell>
          <cell r="L9570">
            <v>0</v>
          </cell>
          <cell r="M9570">
            <v>0</v>
          </cell>
          <cell r="N9570">
            <v>0</v>
          </cell>
          <cell r="O9570" t="str">
            <v>+++</v>
          </cell>
        </row>
        <row r="9571">
          <cell r="A9571" t="str">
            <v>640.40.80.560-5100.16</v>
          </cell>
          <cell r="B9571" t="str">
            <v>640</v>
          </cell>
          <cell r="C9571" t="str">
            <v>40</v>
          </cell>
          <cell r="D9571" t="str">
            <v>80</v>
          </cell>
          <cell r="E9571" t="str">
            <v>560</v>
          </cell>
          <cell r="F9571" t="str">
            <v>5100.16</v>
          </cell>
          <cell r="G9571" t="str">
            <v>Benefits 1959 Survivor Retirement</v>
          </cell>
          <cell r="H9571">
            <v>0</v>
          </cell>
          <cell r="I9571">
            <v>0</v>
          </cell>
          <cell r="J9571">
            <v>0</v>
          </cell>
          <cell r="K9571">
            <v>0</v>
          </cell>
          <cell r="L9571">
            <v>0</v>
          </cell>
          <cell r="M9571">
            <v>0</v>
          </cell>
          <cell r="N9571">
            <v>0</v>
          </cell>
          <cell r="O9571" t="str">
            <v>+++</v>
          </cell>
        </row>
        <row r="9572">
          <cell r="A9572" t="str">
            <v>640.40.80.560-5100.17</v>
          </cell>
          <cell r="B9572" t="str">
            <v>640</v>
          </cell>
          <cell r="C9572" t="str">
            <v>40</v>
          </cell>
          <cell r="D9572" t="str">
            <v>80</v>
          </cell>
          <cell r="E9572" t="str">
            <v>560</v>
          </cell>
          <cell r="F9572" t="str">
            <v>5100.17</v>
          </cell>
          <cell r="G9572" t="str">
            <v>Benefits Other Post Employment Benefits</v>
          </cell>
          <cell r="H9572">
            <v>0</v>
          </cell>
          <cell r="I9572">
            <v>0</v>
          </cell>
          <cell r="J9572">
            <v>0</v>
          </cell>
          <cell r="K9572">
            <v>0</v>
          </cell>
          <cell r="L9572">
            <v>0</v>
          </cell>
          <cell r="M9572">
            <v>0</v>
          </cell>
          <cell r="N9572">
            <v>0</v>
          </cell>
          <cell r="O9572" t="str">
            <v>+++</v>
          </cell>
        </row>
        <row r="9573">
          <cell r="A9573" t="str">
            <v>640.40.80.560-6000.01</v>
          </cell>
          <cell r="B9573" t="str">
            <v>640</v>
          </cell>
          <cell r="C9573" t="str">
            <v>40</v>
          </cell>
          <cell r="D9573" t="str">
            <v>80</v>
          </cell>
          <cell r="E9573" t="str">
            <v>560</v>
          </cell>
          <cell r="F9573" t="str">
            <v>6000.01</v>
          </cell>
          <cell r="G9573" t="str">
            <v>Professional Services General</v>
          </cell>
          <cell r="H9573">
            <v>182500</v>
          </cell>
          <cell r="I9573">
            <v>0</v>
          </cell>
          <cell r="J9573">
            <v>182500</v>
          </cell>
          <cell r="K9573">
            <v>0</v>
          </cell>
          <cell r="L9573">
            <v>0</v>
          </cell>
          <cell r="M9573">
            <v>6291</v>
          </cell>
          <cell r="N9573">
            <v>176209</v>
          </cell>
          <cell r="O9573">
            <v>0.03</v>
          </cell>
        </row>
        <row r="9574">
          <cell r="A9574" t="str">
            <v>640.40.80.560-6000.13</v>
          </cell>
          <cell r="B9574" t="str">
            <v>640</v>
          </cell>
          <cell r="C9574" t="str">
            <v>40</v>
          </cell>
          <cell r="D9574" t="str">
            <v>80</v>
          </cell>
          <cell r="E9574" t="str">
            <v>560</v>
          </cell>
          <cell r="F9574" t="str">
            <v>6000.13</v>
          </cell>
          <cell r="G9574" t="str">
            <v>Professional Services Compliance Monitoring</v>
          </cell>
          <cell r="H9574">
            <v>174000</v>
          </cell>
          <cell r="I9574">
            <v>1980</v>
          </cell>
          <cell r="J9574">
            <v>175980</v>
          </cell>
          <cell r="K9574">
            <v>0</v>
          </cell>
          <cell r="L9574">
            <v>8760</v>
          </cell>
          <cell r="M9574">
            <v>685</v>
          </cell>
          <cell r="N9574">
            <v>166535</v>
          </cell>
          <cell r="O9574">
            <v>0.05</v>
          </cell>
        </row>
        <row r="9575">
          <cell r="A9575" t="str">
            <v>640.40.80.560-6000.14</v>
          </cell>
          <cell r="B9575" t="str">
            <v>640</v>
          </cell>
          <cell r="C9575" t="str">
            <v>40</v>
          </cell>
          <cell r="D9575" t="str">
            <v>80</v>
          </cell>
          <cell r="E9575" t="str">
            <v>560</v>
          </cell>
          <cell r="F9575" t="str">
            <v>6000.14</v>
          </cell>
          <cell r="G9575" t="str">
            <v>Professional Services IW Pre Analysis</v>
          </cell>
          <cell r="H9575">
            <v>11050</v>
          </cell>
          <cell r="I9575">
            <v>0</v>
          </cell>
          <cell r="J9575">
            <v>11050</v>
          </cell>
          <cell r="K9575">
            <v>0</v>
          </cell>
          <cell r="L9575">
            <v>0</v>
          </cell>
          <cell r="M9575">
            <v>0</v>
          </cell>
          <cell r="N9575">
            <v>11050</v>
          </cell>
          <cell r="O9575">
            <v>0</v>
          </cell>
        </row>
        <row r="9576">
          <cell r="A9576" t="str">
            <v>640.40.80.560-6000.18</v>
          </cell>
          <cell r="B9576" t="str">
            <v>640</v>
          </cell>
          <cell r="C9576" t="str">
            <v>40</v>
          </cell>
          <cell r="D9576" t="str">
            <v>80</v>
          </cell>
          <cell r="E9576" t="str">
            <v>560</v>
          </cell>
          <cell r="F9576" t="str">
            <v>6000.18</v>
          </cell>
          <cell r="G9576" t="str">
            <v>Professional Services Legal</v>
          </cell>
          <cell r="H9576">
            <v>53000</v>
          </cell>
          <cell r="I9576">
            <v>0</v>
          </cell>
          <cell r="J9576">
            <v>53000</v>
          </cell>
          <cell r="K9576">
            <v>0</v>
          </cell>
          <cell r="L9576">
            <v>0</v>
          </cell>
          <cell r="M9576">
            <v>0</v>
          </cell>
          <cell r="N9576">
            <v>53000</v>
          </cell>
          <cell r="O9576">
            <v>0</v>
          </cell>
        </row>
        <row r="9577">
          <cell r="A9577" t="str">
            <v>640.40.80.560-6200.02</v>
          </cell>
          <cell r="B9577" t="str">
            <v>640</v>
          </cell>
          <cell r="C9577" t="str">
            <v>40</v>
          </cell>
          <cell r="D9577" t="str">
            <v>80</v>
          </cell>
          <cell r="E9577" t="str">
            <v>560</v>
          </cell>
          <cell r="F9577" t="str">
            <v>6200.02</v>
          </cell>
          <cell r="G9577" t="str">
            <v>Supplies Special Department</v>
          </cell>
          <cell r="H9577">
            <v>1500</v>
          </cell>
          <cell r="I9577">
            <v>0</v>
          </cell>
          <cell r="J9577">
            <v>1500</v>
          </cell>
          <cell r="K9577">
            <v>0</v>
          </cell>
          <cell r="L9577">
            <v>0</v>
          </cell>
          <cell r="M9577">
            <v>0</v>
          </cell>
          <cell r="N9577">
            <v>1500</v>
          </cell>
          <cell r="O9577">
            <v>0</v>
          </cell>
        </row>
        <row r="9578">
          <cell r="A9578" t="str">
            <v>640.40.80.560-6200.09</v>
          </cell>
          <cell r="B9578" t="str">
            <v>640</v>
          </cell>
          <cell r="C9578" t="str">
            <v>40</v>
          </cell>
          <cell r="D9578" t="str">
            <v>80</v>
          </cell>
          <cell r="E9578" t="str">
            <v>560</v>
          </cell>
          <cell r="F9578" t="str">
            <v>6200.09</v>
          </cell>
          <cell r="G9578" t="str">
            <v>Supplies Data Processing</v>
          </cell>
          <cell r="H9578">
            <v>0</v>
          </cell>
          <cell r="I9578">
            <v>0</v>
          </cell>
          <cell r="J9578">
            <v>0</v>
          </cell>
          <cell r="K9578">
            <v>0</v>
          </cell>
          <cell r="L9578">
            <v>0</v>
          </cell>
          <cell r="M9578">
            <v>0</v>
          </cell>
          <cell r="N9578">
            <v>0</v>
          </cell>
          <cell r="O9578" t="str">
            <v>+++</v>
          </cell>
        </row>
        <row r="9579">
          <cell r="A9579" t="str">
            <v>640.40.80.560-6280.39</v>
          </cell>
          <cell r="B9579" t="str">
            <v>640</v>
          </cell>
          <cell r="C9579" t="str">
            <v>40</v>
          </cell>
          <cell r="D9579" t="str">
            <v>80</v>
          </cell>
          <cell r="E9579" t="str">
            <v>560</v>
          </cell>
          <cell r="F9579" t="str">
            <v>6280.39</v>
          </cell>
          <cell r="G9579" t="str">
            <v>Supplies-Public Works Industrial Waste Pretreatment</v>
          </cell>
          <cell r="H9579">
            <v>4000</v>
          </cell>
          <cell r="I9579">
            <v>0</v>
          </cell>
          <cell r="J9579">
            <v>4000</v>
          </cell>
          <cell r="K9579">
            <v>0</v>
          </cell>
          <cell r="L9579">
            <v>0</v>
          </cell>
          <cell r="M9579">
            <v>0</v>
          </cell>
          <cell r="N9579">
            <v>4000</v>
          </cell>
          <cell r="O9579">
            <v>0</v>
          </cell>
        </row>
        <row r="9580">
          <cell r="A9580" t="str">
            <v>640.40.80.560-6300.01</v>
          </cell>
          <cell r="B9580" t="str">
            <v>640</v>
          </cell>
          <cell r="C9580" t="str">
            <v>40</v>
          </cell>
          <cell r="D9580" t="str">
            <v>80</v>
          </cell>
          <cell r="E9580" t="str">
            <v>560</v>
          </cell>
          <cell r="F9580" t="str">
            <v>6300.01</v>
          </cell>
          <cell r="G9580" t="str">
            <v>Dues &amp; Subscriptions Memberships</v>
          </cell>
          <cell r="H9580">
            <v>53900</v>
          </cell>
          <cell r="I9580">
            <v>0</v>
          </cell>
          <cell r="J9580">
            <v>53900</v>
          </cell>
          <cell r="K9580">
            <v>0</v>
          </cell>
          <cell r="L9580">
            <v>0</v>
          </cell>
          <cell r="M9580">
            <v>4312.95</v>
          </cell>
          <cell r="N9580">
            <v>49587.05</v>
          </cell>
          <cell r="O9580">
            <v>0.08</v>
          </cell>
        </row>
        <row r="9581">
          <cell r="A9581" t="str">
            <v>640.40.80.560-6300.02</v>
          </cell>
          <cell r="B9581" t="str">
            <v>640</v>
          </cell>
          <cell r="C9581" t="str">
            <v>40</v>
          </cell>
          <cell r="D9581" t="str">
            <v>80</v>
          </cell>
          <cell r="E9581" t="str">
            <v>560</v>
          </cell>
          <cell r="F9581" t="str">
            <v>6300.02</v>
          </cell>
          <cell r="G9581" t="str">
            <v>Dues &amp; Subscriptions Publications</v>
          </cell>
          <cell r="H9581">
            <v>6000</v>
          </cell>
          <cell r="I9581">
            <v>0</v>
          </cell>
          <cell r="J9581">
            <v>6000</v>
          </cell>
          <cell r="K9581">
            <v>0</v>
          </cell>
          <cell r="L9581">
            <v>0</v>
          </cell>
          <cell r="M9581">
            <v>0</v>
          </cell>
          <cell r="N9581">
            <v>6000</v>
          </cell>
          <cell r="O9581">
            <v>0</v>
          </cell>
        </row>
        <row r="9582">
          <cell r="A9582" t="str">
            <v>640.40.80.560-6375.02</v>
          </cell>
          <cell r="B9582" t="str">
            <v>640</v>
          </cell>
          <cell r="C9582" t="str">
            <v>40</v>
          </cell>
          <cell r="D9582" t="str">
            <v>80</v>
          </cell>
          <cell r="E9582" t="str">
            <v>560</v>
          </cell>
          <cell r="F9582" t="str">
            <v>6375.02</v>
          </cell>
          <cell r="G9582" t="str">
            <v>Operating Fees NPDES Permit Compliance</v>
          </cell>
          <cell r="H9582">
            <v>100000</v>
          </cell>
          <cell r="I9582">
            <v>0</v>
          </cell>
          <cell r="J9582">
            <v>100000</v>
          </cell>
          <cell r="K9582">
            <v>0</v>
          </cell>
          <cell r="L9582">
            <v>0</v>
          </cell>
          <cell r="M9582">
            <v>0</v>
          </cell>
          <cell r="N9582">
            <v>100000</v>
          </cell>
          <cell r="O9582">
            <v>0</v>
          </cell>
        </row>
        <row r="9583">
          <cell r="A9583" t="str">
            <v>640.40.80.560-6375.04</v>
          </cell>
          <cell r="B9583" t="str">
            <v>640</v>
          </cell>
          <cell r="C9583" t="str">
            <v>40</v>
          </cell>
          <cell r="D9583" t="str">
            <v>80</v>
          </cell>
          <cell r="E9583" t="str">
            <v>560</v>
          </cell>
          <cell r="F9583" t="str">
            <v>6375.04</v>
          </cell>
          <cell r="G9583" t="str">
            <v>Operating Fees Operating Permits</v>
          </cell>
          <cell r="H9583">
            <v>12000</v>
          </cell>
          <cell r="I9583">
            <v>0</v>
          </cell>
          <cell r="J9583">
            <v>12000</v>
          </cell>
          <cell r="K9583">
            <v>0</v>
          </cell>
          <cell r="L9583">
            <v>0</v>
          </cell>
          <cell r="M9583">
            <v>7114</v>
          </cell>
          <cell r="N9583">
            <v>4886</v>
          </cell>
          <cell r="O9583">
            <v>0.59</v>
          </cell>
        </row>
        <row r="9584">
          <cell r="A9584" t="str">
            <v>640.40.80.560-6375.05</v>
          </cell>
          <cell r="B9584" t="str">
            <v>640</v>
          </cell>
          <cell r="C9584" t="str">
            <v>40</v>
          </cell>
          <cell r="D9584" t="str">
            <v>80</v>
          </cell>
          <cell r="E9584" t="str">
            <v>560</v>
          </cell>
          <cell r="F9584" t="str">
            <v>6375.05</v>
          </cell>
          <cell r="G9584" t="str">
            <v>Operating Fees Annual Waste Discharger</v>
          </cell>
          <cell r="H9584">
            <v>100000</v>
          </cell>
          <cell r="I9584">
            <v>0</v>
          </cell>
          <cell r="J9584">
            <v>100000</v>
          </cell>
          <cell r="K9584">
            <v>0</v>
          </cell>
          <cell r="L9584">
            <v>0</v>
          </cell>
          <cell r="M9584">
            <v>0</v>
          </cell>
          <cell r="N9584">
            <v>100000</v>
          </cell>
          <cell r="O9584">
            <v>0</v>
          </cell>
        </row>
        <row r="9585">
          <cell r="A9585" t="str">
            <v>640.40.80.560-6375.06</v>
          </cell>
          <cell r="B9585" t="str">
            <v>640</v>
          </cell>
          <cell r="C9585" t="str">
            <v>40</v>
          </cell>
          <cell r="D9585" t="str">
            <v>80</v>
          </cell>
          <cell r="E9585" t="str">
            <v>560</v>
          </cell>
          <cell r="F9585" t="str">
            <v>6375.06</v>
          </cell>
          <cell r="G9585" t="str">
            <v>Operating Fees Bay Protection Annual</v>
          </cell>
          <cell r="H9585">
            <v>0</v>
          </cell>
          <cell r="I9585">
            <v>0</v>
          </cell>
          <cell r="J9585">
            <v>0</v>
          </cell>
          <cell r="K9585">
            <v>0</v>
          </cell>
          <cell r="L9585">
            <v>0</v>
          </cell>
          <cell r="M9585">
            <v>0</v>
          </cell>
          <cell r="N9585">
            <v>0</v>
          </cell>
          <cell r="O9585" t="str">
            <v>+++</v>
          </cell>
        </row>
        <row r="9586">
          <cell r="A9586" t="str">
            <v>640.40.80.560-6375.10</v>
          </cell>
          <cell r="B9586" t="str">
            <v>640</v>
          </cell>
          <cell r="C9586" t="str">
            <v>40</v>
          </cell>
          <cell r="D9586" t="str">
            <v>80</v>
          </cell>
          <cell r="E9586" t="str">
            <v>560</v>
          </cell>
          <cell r="F9586" t="str">
            <v>6375.10</v>
          </cell>
          <cell r="G9586" t="str">
            <v>Operating Fees Sludge Disposal</v>
          </cell>
          <cell r="H9586">
            <v>0</v>
          </cell>
          <cell r="I9586">
            <v>0</v>
          </cell>
          <cell r="J9586">
            <v>0</v>
          </cell>
          <cell r="K9586">
            <v>0</v>
          </cell>
          <cell r="L9586">
            <v>0</v>
          </cell>
          <cell r="M9586">
            <v>0</v>
          </cell>
          <cell r="N9586">
            <v>0</v>
          </cell>
          <cell r="O9586" t="str">
            <v>+++</v>
          </cell>
        </row>
        <row r="9587">
          <cell r="A9587" t="str">
            <v>640.40.80.560-6375.20</v>
          </cell>
          <cell r="B9587" t="str">
            <v>640</v>
          </cell>
          <cell r="C9587" t="str">
            <v>40</v>
          </cell>
          <cell r="D9587" t="str">
            <v>80</v>
          </cell>
          <cell r="E9587" t="str">
            <v>560</v>
          </cell>
          <cell r="F9587" t="str">
            <v>6375.20</v>
          </cell>
          <cell r="G9587" t="str">
            <v>Operating Fees Fines and Penalties</v>
          </cell>
          <cell r="H9587">
            <v>100000</v>
          </cell>
          <cell r="I9587">
            <v>0</v>
          </cell>
          <cell r="J9587">
            <v>100000</v>
          </cell>
          <cell r="K9587">
            <v>0</v>
          </cell>
          <cell r="L9587">
            <v>0</v>
          </cell>
          <cell r="M9587">
            <v>0</v>
          </cell>
          <cell r="N9587">
            <v>100000</v>
          </cell>
          <cell r="O9587">
            <v>0</v>
          </cell>
        </row>
        <row r="9588">
          <cell r="A9588" t="str">
            <v>640.40.80.560-6600.04</v>
          </cell>
          <cell r="B9588" t="str">
            <v>640</v>
          </cell>
          <cell r="C9588" t="str">
            <v>40</v>
          </cell>
          <cell r="D9588" t="str">
            <v>80</v>
          </cell>
          <cell r="E9588" t="str">
            <v>560</v>
          </cell>
          <cell r="F9588" t="str">
            <v>6600.04</v>
          </cell>
          <cell r="G9588" t="str">
            <v>Administrative Expenses Training/Conferences</v>
          </cell>
          <cell r="H9588">
            <v>6500</v>
          </cell>
          <cell r="I9588">
            <v>0</v>
          </cell>
          <cell r="J9588">
            <v>6500</v>
          </cell>
          <cell r="K9588">
            <v>0</v>
          </cell>
          <cell r="L9588">
            <v>0</v>
          </cell>
          <cell r="M9588">
            <v>0</v>
          </cell>
          <cell r="N9588">
            <v>6500</v>
          </cell>
          <cell r="O9588">
            <v>0</v>
          </cell>
        </row>
        <row r="9589">
          <cell r="A9589" t="str">
            <v>640.40.80.560-6600.05</v>
          </cell>
          <cell r="B9589" t="str">
            <v>640</v>
          </cell>
          <cell r="C9589" t="str">
            <v>40</v>
          </cell>
          <cell r="D9589" t="str">
            <v>80</v>
          </cell>
          <cell r="E9589" t="str">
            <v>560</v>
          </cell>
          <cell r="F9589" t="str">
            <v>6600.05</v>
          </cell>
          <cell r="G9589" t="str">
            <v>Administrative Expenses Public/Legal Advertisement</v>
          </cell>
          <cell r="H9589">
            <v>100</v>
          </cell>
          <cell r="I9589">
            <v>0</v>
          </cell>
          <cell r="J9589">
            <v>100</v>
          </cell>
          <cell r="K9589">
            <v>0</v>
          </cell>
          <cell r="L9589">
            <v>0</v>
          </cell>
          <cell r="M9589">
            <v>0</v>
          </cell>
          <cell r="N9589">
            <v>100</v>
          </cell>
          <cell r="O9589">
            <v>0</v>
          </cell>
        </row>
        <row r="9590">
          <cell r="A9590" t="str">
            <v>640.40.80.640-5000.01</v>
          </cell>
          <cell r="B9590" t="str">
            <v>640</v>
          </cell>
          <cell r="C9590" t="str">
            <v>40</v>
          </cell>
          <cell r="D9590" t="str">
            <v>80</v>
          </cell>
          <cell r="E9590" t="str">
            <v>640</v>
          </cell>
          <cell r="F9590" t="str">
            <v>5000.01</v>
          </cell>
          <cell r="G9590" t="str">
            <v>Salaries Regular</v>
          </cell>
          <cell r="H9590">
            <v>729600</v>
          </cell>
          <cell r="I9590">
            <v>0</v>
          </cell>
          <cell r="J9590">
            <v>729600</v>
          </cell>
          <cell r="K9590">
            <v>0</v>
          </cell>
          <cell r="L9590">
            <v>0</v>
          </cell>
          <cell r="M9590">
            <v>176441.85</v>
          </cell>
          <cell r="N9590">
            <v>553158.15</v>
          </cell>
          <cell r="O9590">
            <v>0.24</v>
          </cell>
        </row>
        <row r="9591">
          <cell r="A9591" t="str">
            <v>640.40.80.640-5000.02</v>
          </cell>
          <cell r="B9591" t="str">
            <v>640</v>
          </cell>
          <cell r="C9591" t="str">
            <v>40</v>
          </cell>
          <cell r="D9591" t="str">
            <v>80</v>
          </cell>
          <cell r="E9591" t="str">
            <v>640</v>
          </cell>
          <cell r="F9591" t="str">
            <v>5000.02</v>
          </cell>
          <cell r="G9591" t="str">
            <v>Salaries Part Time</v>
          </cell>
          <cell r="H9591">
            <v>25000</v>
          </cell>
          <cell r="I9591">
            <v>0</v>
          </cell>
          <cell r="J9591">
            <v>25000</v>
          </cell>
          <cell r="K9591">
            <v>0</v>
          </cell>
          <cell r="L9591">
            <v>0</v>
          </cell>
          <cell r="M9591">
            <v>0</v>
          </cell>
          <cell r="N9591">
            <v>25000</v>
          </cell>
          <cell r="O9591">
            <v>0</v>
          </cell>
        </row>
        <row r="9592">
          <cell r="A9592" t="str">
            <v>640.40.80.640-5000.03</v>
          </cell>
          <cell r="B9592" t="str">
            <v>640</v>
          </cell>
          <cell r="C9592" t="str">
            <v>40</v>
          </cell>
          <cell r="D9592" t="str">
            <v>80</v>
          </cell>
          <cell r="E9592" t="str">
            <v>640</v>
          </cell>
          <cell r="F9592" t="str">
            <v>5000.03</v>
          </cell>
          <cell r="G9592" t="str">
            <v>Salaries Overtime</v>
          </cell>
          <cell r="H9592">
            <v>51500</v>
          </cell>
          <cell r="I9592">
            <v>0</v>
          </cell>
          <cell r="J9592">
            <v>51500</v>
          </cell>
          <cell r="K9592">
            <v>0</v>
          </cell>
          <cell r="L9592">
            <v>0</v>
          </cell>
          <cell r="M9592">
            <v>11481.84</v>
          </cell>
          <cell r="N9592">
            <v>40018.160000000003</v>
          </cell>
          <cell r="O9592">
            <v>0.22</v>
          </cell>
        </row>
        <row r="9593">
          <cell r="A9593" t="str">
            <v>640.40.80.640-5000.04</v>
          </cell>
          <cell r="B9593" t="str">
            <v>640</v>
          </cell>
          <cell r="C9593" t="str">
            <v>40</v>
          </cell>
          <cell r="D9593" t="str">
            <v>80</v>
          </cell>
          <cell r="E9593" t="str">
            <v>640</v>
          </cell>
          <cell r="F9593" t="str">
            <v>5000.04</v>
          </cell>
          <cell r="G9593" t="str">
            <v>Salaries Holiday Pay</v>
          </cell>
          <cell r="H9593">
            <v>15000</v>
          </cell>
          <cell r="I9593">
            <v>0</v>
          </cell>
          <cell r="J9593">
            <v>15000</v>
          </cell>
          <cell r="K9593">
            <v>0</v>
          </cell>
          <cell r="L9593">
            <v>0</v>
          </cell>
          <cell r="M9593">
            <v>0</v>
          </cell>
          <cell r="N9593">
            <v>15000</v>
          </cell>
          <cell r="O9593">
            <v>0</v>
          </cell>
        </row>
        <row r="9594">
          <cell r="A9594" t="str">
            <v>640.40.80.640-5000.05</v>
          </cell>
          <cell r="B9594" t="str">
            <v>640</v>
          </cell>
          <cell r="C9594" t="str">
            <v>40</v>
          </cell>
          <cell r="D9594" t="str">
            <v>80</v>
          </cell>
          <cell r="E9594" t="str">
            <v>640</v>
          </cell>
          <cell r="F9594" t="str">
            <v>5000.05</v>
          </cell>
          <cell r="G9594" t="str">
            <v>Salaries Duty Pay</v>
          </cell>
          <cell r="H9594">
            <v>0</v>
          </cell>
          <cell r="I9594">
            <v>0</v>
          </cell>
          <cell r="J9594">
            <v>0</v>
          </cell>
          <cell r="K9594">
            <v>0</v>
          </cell>
          <cell r="L9594">
            <v>0</v>
          </cell>
          <cell r="M9594">
            <v>0</v>
          </cell>
          <cell r="N9594">
            <v>0</v>
          </cell>
          <cell r="O9594" t="str">
            <v>+++</v>
          </cell>
        </row>
        <row r="9595">
          <cell r="A9595" t="str">
            <v>640.40.80.640-5000.06</v>
          </cell>
          <cell r="B9595" t="str">
            <v>640</v>
          </cell>
          <cell r="C9595" t="str">
            <v>40</v>
          </cell>
          <cell r="D9595" t="str">
            <v>80</v>
          </cell>
          <cell r="E9595" t="str">
            <v>640</v>
          </cell>
          <cell r="F9595" t="str">
            <v>5000.06</v>
          </cell>
          <cell r="G9595" t="str">
            <v>Salaries Out of Class</v>
          </cell>
          <cell r="H9595">
            <v>0</v>
          </cell>
          <cell r="I9595">
            <v>0</v>
          </cell>
          <cell r="J9595">
            <v>0</v>
          </cell>
          <cell r="K9595">
            <v>0</v>
          </cell>
          <cell r="L9595">
            <v>0</v>
          </cell>
          <cell r="M9595">
            <v>0</v>
          </cell>
          <cell r="N9595">
            <v>0</v>
          </cell>
          <cell r="O9595" t="str">
            <v>+++</v>
          </cell>
        </row>
        <row r="9596">
          <cell r="A9596" t="str">
            <v>640.40.80.640-5000.07</v>
          </cell>
          <cell r="B9596" t="str">
            <v>640</v>
          </cell>
          <cell r="C9596" t="str">
            <v>40</v>
          </cell>
          <cell r="D9596" t="str">
            <v>80</v>
          </cell>
          <cell r="E9596" t="str">
            <v>640</v>
          </cell>
          <cell r="F9596" t="str">
            <v>5000.07</v>
          </cell>
          <cell r="G9596" t="str">
            <v>Salaries Admin Leave Pay</v>
          </cell>
          <cell r="H9596">
            <v>115</v>
          </cell>
          <cell r="I9596">
            <v>0</v>
          </cell>
          <cell r="J9596">
            <v>115</v>
          </cell>
          <cell r="K9596">
            <v>0</v>
          </cell>
          <cell r="L9596">
            <v>0</v>
          </cell>
          <cell r="M9596">
            <v>0</v>
          </cell>
          <cell r="N9596">
            <v>115</v>
          </cell>
          <cell r="O9596">
            <v>0</v>
          </cell>
        </row>
        <row r="9597">
          <cell r="A9597" t="str">
            <v>640.40.80.640-5000.08</v>
          </cell>
          <cell r="B9597" t="str">
            <v>640</v>
          </cell>
          <cell r="C9597" t="str">
            <v>40</v>
          </cell>
          <cell r="D9597" t="str">
            <v>80</v>
          </cell>
          <cell r="E9597" t="str">
            <v>640</v>
          </cell>
          <cell r="F9597" t="str">
            <v>5000.08</v>
          </cell>
          <cell r="G9597" t="str">
            <v>Salaries Longevity Pay</v>
          </cell>
          <cell r="H9597">
            <v>6515</v>
          </cell>
          <cell r="I9597">
            <v>0</v>
          </cell>
          <cell r="J9597">
            <v>6515</v>
          </cell>
          <cell r="K9597">
            <v>0</v>
          </cell>
          <cell r="L9597">
            <v>0</v>
          </cell>
          <cell r="M9597">
            <v>2623.4</v>
          </cell>
          <cell r="N9597">
            <v>3891.6</v>
          </cell>
          <cell r="O9597">
            <v>0.4</v>
          </cell>
        </row>
        <row r="9598">
          <cell r="A9598" t="str">
            <v>640.40.80.640-5000.09</v>
          </cell>
          <cell r="B9598" t="str">
            <v>640</v>
          </cell>
          <cell r="C9598" t="str">
            <v>40</v>
          </cell>
          <cell r="D9598" t="str">
            <v>80</v>
          </cell>
          <cell r="E9598" t="str">
            <v>640</v>
          </cell>
          <cell r="F9598" t="str">
            <v>5000.09</v>
          </cell>
          <cell r="G9598" t="str">
            <v>Salaries Mutual Aid Overtime</v>
          </cell>
          <cell r="H9598">
            <v>0</v>
          </cell>
          <cell r="I9598">
            <v>0</v>
          </cell>
          <cell r="J9598">
            <v>0</v>
          </cell>
          <cell r="K9598">
            <v>0</v>
          </cell>
          <cell r="L9598">
            <v>0</v>
          </cell>
          <cell r="M9598">
            <v>0</v>
          </cell>
          <cell r="N9598">
            <v>0</v>
          </cell>
          <cell r="O9598" t="str">
            <v>+++</v>
          </cell>
        </row>
        <row r="9599">
          <cell r="A9599" t="str">
            <v>640.40.80.640-5000.10</v>
          </cell>
          <cell r="B9599" t="str">
            <v>640</v>
          </cell>
          <cell r="C9599" t="str">
            <v>40</v>
          </cell>
          <cell r="D9599" t="str">
            <v>80</v>
          </cell>
          <cell r="E9599" t="str">
            <v>640</v>
          </cell>
          <cell r="F9599" t="str">
            <v>5000.10</v>
          </cell>
          <cell r="G9599" t="str">
            <v>Salaries Furloughs</v>
          </cell>
          <cell r="H9599">
            <v>0</v>
          </cell>
          <cell r="I9599">
            <v>0</v>
          </cell>
          <cell r="J9599">
            <v>0</v>
          </cell>
          <cell r="K9599">
            <v>0</v>
          </cell>
          <cell r="L9599">
            <v>0</v>
          </cell>
          <cell r="M9599">
            <v>0</v>
          </cell>
          <cell r="N9599">
            <v>0</v>
          </cell>
          <cell r="O9599" t="str">
            <v>+++</v>
          </cell>
        </row>
        <row r="9600">
          <cell r="A9600" t="str">
            <v>640.40.80.640-5000.11</v>
          </cell>
          <cell r="B9600" t="str">
            <v>640</v>
          </cell>
          <cell r="C9600" t="str">
            <v>40</v>
          </cell>
          <cell r="D9600" t="str">
            <v>80</v>
          </cell>
          <cell r="E9600" t="str">
            <v>640</v>
          </cell>
          <cell r="F9600" t="str">
            <v>5000.11</v>
          </cell>
          <cell r="G9600" t="str">
            <v>Salaries Worker's Comp</v>
          </cell>
          <cell r="H9600">
            <v>0</v>
          </cell>
          <cell r="I9600">
            <v>0</v>
          </cell>
          <cell r="J9600">
            <v>0</v>
          </cell>
          <cell r="K9600">
            <v>0</v>
          </cell>
          <cell r="L9600">
            <v>0</v>
          </cell>
          <cell r="M9600">
            <v>0</v>
          </cell>
          <cell r="N9600">
            <v>0</v>
          </cell>
          <cell r="O9600" t="str">
            <v>+++</v>
          </cell>
        </row>
        <row r="9601">
          <cell r="A9601" t="str">
            <v>640.40.80.640-5000.12</v>
          </cell>
          <cell r="B9601" t="str">
            <v>640</v>
          </cell>
          <cell r="C9601" t="str">
            <v>40</v>
          </cell>
          <cell r="D9601" t="str">
            <v>80</v>
          </cell>
          <cell r="E9601" t="str">
            <v>640</v>
          </cell>
          <cell r="F9601" t="str">
            <v>5000.12</v>
          </cell>
          <cell r="G9601" t="str">
            <v>Salaries Compensated Absences</v>
          </cell>
          <cell r="H9601">
            <v>0</v>
          </cell>
          <cell r="I9601">
            <v>0</v>
          </cell>
          <cell r="J9601">
            <v>0</v>
          </cell>
          <cell r="K9601">
            <v>0</v>
          </cell>
          <cell r="L9601">
            <v>0</v>
          </cell>
          <cell r="M9601">
            <v>0</v>
          </cell>
          <cell r="N9601">
            <v>0</v>
          </cell>
          <cell r="O9601" t="str">
            <v>+++</v>
          </cell>
        </row>
        <row r="9602">
          <cell r="A9602" t="str">
            <v>640.40.80.640-5000.99</v>
          </cell>
          <cell r="B9602" t="str">
            <v>640</v>
          </cell>
          <cell r="C9602" t="str">
            <v>40</v>
          </cell>
          <cell r="D9602" t="str">
            <v>80</v>
          </cell>
          <cell r="E9602" t="str">
            <v>640</v>
          </cell>
          <cell r="F9602" t="str">
            <v>5000.99</v>
          </cell>
          <cell r="G9602" t="str">
            <v>Salaries New Personnel Requests</v>
          </cell>
          <cell r="H9602">
            <v>190</v>
          </cell>
          <cell r="I9602">
            <v>0</v>
          </cell>
          <cell r="J9602">
            <v>190</v>
          </cell>
          <cell r="K9602">
            <v>0</v>
          </cell>
          <cell r="L9602">
            <v>0</v>
          </cell>
          <cell r="M9602">
            <v>0</v>
          </cell>
          <cell r="N9602">
            <v>190</v>
          </cell>
          <cell r="O9602">
            <v>0</v>
          </cell>
        </row>
        <row r="9603">
          <cell r="A9603" t="str">
            <v>640.40.80.640-5100.00</v>
          </cell>
          <cell r="B9603" t="str">
            <v>640</v>
          </cell>
          <cell r="C9603" t="str">
            <v>40</v>
          </cell>
          <cell r="D9603" t="str">
            <v>80</v>
          </cell>
          <cell r="E9603" t="str">
            <v>640</v>
          </cell>
          <cell r="F9603" t="str">
            <v>5100.00</v>
          </cell>
          <cell r="G9603" t="str">
            <v>Benefits PERS Pool Liability</v>
          </cell>
          <cell r="H9603">
            <v>141620</v>
          </cell>
          <cell r="I9603">
            <v>0</v>
          </cell>
          <cell r="J9603">
            <v>141620</v>
          </cell>
          <cell r="K9603">
            <v>0</v>
          </cell>
          <cell r="L9603">
            <v>0</v>
          </cell>
          <cell r="M9603">
            <v>34441.01</v>
          </cell>
          <cell r="N9603">
            <v>107178.99</v>
          </cell>
          <cell r="O9603">
            <v>0.24</v>
          </cell>
        </row>
        <row r="9604">
          <cell r="A9604" t="str">
            <v>640.40.80.640-5100.01</v>
          </cell>
          <cell r="B9604" t="str">
            <v>640</v>
          </cell>
          <cell r="C9604" t="str">
            <v>40</v>
          </cell>
          <cell r="D9604" t="str">
            <v>80</v>
          </cell>
          <cell r="E9604" t="str">
            <v>640</v>
          </cell>
          <cell r="F9604" t="str">
            <v>5100.01</v>
          </cell>
          <cell r="G9604" t="str">
            <v>Benefits Retirement</v>
          </cell>
          <cell r="H9604">
            <v>87770</v>
          </cell>
          <cell r="I9604">
            <v>0</v>
          </cell>
          <cell r="J9604">
            <v>87770</v>
          </cell>
          <cell r="K9604">
            <v>0</v>
          </cell>
          <cell r="L9604">
            <v>0</v>
          </cell>
          <cell r="M9604">
            <v>19237.72</v>
          </cell>
          <cell r="N9604">
            <v>68532.28</v>
          </cell>
          <cell r="O9604">
            <v>0.22</v>
          </cell>
        </row>
        <row r="9605">
          <cell r="A9605" t="str">
            <v>640.40.80.640-5100.02</v>
          </cell>
          <cell r="B9605" t="str">
            <v>640</v>
          </cell>
          <cell r="C9605" t="str">
            <v>40</v>
          </cell>
          <cell r="D9605" t="str">
            <v>80</v>
          </cell>
          <cell r="E9605" t="str">
            <v>640</v>
          </cell>
          <cell r="F9605" t="str">
            <v>5100.02</v>
          </cell>
          <cell r="G9605" t="str">
            <v>Benefits Health Insurance</v>
          </cell>
          <cell r="H9605">
            <v>149130</v>
          </cell>
          <cell r="I9605">
            <v>0</v>
          </cell>
          <cell r="J9605">
            <v>149130</v>
          </cell>
          <cell r="K9605">
            <v>0</v>
          </cell>
          <cell r="L9605">
            <v>0</v>
          </cell>
          <cell r="M9605">
            <v>28401</v>
          </cell>
          <cell r="N9605">
            <v>120729</v>
          </cell>
          <cell r="O9605">
            <v>0.19</v>
          </cell>
        </row>
        <row r="9606">
          <cell r="A9606" t="str">
            <v>640.40.80.640-5100.03</v>
          </cell>
          <cell r="B9606" t="str">
            <v>640</v>
          </cell>
          <cell r="C9606" t="str">
            <v>40</v>
          </cell>
          <cell r="D9606" t="str">
            <v>80</v>
          </cell>
          <cell r="E9606" t="str">
            <v>640</v>
          </cell>
          <cell r="F9606" t="str">
            <v>5100.03</v>
          </cell>
          <cell r="G9606" t="str">
            <v>Benefits Dental Insurance</v>
          </cell>
          <cell r="H9606">
            <v>11690</v>
          </cell>
          <cell r="I9606">
            <v>0</v>
          </cell>
          <cell r="J9606">
            <v>11690</v>
          </cell>
          <cell r="K9606">
            <v>0</v>
          </cell>
          <cell r="L9606">
            <v>0</v>
          </cell>
          <cell r="M9606">
            <v>2250.86</v>
          </cell>
          <cell r="N9606">
            <v>9439.14</v>
          </cell>
          <cell r="O9606">
            <v>0.19</v>
          </cell>
        </row>
        <row r="9607">
          <cell r="A9607" t="str">
            <v>640.40.80.640-5100.04</v>
          </cell>
          <cell r="B9607" t="str">
            <v>640</v>
          </cell>
          <cell r="C9607" t="str">
            <v>40</v>
          </cell>
          <cell r="D9607" t="str">
            <v>80</v>
          </cell>
          <cell r="E9607" t="str">
            <v>640</v>
          </cell>
          <cell r="F9607" t="str">
            <v>5100.04</v>
          </cell>
          <cell r="G9607" t="str">
            <v>Benefits Vision Insurance</v>
          </cell>
          <cell r="H9607">
            <v>1950</v>
          </cell>
          <cell r="I9607">
            <v>0</v>
          </cell>
          <cell r="J9607">
            <v>1950</v>
          </cell>
          <cell r="K9607">
            <v>0</v>
          </cell>
          <cell r="L9607">
            <v>0</v>
          </cell>
          <cell r="M9607">
            <v>369.99</v>
          </cell>
          <cell r="N9607">
            <v>1580.01</v>
          </cell>
          <cell r="O9607">
            <v>0.19</v>
          </cell>
        </row>
        <row r="9608">
          <cell r="A9608" t="str">
            <v>640.40.80.640-5100.05</v>
          </cell>
          <cell r="B9608" t="str">
            <v>640</v>
          </cell>
          <cell r="C9608" t="str">
            <v>40</v>
          </cell>
          <cell r="D9608" t="str">
            <v>80</v>
          </cell>
          <cell r="E9608" t="str">
            <v>640</v>
          </cell>
          <cell r="F9608" t="str">
            <v>5100.05</v>
          </cell>
          <cell r="G9608" t="str">
            <v>Benefits Life Insurance</v>
          </cell>
          <cell r="H9608">
            <v>980</v>
          </cell>
          <cell r="I9608">
            <v>0</v>
          </cell>
          <cell r="J9608">
            <v>980</v>
          </cell>
          <cell r="K9608">
            <v>0</v>
          </cell>
          <cell r="L9608">
            <v>0</v>
          </cell>
          <cell r="M9608">
            <v>217.25</v>
          </cell>
          <cell r="N9608">
            <v>762.75</v>
          </cell>
          <cell r="O9608">
            <v>0.22</v>
          </cell>
        </row>
        <row r="9609">
          <cell r="A9609" t="str">
            <v>640.40.80.640-5100.06</v>
          </cell>
          <cell r="B9609" t="str">
            <v>640</v>
          </cell>
          <cell r="C9609" t="str">
            <v>40</v>
          </cell>
          <cell r="D9609" t="str">
            <v>80</v>
          </cell>
          <cell r="E9609" t="str">
            <v>640</v>
          </cell>
          <cell r="F9609" t="str">
            <v>5100.06</v>
          </cell>
          <cell r="G9609" t="str">
            <v>Benefits Worker's Comp</v>
          </cell>
          <cell r="H9609">
            <v>24040</v>
          </cell>
          <cell r="I9609">
            <v>0</v>
          </cell>
          <cell r="J9609">
            <v>24040</v>
          </cell>
          <cell r="K9609">
            <v>0</v>
          </cell>
          <cell r="L9609">
            <v>0</v>
          </cell>
          <cell r="M9609">
            <v>0</v>
          </cell>
          <cell r="N9609">
            <v>24040</v>
          </cell>
          <cell r="O9609">
            <v>0</v>
          </cell>
        </row>
        <row r="9610">
          <cell r="A9610" t="str">
            <v>640.40.80.640-5100.07</v>
          </cell>
          <cell r="B9610" t="str">
            <v>640</v>
          </cell>
          <cell r="C9610" t="str">
            <v>40</v>
          </cell>
          <cell r="D9610" t="str">
            <v>80</v>
          </cell>
          <cell r="E9610" t="str">
            <v>640</v>
          </cell>
          <cell r="F9610" t="str">
            <v>5100.07</v>
          </cell>
          <cell r="G9610" t="str">
            <v>Benefits Long Term Disability</v>
          </cell>
          <cell r="H9610">
            <v>3690</v>
          </cell>
          <cell r="I9610">
            <v>0</v>
          </cell>
          <cell r="J9610">
            <v>3690</v>
          </cell>
          <cell r="K9610">
            <v>0</v>
          </cell>
          <cell r="L9610">
            <v>0</v>
          </cell>
          <cell r="M9610">
            <v>633.52</v>
          </cell>
          <cell r="N9610">
            <v>3056.48</v>
          </cell>
          <cell r="O9610">
            <v>0.17</v>
          </cell>
        </row>
        <row r="9611">
          <cell r="A9611" t="str">
            <v>640.40.80.640-5100.08</v>
          </cell>
          <cell r="B9611" t="str">
            <v>640</v>
          </cell>
          <cell r="C9611" t="str">
            <v>40</v>
          </cell>
          <cell r="D9611" t="str">
            <v>80</v>
          </cell>
          <cell r="E9611" t="str">
            <v>640</v>
          </cell>
          <cell r="F9611" t="str">
            <v>5100.08</v>
          </cell>
          <cell r="G9611" t="str">
            <v>Benefits Deferred Compensation</v>
          </cell>
          <cell r="H9611">
            <v>32190</v>
          </cell>
          <cell r="I9611">
            <v>0</v>
          </cell>
          <cell r="J9611">
            <v>32190</v>
          </cell>
          <cell r="K9611">
            <v>0</v>
          </cell>
          <cell r="L9611">
            <v>0</v>
          </cell>
          <cell r="M9611">
            <v>7803.2</v>
          </cell>
          <cell r="N9611">
            <v>24386.799999999999</v>
          </cell>
          <cell r="O9611">
            <v>0.24</v>
          </cell>
        </row>
        <row r="9612">
          <cell r="A9612" t="str">
            <v>640.40.80.640-5100.09</v>
          </cell>
          <cell r="B9612" t="str">
            <v>640</v>
          </cell>
          <cell r="C9612" t="str">
            <v>40</v>
          </cell>
          <cell r="D9612" t="str">
            <v>80</v>
          </cell>
          <cell r="E9612" t="str">
            <v>640</v>
          </cell>
          <cell r="F9612" t="str">
            <v>5100.09</v>
          </cell>
          <cell r="G9612" t="str">
            <v>Benefits Unemployment Insurance</v>
          </cell>
          <cell r="H9612">
            <v>0</v>
          </cell>
          <cell r="I9612">
            <v>0</v>
          </cell>
          <cell r="J9612">
            <v>0</v>
          </cell>
          <cell r="K9612">
            <v>0</v>
          </cell>
          <cell r="L9612">
            <v>0</v>
          </cell>
          <cell r="M9612">
            <v>5578</v>
          </cell>
          <cell r="N9612">
            <v>-5578</v>
          </cell>
          <cell r="O9612" t="str">
            <v>+++</v>
          </cell>
        </row>
        <row r="9613">
          <cell r="A9613" t="str">
            <v>640.40.80.640-5100.10</v>
          </cell>
          <cell r="B9613" t="str">
            <v>640</v>
          </cell>
          <cell r="C9613" t="str">
            <v>40</v>
          </cell>
          <cell r="D9613" t="str">
            <v>80</v>
          </cell>
          <cell r="E9613" t="str">
            <v>640</v>
          </cell>
          <cell r="F9613" t="str">
            <v>5100.10</v>
          </cell>
          <cell r="G9613" t="str">
            <v>Benefits Uniform Allowance</v>
          </cell>
          <cell r="H9613">
            <v>0</v>
          </cell>
          <cell r="I9613">
            <v>0</v>
          </cell>
          <cell r="J9613">
            <v>0</v>
          </cell>
          <cell r="K9613">
            <v>0</v>
          </cell>
          <cell r="L9613">
            <v>0</v>
          </cell>
          <cell r="M9613">
            <v>-225</v>
          </cell>
          <cell r="N9613">
            <v>225</v>
          </cell>
          <cell r="O9613" t="str">
            <v>+++</v>
          </cell>
        </row>
        <row r="9614">
          <cell r="A9614" t="str">
            <v>640.40.80.640-5100.11</v>
          </cell>
          <cell r="B9614" t="str">
            <v>640</v>
          </cell>
          <cell r="C9614" t="str">
            <v>40</v>
          </cell>
          <cell r="D9614" t="str">
            <v>80</v>
          </cell>
          <cell r="E9614" t="str">
            <v>640</v>
          </cell>
          <cell r="F9614" t="str">
            <v>5100.11</v>
          </cell>
          <cell r="G9614" t="str">
            <v>Benefits Medicare</v>
          </cell>
          <cell r="H9614">
            <v>12055</v>
          </cell>
          <cell r="I9614">
            <v>0</v>
          </cell>
          <cell r="J9614">
            <v>12055</v>
          </cell>
          <cell r="K9614">
            <v>0</v>
          </cell>
          <cell r="L9614">
            <v>0</v>
          </cell>
          <cell r="M9614">
            <v>2949.7</v>
          </cell>
          <cell r="N9614">
            <v>9105.2999999999993</v>
          </cell>
          <cell r="O9614">
            <v>0.24</v>
          </cell>
        </row>
        <row r="9615">
          <cell r="A9615" t="str">
            <v>640.40.80.640-5100.12</v>
          </cell>
          <cell r="B9615" t="str">
            <v>640</v>
          </cell>
          <cell r="C9615" t="str">
            <v>40</v>
          </cell>
          <cell r="D9615" t="str">
            <v>80</v>
          </cell>
          <cell r="E9615" t="str">
            <v>640</v>
          </cell>
          <cell r="F9615" t="str">
            <v>5100.12</v>
          </cell>
          <cell r="G9615" t="str">
            <v>Benefits Annual Physical Exam</v>
          </cell>
          <cell r="H9615">
            <v>0</v>
          </cell>
          <cell r="I9615">
            <v>0</v>
          </cell>
          <cell r="J9615">
            <v>0</v>
          </cell>
          <cell r="K9615">
            <v>0</v>
          </cell>
          <cell r="L9615">
            <v>0</v>
          </cell>
          <cell r="M9615">
            <v>0</v>
          </cell>
          <cell r="N9615">
            <v>0</v>
          </cell>
          <cell r="O9615" t="str">
            <v>+++</v>
          </cell>
        </row>
        <row r="9616">
          <cell r="A9616" t="str">
            <v>640.40.80.640-5100.13</v>
          </cell>
          <cell r="B9616" t="str">
            <v>640</v>
          </cell>
          <cell r="C9616" t="str">
            <v>40</v>
          </cell>
          <cell r="D9616" t="str">
            <v>80</v>
          </cell>
          <cell r="E9616" t="str">
            <v>640</v>
          </cell>
          <cell r="F9616" t="str">
            <v>5100.13</v>
          </cell>
          <cell r="G9616" t="str">
            <v>Benefits Employee Assistance Program</v>
          </cell>
          <cell r="H9616">
            <v>0</v>
          </cell>
          <cell r="I9616">
            <v>0</v>
          </cell>
          <cell r="J9616">
            <v>0</v>
          </cell>
          <cell r="K9616">
            <v>0</v>
          </cell>
          <cell r="L9616">
            <v>0</v>
          </cell>
          <cell r="M9616">
            <v>0</v>
          </cell>
          <cell r="N9616">
            <v>0</v>
          </cell>
          <cell r="O9616" t="str">
            <v>+++</v>
          </cell>
        </row>
        <row r="9617">
          <cell r="A9617" t="str">
            <v>640.40.80.640-5100.14</v>
          </cell>
          <cell r="B9617" t="str">
            <v>640</v>
          </cell>
          <cell r="C9617" t="str">
            <v>40</v>
          </cell>
          <cell r="D9617" t="str">
            <v>80</v>
          </cell>
          <cell r="E9617" t="str">
            <v>640</v>
          </cell>
          <cell r="F9617" t="str">
            <v>5100.14</v>
          </cell>
          <cell r="G9617" t="str">
            <v>Benefits PPE</v>
          </cell>
          <cell r="H9617">
            <v>0</v>
          </cell>
          <cell r="I9617">
            <v>0</v>
          </cell>
          <cell r="J9617">
            <v>0</v>
          </cell>
          <cell r="K9617">
            <v>0</v>
          </cell>
          <cell r="L9617">
            <v>0</v>
          </cell>
          <cell r="M9617">
            <v>0</v>
          </cell>
          <cell r="N9617">
            <v>0</v>
          </cell>
          <cell r="O9617" t="str">
            <v>+++</v>
          </cell>
        </row>
        <row r="9618">
          <cell r="A9618" t="str">
            <v>640.40.80.640-5100.15</v>
          </cell>
          <cell r="B9618" t="str">
            <v>640</v>
          </cell>
          <cell r="C9618" t="str">
            <v>40</v>
          </cell>
          <cell r="D9618" t="str">
            <v>80</v>
          </cell>
          <cell r="E9618" t="str">
            <v>640</v>
          </cell>
          <cell r="F9618" t="str">
            <v>5100.15</v>
          </cell>
          <cell r="G9618" t="str">
            <v>Benefits Cell Phone Allowance</v>
          </cell>
          <cell r="H9618">
            <v>30</v>
          </cell>
          <cell r="I9618">
            <v>0</v>
          </cell>
          <cell r="J9618">
            <v>30</v>
          </cell>
          <cell r="K9618">
            <v>0</v>
          </cell>
          <cell r="L9618">
            <v>0</v>
          </cell>
          <cell r="M9618">
            <v>6.78</v>
          </cell>
          <cell r="N9618">
            <v>23.22</v>
          </cell>
          <cell r="O9618">
            <v>0.23</v>
          </cell>
        </row>
        <row r="9619">
          <cell r="A9619" t="str">
            <v>640.40.80.640-5100.16</v>
          </cell>
          <cell r="B9619" t="str">
            <v>640</v>
          </cell>
          <cell r="C9619" t="str">
            <v>40</v>
          </cell>
          <cell r="D9619" t="str">
            <v>80</v>
          </cell>
          <cell r="E9619" t="str">
            <v>640</v>
          </cell>
          <cell r="F9619" t="str">
            <v>5100.16</v>
          </cell>
          <cell r="G9619" t="str">
            <v>Benefits 1959 Survivor Retirement</v>
          </cell>
          <cell r="H9619">
            <v>0</v>
          </cell>
          <cell r="I9619">
            <v>0</v>
          </cell>
          <cell r="J9619">
            <v>0</v>
          </cell>
          <cell r="K9619">
            <v>0</v>
          </cell>
          <cell r="L9619">
            <v>0</v>
          </cell>
          <cell r="M9619">
            <v>0</v>
          </cell>
          <cell r="N9619">
            <v>0</v>
          </cell>
          <cell r="O9619" t="str">
            <v>+++</v>
          </cell>
        </row>
        <row r="9620">
          <cell r="A9620" t="str">
            <v>640.40.80.640-5100.17</v>
          </cell>
          <cell r="B9620" t="str">
            <v>640</v>
          </cell>
          <cell r="C9620" t="str">
            <v>40</v>
          </cell>
          <cell r="D9620" t="str">
            <v>80</v>
          </cell>
          <cell r="E9620" t="str">
            <v>640</v>
          </cell>
          <cell r="F9620" t="str">
            <v>5100.17</v>
          </cell>
          <cell r="G9620" t="str">
            <v>Benefits Other Post Employment Benefits</v>
          </cell>
          <cell r="H9620">
            <v>0</v>
          </cell>
          <cell r="I9620">
            <v>0</v>
          </cell>
          <cell r="J9620">
            <v>0</v>
          </cell>
          <cell r="K9620">
            <v>0</v>
          </cell>
          <cell r="L9620">
            <v>0</v>
          </cell>
          <cell r="M9620">
            <v>0</v>
          </cell>
          <cell r="N9620">
            <v>0</v>
          </cell>
          <cell r="O9620" t="str">
            <v>+++</v>
          </cell>
        </row>
        <row r="9621">
          <cell r="A9621" t="str">
            <v>640.40.80.640-6000.01</v>
          </cell>
          <cell r="B9621" t="str">
            <v>640</v>
          </cell>
          <cell r="C9621" t="str">
            <v>40</v>
          </cell>
          <cell r="D9621" t="str">
            <v>80</v>
          </cell>
          <cell r="E9621" t="str">
            <v>640</v>
          </cell>
          <cell r="F9621" t="str">
            <v>6000.01</v>
          </cell>
          <cell r="G9621" t="str">
            <v>Professional Services General</v>
          </cell>
          <cell r="H9621">
            <v>50000</v>
          </cell>
          <cell r="I9621">
            <v>0</v>
          </cell>
          <cell r="J9621">
            <v>50000</v>
          </cell>
          <cell r="K9621">
            <v>0</v>
          </cell>
          <cell r="L9621">
            <v>0</v>
          </cell>
          <cell r="M9621">
            <v>0</v>
          </cell>
          <cell r="N9621">
            <v>50000</v>
          </cell>
          <cell r="O9621">
            <v>0</v>
          </cell>
        </row>
        <row r="9622">
          <cell r="A9622" t="str">
            <v>640.40.80.640-6000.09</v>
          </cell>
          <cell r="B9622" t="str">
            <v>640</v>
          </cell>
          <cell r="C9622" t="str">
            <v>40</v>
          </cell>
          <cell r="D9622" t="str">
            <v>80</v>
          </cell>
          <cell r="E9622" t="str">
            <v>640</v>
          </cell>
          <cell r="F9622" t="str">
            <v>6000.09</v>
          </cell>
          <cell r="G9622" t="str">
            <v>Professional Services Uniform</v>
          </cell>
          <cell r="H9622">
            <v>6000</v>
          </cell>
          <cell r="I9622">
            <v>0</v>
          </cell>
          <cell r="J9622">
            <v>6000</v>
          </cell>
          <cell r="K9622">
            <v>0</v>
          </cell>
          <cell r="L9622">
            <v>0</v>
          </cell>
          <cell r="M9622">
            <v>2429.2199999999998</v>
          </cell>
          <cell r="N9622">
            <v>3570.78</v>
          </cell>
          <cell r="O9622">
            <v>0.4</v>
          </cell>
        </row>
        <row r="9623">
          <cell r="A9623" t="str">
            <v>640.40.80.640-6100.01</v>
          </cell>
          <cell r="B9623" t="str">
            <v>640</v>
          </cell>
          <cell r="C9623" t="str">
            <v>40</v>
          </cell>
          <cell r="D9623" t="str">
            <v>80</v>
          </cell>
          <cell r="E9623" t="str">
            <v>640</v>
          </cell>
          <cell r="F9623" t="str">
            <v>6100.01</v>
          </cell>
          <cell r="G9623" t="str">
            <v>Utilities Electric</v>
          </cell>
          <cell r="H9623">
            <v>1621000</v>
          </cell>
          <cell r="I9623">
            <v>0</v>
          </cell>
          <cell r="J9623">
            <v>1621000</v>
          </cell>
          <cell r="K9623">
            <v>0</v>
          </cell>
          <cell r="L9623">
            <v>0</v>
          </cell>
          <cell r="M9623">
            <v>364965.12</v>
          </cell>
          <cell r="N9623">
            <v>1256034.8799999999</v>
          </cell>
          <cell r="O9623">
            <v>0.23</v>
          </cell>
        </row>
        <row r="9624">
          <cell r="A9624" t="str">
            <v>640.40.80.640-6200.02</v>
          </cell>
          <cell r="B9624" t="str">
            <v>640</v>
          </cell>
          <cell r="C9624" t="str">
            <v>40</v>
          </cell>
          <cell r="D9624" t="str">
            <v>80</v>
          </cell>
          <cell r="E9624" t="str">
            <v>640</v>
          </cell>
          <cell r="F9624" t="str">
            <v>6200.02</v>
          </cell>
          <cell r="G9624" t="str">
            <v>Supplies Special Department</v>
          </cell>
          <cell r="H9624">
            <v>37191</v>
          </cell>
          <cell r="I9624">
            <v>0</v>
          </cell>
          <cell r="J9624">
            <v>37191</v>
          </cell>
          <cell r="K9624">
            <v>0</v>
          </cell>
          <cell r="L9624">
            <v>0</v>
          </cell>
          <cell r="M9624">
            <v>1988.21</v>
          </cell>
          <cell r="N9624">
            <v>35202.79</v>
          </cell>
          <cell r="O9624">
            <v>0.05</v>
          </cell>
        </row>
        <row r="9625">
          <cell r="A9625" t="str">
            <v>640.40.80.640-6200.05</v>
          </cell>
          <cell r="B9625" t="str">
            <v>640</v>
          </cell>
          <cell r="C9625" t="str">
            <v>40</v>
          </cell>
          <cell r="D9625" t="str">
            <v>80</v>
          </cell>
          <cell r="E9625" t="str">
            <v>640</v>
          </cell>
          <cell r="F9625" t="str">
            <v>6200.05</v>
          </cell>
          <cell r="G9625" t="str">
            <v>Supplies Gasoline</v>
          </cell>
          <cell r="H9625">
            <v>13000</v>
          </cell>
          <cell r="I9625">
            <v>0</v>
          </cell>
          <cell r="J9625">
            <v>13000</v>
          </cell>
          <cell r="K9625">
            <v>0</v>
          </cell>
          <cell r="L9625">
            <v>0</v>
          </cell>
          <cell r="M9625">
            <v>0</v>
          </cell>
          <cell r="N9625">
            <v>13000</v>
          </cell>
          <cell r="O9625">
            <v>0</v>
          </cell>
        </row>
        <row r="9626">
          <cell r="A9626" t="str">
            <v>640.40.80.640-6200.09</v>
          </cell>
          <cell r="B9626" t="str">
            <v>640</v>
          </cell>
          <cell r="C9626" t="str">
            <v>40</v>
          </cell>
          <cell r="D9626" t="str">
            <v>80</v>
          </cell>
          <cell r="E9626" t="str">
            <v>640</v>
          </cell>
          <cell r="F9626" t="str">
            <v>6200.09</v>
          </cell>
          <cell r="G9626" t="str">
            <v>Supplies Data Processing</v>
          </cell>
          <cell r="H9626">
            <v>0</v>
          </cell>
          <cell r="I9626">
            <v>0</v>
          </cell>
          <cell r="J9626">
            <v>0</v>
          </cell>
          <cell r="K9626">
            <v>0</v>
          </cell>
          <cell r="L9626">
            <v>0</v>
          </cell>
          <cell r="M9626">
            <v>0</v>
          </cell>
          <cell r="N9626">
            <v>0</v>
          </cell>
          <cell r="O9626" t="str">
            <v>+++</v>
          </cell>
        </row>
        <row r="9627">
          <cell r="A9627" t="str">
            <v>640.40.80.640-6280.12</v>
          </cell>
          <cell r="B9627" t="str">
            <v>640</v>
          </cell>
          <cell r="C9627" t="str">
            <v>40</v>
          </cell>
          <cell r="D9627" t="str">
            <v>80</v>
          </cell>
          <cell r="E9627" t="str">
            <v>640</v>
          </cell>
          <cell r="F9627" t="str">
            <v>6280.12</v>
          </cell>
          <cell r="G9627" t="str">
            <v>Supplies-Public Works Chemicals</v>
          </cell>
          <cell r="H9627">
            <v>400000</v>
          </cell>
          <cell r="I9627">
            <v>18858</v>
          </cell>
          <cell r="J9627">
            <v>418858</v>
          </cell>
          <cell r="K9627">
            <v>0</v>
          </cell>
          <cell r="L9627">
            <v>87883.839999999997</v>
          </cell>
          <cell r="M9627">
            <v>131100.23000000001</v>
          </cell>
          <cell r="N9627">
            <v>199873.93</v>
          </cell>
          <cell r="O9627">
            <v>0.52</v>
          </cell>
        </row>
        <row r="9628">
          <cell r="A9628" t="str">
            <v>640.40.80.640-6280.17</v>
          </cell>
          <cell r="B9628" t="str">
            <v>640</v>
          </cell>
          <cell r="C9628" t="str">
            <v>40</v>
          </cell>
          <cell r="D9628" t="str">
            <v>80</v>
          </cell>
          <cell r="E9628" t="str">
            <v>640</v>
          </cell>
          <cell r="F9628" t="str">
            <v>6280.17</v>
          </cell>
          <cell r="G9628" t="str">
            <v>Supplies-Public Works Industrial Pipeline Chemicals</v>
          </cell>
          <cell r="H9628">
            <v>0</v>
          </cell>
          <cell r="I9628">
            <v>0</v>
          </cell>
          <cell r="J9628">
            <v>0</v>
          </cell>
          <cell r="K9628">
            <v>0</v>
          </cell>
          <cell r="L9628">
            <v>0</v>
          </cell>
          <cell r="M9628">
            <v>0</v>
          </cell>
          <cell r="N9628">
            <v>0</v>
          </cell>
          <cell r="O9628" t="str">
            <v>+++</v>
          </cell>
        </row>
        <row r="9629">
          <cell r="A9629" t="str">
            <v>640.40.80.640-6300.01</v>
          </cell>
          <cell r="B9629" t="str">
            <v>640</v>
          </cell>
          <cell r="C9629" t="str">
            <v>40</v>
          </cell>
          <cell r="D9629" t="str">
            <v>80</v>
          </cell>
          <cell r="E9629" t="str">
            <v>640</v>
          </cell>
          <cell r="F9629" t="str">
            <v>6300.01</v>
          </cell>
          <cell r="G9629" t="str">
            <v>Dues &amp; Subscriptions Memberships</v>
          </cell>
          <cell r="H9629">
            <v>6000</v>
          </cell>
          <cell r="I9629">
            <v>0</v>
          </cell>
          <cell r="J9629">
            <v>6000</v>
          </cell>
          <cell r="K9629">
            <v>0</v>
          </cell>
          <cell r="L9629">
            <v>0</v>
          </cell>
          <cell r="M9629">
            <v>576</v>
          </cell>
          <cell r="N9629">
            <v>5424</v>
          </cell>
          <cell r="O9629">
            <v>0.1</v>
          </cell>
        </row>
        <row r="9630">
          <cell r="A9630" t="str">
            <v>640.40.80.640-6300.03</v>
          </cell>
          <cell r="B9630" t="str">
            <v>640</v>
          </cell>
          <cell r="C9630" t="str">
            <v>40</v>
          </cell>
          <cell r="D9630" t="str">
            <v>80</v>
          </cell>
          <cell r="E9630" t="str">
            <v>640</v>
          </cell>
          <cell r="F9630" t="str">
            <v>6300.03</v>
          </cell>
          <cell r="G9630" t="str">
            <v>Dues &amp; Subscriptions Certifications</v>
          </cell>
          <cell r="H9630">
            <v>5000</v>
          </cell>
          <cell r="I9630">
            <v>0</v>
          </cell>
          <cell r="J9630">
            <v>5000</v>
          </cell>
          <cell r="K9630">
            <v>0</v>
          </cell>
          <cell r="L9630">
            <v>0</v>
          </cell>
          <cell r="M9630">
            <v>96</v>
          </cell>
          <cell r="N9630">
            <v>4904</v>
          </cell>
          <cell r="O9630">
            <v>0.02</v>
          </cell>
        </row>
        <row r="9631">
          <cell r="A9631" t="str">
            <v>640.40.80.640-6375.10</v>
          </cell>
          <cell r="B9631" t="str">
            <v>640</v>
          </cell>
          <cell r="C9631" t="str">
            <v>40</v>
          </cell>
          <cell r="D9631" t="str">
            <v>80</v>
          </cell>
          <cell r="E9631" t="str">
            <v>640</v>
          </cell>
          <cell r="F9631" t="str">
            <v>6375.10</v>
          </cell>
          <cell r="G9631" t="str">
            <v>Operating Fees Sludge Disposal</v>
          </cell>
          <cell r="H9631">
            <v>320000</v>
          </cell>
          <cell r="I9631">
            <v>0</v>
          </cell>
          <cell r="J9631">
            <v>320000</v>
          </cell>
          <cell r="K9631">
            <v>0</v>
          </cell>
          <cell r="L9631">
            <v>0</v>
          </cell>
          <cell r="M9631">
            <v>75049.210000000006</v>
          </cell>
          <cell r="N9631">
            <v>244950.79</v>
          </cell>
          <cell r="O9631">
            <v>0.23</v>
          </cell>
        </row>
        <row r="9632">
          <cell r="A9632" t="str">
            <v>640.40.80.640-6400.04</v>
          </cell>
          <cell r="B9632" t="str">
            <v>640</v>
          </cell>
          <cell r="C9632" t="str">
            <v>40</v>
          </cell>
          <cell r="D9632" t="str">
            <v>80</v>
          </cell>
          <cell r="E9632" t="str">
            <v>640</v>
          </cell>
          <cell r="F9632" t="str">
            <v>6400.04</v>
          </cell>
          <cell r="G9632" t="str">
            <v>Repairs &amp; Maintenance Equipment Rental</v>
          </cell>
          <cell r="H9632">
            <v>25000</v>
          </cell>
          <cell r="I9632">
            <v>0</v>
          </cell>
          <cell r="J9632">
            <v>25000</v>
          </cell>
          <cell r="K9632">
            <v>0</v>
          </cell>
          <cell r="L9632">
            <v>0</v>
          </cell>
          <cell r="M9632">
            <v>1324.42</v>
          </cell>
          <cell r="N9632">
            <v>23675.58</v>
          </cell>
          <cell r="O9632">
            <v>0.05</v>
          </cell>
        </row>
        <row r="9633">
          <cell r="A9633" t="str">
            <v>640.40.80.640-6600.04</v>
          </cell>
          <cell r="B9633" t="str">
            <v>640</v>
          </cell>
          <cell r="C9633" t="str">
            <v>40</v>
          </cell>
          <cell r="D9633" t="str">
            <v>80</v>
          </cell>
          <cell r="E9633" t="str">
            <v>640</v>
          </cell>
          <cell r="F9633" t="str">
            <v>6600.04</v>
          </cell>
          <cell r="G9633" t="str">
            <v>Administrative Expenses Training/Conferences</v>
          </cell>
          <cell r="H9633">
            <v>17000</v>
          </cell>
          <cell r="I9633">
            <v>0</v>
          </cell>
          <cell r="J9633">
            <v>17000</v>
          </cell>
          <cell r="K9633">
            <v>0</v>
          </cell>
          <cell r="L9633">
            <v>0</v>
          </cell>
          <cell r="M9633">
            <v>70</v>
          </cell>
          <cell r="N9633">
            <v>16930</v>
          </cell>
          <cell r="O9633">
            <v>0</v>
          </cell>
        </row>
        <row r="9634">
          <cell r="A9634" t="str">
            <v>640.40.80.640-7000.99</v>
          </cell>
          <cell r="B9634" t="str">
            <v>640</v>
          </cell>
          <cell r="C9634" t="str">
            <v>40</v>
          </cell>
          <cell r="D9634" t="str">
            <v>80</v>
          </cell>
          <cell r="E9634" t="str">
            <v>640</v>
          </cell>
          <cell r="F9634" t="str">
            <v>7000.99</v>
          </cell>
          <cell r="G9634" t="str">
            <v>Capital Outlay General</v>
          </cell>
          <cell r="H9634">
            <v>0</v>
          </cell>
          <cell r="I9634">
            <v>0</v>
          </cell>
          <cell r="J9634">
            <v>0</v>
          </cell>
          <cell r="K9634">
            <v>0</v>
          </cell>
          <cell r="L9634">
            <v>0</v>
          </cell>
          <cell r="M9634">
            <v>0</v>
          </cell>
          <cell r="N9634">
            <v>0</v>
          </cell>
          <cell r="O9634" t="str">
            <v>+++</v>
          </cell>
        </row>
        <row r="9635">
          <cell r="A9635" t="str">
            <v>640.40.80.650-5000.01</v>
          </cell>
          <cell r="B9635" t="str">
            <v>640</v>
          </cell>
          <cell r="C9635" t="str">
            <v>40</v>
          </cell>
          <cell r="D9635" t="str">
            <v>80</v>
          </cell>
          <cell r="E9635" t="str">
            <v>650</v>
          </cell>
          <cell r="F9635" t="str">
            <v>5000.01</v>
          </cell>
          <cell r="G9635" t="str">
            <v>Salaries Regular</v>
          </cell>
          <cell r="H9635">
            <v>263124</v>
          </cell>
          <cell r="I9635">
            <v>0</v>
          </cell>
          <cell r="J9635">
            <v>263124</v>
          </cell>
          <cell r="K9635">
            <v>0</v>
          </cell>
          <cell r="L9635">
            <v>0</v>
          </cell>
          <cell r="M9635">
            <v>55396.91</v>
          </cell>
          <cell r="N9635">
            <v>207727.09</v>
          </cell>
          <cell r="O9635">
            <v>0.21</v>
          </cell>
        </row>
        <row r="9636">
          <cell r="A9636" t="str">
            <v>640.40.80.650-5000.02</v>
          </cell>
          <cell r="B9636" t="str">
            <v>640</v>
          </cell>
          <cell r="C9636" t="str">
            <v>40</v>
          </cell>
          <cell r="D9636" t="str">
            <v>80</v>
          </cell>
          <cell r="E9636" t="str">
            <v>650</v>
          </cell>
          <cell r="F9636" t="str">
            <v>5000.02</v>
          </cell>
          <cell r="G9636" t="str">
            <v>Salaries Part Time</v>
          </cell>
          <cell r="H9636">
            <v>27040</v>
          </cell>
          <cell r="I9636">
            <v>0</v>
          </cell>
          <cell r="J9636">
            <v>27040</v>
          </cell>
          <cell r="K9636">
            <v>0</v>
          </cell>
          <cell r="L9636">
            <v>0</v>
          </cell>
          <cell r="M9636">
            <v>0</v>
          </cell>
          <cell r="N9636">
            <v>27040</v>
          </cell>
          <cell r="O9636">
            <v>0</v>
          </cell>
        </row>
        <row r="9637">
          <cell r="A9637" t="str">
            <v>640.40.80.650-5000.03</v>
          </cell>
          <cell r="B9637" t="str">
            <v>640</v>
          </cell>
          <cell r="C9637" t="str">
            <v>40</v>
          </cell>
          <cell r="D9637" t="str">
            <v>80</v>
          </cell>
          <cell r="E9637" t="str">
            <v>650</v>
          </cell>
          <cell r="F9637" t="str">
            <v>5000.03</v>
          </cell>
          <cell r="G9637" t="str">
            <v>Salaries Overtime</v>
          </cell>
          <cell r="H9637">
            <v>3100</v>
          </cell>
          <cell r="I9637">
            <v>0</v>
          </cell>
          <cell r="J9637">
            <v>3100</v>
          </cell>
          <cell r="K9637">
            <v>0</v>
          </cell>
          <cell r="L9637">
            <v>0</v>
          </cell>
          <cell r="M9637">
            <v>523.15</v>
          </cell>
          <cell r="N9637">
            <v>2576.85</v>
          </cell>
          <cell r="O9637">
            <v>0.17</v>
          </cell>
        </row>
        <row r="9638">
          <cell r="A9638" t="str">
            <v>640.40.80.650-5000.04</v>
          </cell>
          <cell r="B9638" t="str">
            <v>640</v>
          </cell>
          <cell r="C9638" t="str">
            <v>40</v>
          </cell>
          <cell r="D9638" t="str">
            <v>80</v>
          </cell>
          <cell r="E9638" t="str">
            <v>650</v>
          </cell>
          <cell r="F9638" t="str">
            <v>5000.04</v>
          </cell>
          <cell r="G9638" t="str">
            <v>Salaries Holiday Pay</v>
          </cell>
          <cell r="H9638">
            <v>2500</v>
          </cell>
          <cell r="I9638">
            <v>0</v>
          </cell>
          <cell r="J9638">
            <v>2500</v>
          </cell>
          <cell r="K9638">
            <v>0</v>
          </cell>
          <cell r="L9638">
            <v>0</v>
          </cell>
          <cell r="M9638">
            <v>285.77</v>
          </cell>
          <cell r="N9638">
            <v>2214.23</v>
          </cell>
          <cell r="O9638">
            <v>0.11</v>
          </cell>
        </row>
        <row r="9639">
          <cell r="A9639" t="str">
            <v>640.40.80.650-5000.05</v>
          </cell>
          <cell r="B9639" t="str">
            <v>640</v>
          </cell>
          <cell r="C9639" t="str">
            <v>40</v>
          </cell>
          <cell r="D9639" t="str">
            <v>80</v>
          </cell>
          <cell r="E9639" t="str">
            <v>650</v>
          </cell>
          <cell r="F9639" t="str">
            <v>5000.05</v>
          </cell>
          <cell r="G9639" t="str">
            <v>Salaries Duty Pay</v>
          </cell>
          <cell r="H9639">
            <v>0</v>
          </cell>
          <cell r="I9639">
            <v>0</v>
          </cell>
          <cell r="J9639">
            <v>0</v>
          </cell>
          <cell r="K9639">
            <v>0</v>
          </cell>
          <cell r="L9639">
            <v>0</v>
          </cell>
          <cell r="M9639">
            <v>0</v>
          </cell>
          <cell r="N9639">
            <v>0</v>
          </cell>
          <cell r="O9639" t="str">
            <v>+++</v>
          </cell>
        </row>
        <row r="9640">
          <cell r="A9640" t="str">
            <v>640.40.80.650-5000.06</v>
          </cell>
          <cell r="B9640" t="str">
            <v>640</v>
          </cell>
          <cell r="C9640" t="str">
            <v>40</v>
          </cell>
          <cell r="D9640" t="str">
            <v>80</v>
          </cell>
          <cell r="E9640" t="str">
            <v>650</v>
          </cell>
          <cell r="F9640" t="str">
            <v>5000.06</v>
          </cell>
          <cell r="G9640" t="str">
            <v>Salaries Out of Class</v>
          </cell>
          <cell r="H9640">
            <v>1500</v>
          </cell>
          <cell r="I9640">
            <v>0</v>
          </cell>
          <cell r="J9640">
            <v>1500</v>
          </cell>
          <cell r="K9640">
            <v>0</v>
          </cell>
          <cell r="L9640">
            <v>0</v>
          </cell>
          <cell r="M9640">
            <v>0</v>
          </cell>
          <cell r="N9640">
            <v>1500</v>
          </cell>
          <cell r="O9640">
            <v>0</v>
          </cell>
        </row>
        <row r="9641">
          <cell r="A9641" t="str">
            <v>640.40.80.650-5000.07</v>
          </cell>
          <cell r="B9641" t="str">
            <v>640</v>
          </cell>
          <cell r="C9641" t="str">
            <v>40</v>
          </cell>
          <cell r="D9641" t="str">
            <v>80</v>
          </cell>
          <cell r="E9641" t="str">
            <v>650</v>
          </cell>
          <cell r="F9641" t="str">
            <v>5000.07</v>
          </cell>
          <cell r="G9641" t="str">
            <v>Salaries Admin Leave Pay</v>
          </cell>
          <cell r="H9641">
            <v>1190</v>
          </cell>
          <cell r="I9641">
            <v>0</v>
          </cell>
          <cell r="J9641">
            <v>1190</v>
          </cell>
          <cell r="K9641">
            <v>0</v>
          </cell>
          <cell r="L9641">
            <v>0</v>
          </cell>
          <cell r="M9641">
            <v>0</v>
          </cell>
          <cell r="N9641">
            <v>1190</v>
          </cell>
          <cell r="O9641">
            <v>0</v>
          </cell>
        </row>
        <row r="9642">
          <cell r="A9642" t="str">
            <v>640.40.80.650-5000.08</v>
          </cell>
          <cell r="B9642" t="str">
            <v>640</v>
          </cell>
          <cell r="C9642" t="str">
            <v>40</v>
          </cell>
          <cell r="D9642" t="str">
            <v>80</v>
          </cell>
          <cell r="E9642" t="str">
            <v>650</v>
          </cell>
          <cell r="F9642" t="str">
            <v>5000.08</v>
          </cell>
          <cell r="G9642" t="str">
            <v>Salaries Longevity Pay</v>
          </cell>
          <cell r="H9642">
            <v>2080</v>
          </cell>
          <cell r="I9642">
            <v>0</v>
          </cell>
          <cell r="J9642">
            <v>2080</v>
          </cell>
          <cell r="K9642">
            <v>0</v>
          </cell>
          <cell r="L9642">
            <v>0</v>
          </cell>
          <cell r="M9642">
            <v>0</v>
          </cell>
          <cell r="N9642">
            <v>2080</v>
          </cell>
          <cell r="O9642">
            <v>0</v>
          </cell>
        </row>
        <row r="9643">
          <cell r="A9643" t="str">
            <v>640.40.80.650-5000.09</v>
          </cell>
          <cell r="B9643" t="str">
            <v>640</v>
          </cell>
          <cell r="C9643" t="str">
            <v>40</v>
          </cell>
          <cell r="D9643" t="str">
            <v>80</v>
          </cell>
          <cell r="E9643" t="str">
            <v>650</v>
          </cell>
          <cell r="F9643" t="str">
            <v>5000.09</v>
          </cell>
          <cell r="G9643" t="str">
            <v>Salaries Mutual Aid Overtime</v>
          </cell>
          <cell r="H9643">
            <v>0</v>
          </cell>
          <cell r="I9643">
            <v>0</v>
          </cell>
          <cell r="J9643">
            <v>0</v>
          </cell>
          <cell r="K9643">
            <v>0</v>
          </cell>
          <cell r="L9643">
            <v>0</v>
          </cell>
          <cell r="M9643">
            <v>0</v>
          </cell>
          <cell r="N9643">
            <v>0</v>
          </cell>
          <cell r="O9643" t="str">
            <v>+++</v>
          </cell>
        </row>
        <row r="9644">
          <cell r="A9644" t="str">
            <v>640.40.80.650-5000.10</v>
          </cell>
          <cell r="B9644" t="str">
            <v>640</v>
          </cell>
          <cell r="C9644" t="str">
            <v>40</v>
          </cell>
          <cell r="D9644" t="str">
            <v>80</v>
          </cell>
          <cell r="E9644" t="str">
            <v>650</v>
          </cell>
          <cell r="F9644" t="str">
            <v>5000.10</v>
          </cell>
          <cell r="G9644" t="str">
            <v>Salaries Furloughs</v>
          </cell>
          <cell r="H9644">
            <v>0</v>
          </cell>
          <cell r="I9644">
            <v>0</v>
          </cell>
          <cell r="J9644">
            <v>0</v>
          </cell>
          <cell r="K9644">
            <v>0</v>
          </cell>
          <cell r="L9644">
            <v>0</v>
          </cell>
          <cell r="M9644">
            <v>0</v>
          </cell>
          <cell r="N9644">
            <v>0</v>
          </cell>
          <cell r="O9644" t="str">
            <v>+++</v>
          </cell>
        </row>
        <row r="9645">
          <cell r="A9645" t="str">
            <v>640.40.80.650-5000.11</v>
          </cell>
          <cell r="B9645" t="str">
            <v>640</v>
          </cell>
          <cell r="C9645" t="str">
            <v>40</v>
          </cell>
          <cell r="D9645" t="str">
            <v>80</v>
          </cell>
          <cell r="E9645" t="str">
            <v>650</v>
          </cell>
          <cell r="F9645" t="str">
            <v>5000.11</v>
          </cell>
          <cell r="G9645" t="str">
            <v>Salaries Worker's Comp</v>
          </cell>
          <cell r="H9645">
            <v>0</v>
          </cell>
          <cell r="I9645">
            <v>0</v>
          </cell>
          <cell r="J9645">
            <v>0</v>
          </cell>
          <cell r="K9645">
            <v>0</v>
          </cell>
          <cell r="L9645">
            <v>0</v>
          </cell>
          <cell r="M9645">
            <v>0</v>
          </cell>
          <cell r="N9645">
            <v>0</v>
          </cell>
          <cell r="O9645" t="str">
            <v>+++</v>
          </cell>
        </row>
        <row r="9646">
          <cell r="A9646" t="str">
            <v>640.40.80.650-5000.12</v>
          </cell>
          <cell r="B9646" t="str">
            <v>640</v>
          </cell>
          <cell r="C9646" t="str">
            <v>40</v>
          </cell>
          <cell r="D9646" t="str">
            <v>80</v>
          </cell>
          <cell r="E9646" t="str">
            <v>650</v>
          </cell>
          <cell r="F9646" t="str">
            <v>5000.12</v>
          </cell>
          <cell r="G9646" t="str">
            <v>Salaries Compensated Absences</v>
          </cell>
          <cell r="H9646">
            <v>0</v>
          </cell>
          <cell r="I9646">
            <v>0</v>
          </cell>
          <cell r="J9646">
            <v>0</v>
          </cell>
          <cell r="K9646">
            <v>0</v>
          </cell>
          <cell r="L9646">
            <v>0</v>
          </cell>
          <cell r="M9646">
            <v>0</v>
          </cell>
          <cell r="N9646">
            <v>0</v>
          </cell>
          <cell r="O9646" t="str">
            <v>+++</v>
          </cell>
        </row>
        <row r="9647">
          <cell r="A9647" t="str">
            <v>640.40.80.650-5000.99</v>
          </cell>
          <cell r="B9647" t="str">
            <v>640</v>
          </cell>
          <cell r="C9647" t="str">
            <v>40</v>
          </cell>
          <cell r="D9647" t="str">
            <v>80</v>
          </cell>
          <cell r="E9647" t="str">
            <v>650</v>
          </cell>
          <cell r="F9647" t="str">
            <v>5000.99</v>
          </cell>
          <cell r="G9647" t="str">
            <v>Salaries New Personnel Requests</v>
          </cell>
          <cell r="H9647">
            <v>0</v>
          </cell>
          <cell r="I9647">
            <v>0</v>
          </cell>
          <cell r="J9647">
            <v>0</v>
          </cell>
          <cell r="K9647">
            <v>0</v>
          </cell>
          <cell r="L9647">
            <v>0</v>
          </cell>
          <cell r="M9647">
            <v>0</v>
          </cell>
          <cell r="N9647">
            <v>0</v>
          </cell>
          <cell r="O9647" t="str">
            <v>+++</v>
          </cell>
        </row>
        <row r="9648">
          <cell r="A9648" t="str">
            <v>640.40.80.650-5100.00</v>
          </cell>
          <cell r="B9648" t="str">
            <v>640</v>
          </cell>
          <cell r="C9648" t="str">
            <v>40</v>
          </cell>
          <cell r="D9648" t="str">
            <v>80</v>
          </cell>
          <cell r="E9648" t="str">
            <v>650</v>
          </cell>
          <cell r="F9648" t="str">
            <v>5100.00</v>
          </cell>
          <cell r="G9648" t="str">
            <v>Benefits PERS Pool Liability</v>
          </cell>
          <cell r="H9648">
            <v>51040</v>
          </cell>
          <cell r="I9648">
            <v>0</v>
          </cell>
          <cell r="J9648">
            <v>51040</v>
          </cell>
          <cell r="K9648">
            <v>0</v>
          </cell>
          <cell r="L9648">
            <v>0</v>
          </cell>
          <cell r="M9648">
            <v>11671.27</v>
          </cell>
          <cell r="N9648">
            <v>39368.730000000003</v>
          </cell>
          <cell r="O9648">
            <v>0.23</v>
          </cell>
        </row>
        <row r="9649">
          <cell r="A9649" t="str">
            <v>640.40.80.650-5100.01</v>
          </cell>
          <cell r="B9649" t="str">
            <v>640</v>
          </cell>
          <cell r="C9649" t="str">
            <v>40</v>
          </cell>
          <cell r="D9649" t="str">
            <v>80</v>
          </cell>
          <cell r="E9649" t="str">
            <v>650</v>
          </cell>
          <cell r="F9649" t="str">
            <v>5100.01</v>
          </cell>
          <cell r="G9649" t="str">
            <v>Benefits Retirement</v>
          </cell>
          <cell r="H9649">
            <v>24600</v>
          </cell>
          <cell r="I9649">
            <v>0</v>
          </cell>
          <cell r="J9649">
            <v>24600</v>
          </cell>
          <cell r="K9649">
            <v>0</v>
          </cell>
          <cell r="L9649">
            <v>0</v>
          </cell>
          <cell r="M9649">
            <v>6560.87</v>
          </cell>
          <cell r="N9649">
            <v>18039.13</v>
          </cell>
          <cell r="O9649">
            <v>0.27</v>
          </cell>
        </row>
        <row r="9650">
          <cell r="A9650" t="str">
            <v>640.40.80.650-5100.02</v>
          </cell>
          <cell r="B9650" t="str">
            <v>640</v>
          </cell>
          <cell r="C9650" t="str">
            <v>40</v>
          </cell>
          <cell r="D9650" t="str">
            <v>80</v>
          </cell>
          <cell r="E9650" t="str">
            <v>650</v>
          </cell>
          <cell r="F9650" t="str">
            <v>5100.02</v>
          </cell>
          <cell r="G9650" t="str">
            <v>Benefits Health Insurance</v>
          </cell>
          <cell r="H9650">
            <v>57250</v>
          </cell>
          <cell r="I9650">
            <v>0</v>
          </cell>
          <cell r="J9650">
            <v>57250</v>
          </cell>
          <cell r="K9650">
            <v>0</v>
          </cell>
          <cell r="L9650">
            <v>0</v>
          </cell>
          <cell r="M9650">
            <v>11320.5</v>
          </cell>
          <cell r="N9650">
            <v>45929.5</v>
          </cell>
          <cell r="O9650">
            <v>0.2</v>
          </cell>
        </row>
        <row r="9651">
          <cell r="A9651" t="str">
            <v>640.40.80.650-5100.03</v>
          </cell>
          <cell r="B9651" t="str">
            <v>640</v>
          </cell>
          <cell r="C9651" t="str">
            <v>40</v>
          </cell>
          <cell r="D9651" t="str">
            <v>80</v>
          </cell>
          <cell r="E9651" t="str">
            <v>650</v>
          </cell>
          <cell r="F9651" t="str">
            <v>5100.03</v>
          </cell>
          <cell r="G9651" t="str">
            <v>Benefits Dental Insurance</v>
          </cell>
          <cell r="H9651">
            <v>4510</v>
          </cell>
          <cell r="I9651">
            <v>0</v>
          </cell>
          <cell r="J9651">
            <v>4510</v>
          </cell>
          <cell r="K9651">
            <v>0</v>
          </cell>
          <cell r="L9651">
            <v>0</v>
          </cell>
          <cell r="M9651">
            <v>813.72</v>
          </cell>
          <cell r="N9651">
            <v>3696.28</v>
          </cell>
          <cell r="O9651">
            <v>0.18</v>
          </cell>
        </row>
        <row r="9652">
          <cell r="A9652" t="str">
            <v>640.40.80.650-5100.04</v>
          </cell>
          <cell r="B9652" t="str">
            <v>640</v>
          </cell>
          <cell r="C9652" t="str">
            <v>40</v>
          </cell>
          <cell r="D9652" t="str">
            <v>80</v>
          </cell>
          <cell r="E9652" t="str">
            <v>650</v>
          </cell>
          <cell r="F9652" t="str">
            <v>5100.04</v>
          </cell>
          <cell r="G9652" t="str">
            <v>Benefits Vision Insurance</v>
          </cell>
          <cell r="H9652">
            <v>705</v>
          </cell>
          <cell r="I9652">
            <v>0</v>
          </cell>
          <cell r="J9652">
            <v>705</v>
          </cell>
          <cell r="K9652">
            <v>0</v>
          </cell>
          <cell r="L9652">
            <v>0</v>
          </cell>
          <cell r="M9652">
            <v>138.72</v>
          </cell>
          <cell r="N9652">
            <v>566.28</v>
          </cell>
          <cell r="O9652">
            <v>0.2</v>
          </cell>
        </row>
        <row r="9653">
          <cell r="A9653" t="str">
            <v>640.40.80.650-5100.05</v>
          </cell>
          <cell r="B9653" t="str">
            <v>640</v>
          </cell>
          <cell r="C9653" t="str">
            <v>40</v>
          </cell>
          <cell r="D9653" t="str">
            <v>80</v>
          </cell>
          <cell r="E9653" t="str">
            <v>650</v>
          </cell>
          <cell r="F9653" t="str">
            <v>5100.05</v>
          </cell>
          <cell r="G9653" t="str">
            <v>Benefits Life Insurance</v>
          </cell>
          <cell r="H9653">
            <v>430</v>
          </cell>
          <cell r="I9653">
            <v>0</v>
          </cell>
          <cell r="J9653">
            <v>430</v>
          </cell>
          <cell r="K9653">
            <v>0</v>
          </cell>
          <cell r="L9653">
            <v>0</v>
          </cell>
          <cell r="M9653">
            <v>54.76</v>
          </cell>
          <cell r="N9653">
            <v>375.24</v>
          </cell>
          <cell r="O9653">
            <v>0.13</v>
          </cell>
        </row>
        <row r="9654">
          <cell r="A9654" t="str">
            <v>640.40.80.650-5100.06</v>
          </cell>
          <cell r="B9654" t="str">
            <v>640</v>
          </cell>
          <cell r="C9654" t="str">
            <v>40</v>
          </cell>
          <cell r="D9654" t="str">
            <v>80</v>
          </cell>
          <cell r="E9654" t="str">
            <v>650</v>
          </cell>
          <cell r="F9654" t="str">
            <v>5100.06</v>
          </cell>
          <cell r="G9654" t="str">
            <v>Benefits Worker's Comp</v>
          </cell>
          <cell r="H9654">
            <v>8990</v>
          </cell>
          <cell r="I9654">
            <v>0</v>
          </cell>
          <cell r="J9654">
            <v>8990</v>
          </cell>
          <cell r="K9654">
            <v>0</v>
          </cell>
          <cell r="L9654">
            <v>0</v>
          </cell>
          <cell r="M9654">
            <v>0</v>
          </cell>
          <cell r="N9654">
            <v>8990</v>
          </cell>
          <cell r="O9654">
            <v>0</v>
          </cell>
        </row>
        <row r="9655">
          <cell r="A9655" t="str">
            <v>640.40.80.650-5100.07</v>
          </cell>
          <cell r="B9655" t="str">
            <v>640</v>
          </cell>
          <cell r="C9655" t="str">
            <v>40</v>
          </cell>
          <cell r="D9655" t="str">
            <v>80</v>
          </cell>
          <cell r="E9655" t="str">
            <v>650</v>
          </cell>
          <cell r="F9655" t="str">
            <v>5100.07</v>
          </cell>
          <cell r="G9655" t="str">
            <v>Benefits Long Term Disability</v>
          </cell>
          <cell r="H9655">
            <v>1260</v>
          </cell>
          <cell r="I9655">
            <v>0</v>
          </cell>
          <cell r="J9655">
            <v>1260</v>
          </cell>
          <cell r="K9655">
            <v>0</v>
          </cell>
          <cell r="L9655">
            <v>0</v>
          </cell>
          <cell r="M9655">
            <v>153.78</v>
          </cell>
          <cell r="N9655">
            <v>1106.22</v>
          </cell>
          <cell r="O9655">
            <v>0.12</v>
          </cell>
        </row>
        <row r="9656">
          <cell r="A9656" t="str">
            <v>640.40.80.650-5100.08</v>
          </cell>
          <cell r="B9656" t="str">
            <v>640</v>
          </cell>
          <cell r="C9656" t="str">
            <v>40</v>
          </cell>
          <cell r="D9656" t="str">
            <v>80</v>
          </cell>
          <cell r="E9656" t="str">
            <v>650</v>
          </cell>
          <cell r="F9656" t="str">
            <v>5100.08</v>
          </cell>
          <cell r="G9656" t="str">
            <v>Benefits Deferred Compensation</v>
          </cell>
          <cell r="H9656">
            <v>0</v>
          </cell>
          <cell r="I9656">
            <v>0</v>
          </cell>
          <cell r="J9656">
            <v>0</v>
          </cell>
          <cell r="K9656">
            <v>0</v>
          </cell>
          <cell r="L9656">
            <v>0</v>
          </cell>
          <cell r="M9656">
            <v>1115.73</v>
          </cell>
          <cell r="N9656">
            <v>-1115.73</v>
          </cell>
          <cell r="O9656" t="str">
            <v>+++</v>
          </cell>
        </row>
        <row r="9657">
          <cell r="A9657" t="str">
            <v>640.40.80.650-5100.09</v>
          </cell>
          <cell r="B9657" t="str">
            <v>640</v>
          </cell>
          <cell r="C9657" t="str">
            <v>40</v>
          </cell>
          <cell r="D9657" t="str">
            <v>80</v>
          </cell>
          <cell r="E9657" t="str">
            <v>650</v>
          </cell>
          <cell r="F9657" t="str">
            <v>5100.09</v>
          </cell>
          <cell r="G9657" t="str">
            <v>Benefits Unemployment Insurance</v>
          </cell>
          <cell r="H9657">
            <v>0</v>
          </cell>
          <cell r="I9657">
            <v>0</v>
          </cell>
          <cell r="J9657">
            <v>0</v>
          </cell>
          <cell r="K9657">
            <v>0</v>
          </cell>
          <cell r="L9657">
            <v>0</v>
          </cell>
          <cell r="M9657">
            <v>0</v>
          </cell>
          <cell r="N9657">
            <v>0</v>
          </cell>
          <cell r="O9657" t="str">
            <v>+++</v>
          </cell>
        </row>
        <row r="9658">
          <cell r="A9658" t="str">
            <v>640.40.80.650-5100.10</v>
          </cell>
          <cell r="B9658" t="str">
            <v>640</v>
          </cell>
          <cell r="C9658" t="str">
            <v>40</v>
          </cell>
          <cell r="D9658" t="str">
            <v>80</v>
          </cell>
          <cell r="E9658" t="str">
            <v>650</v>
          </cell>
          <cell r="F9658" t="str">
            <v>5100.10</v>
          </cell>
          <cell r="G9658" t="str">
            <v>Benefits Uniform Allowance</v>
          </cell>
          <cell r="H9658">
            <v>420</v>
          </cell>
          <cell r="I9658">
            <v>0</v>
          </cell>
          <cell r="J9658">
            <v>420</v>
          </cell>
          <cell r="K9658">
            <v>0</v>
          </cell>
          <cell r="L9658">
            <v>0</v>
          </cell>
          <cell r="M9658">
            <v>150</v>
          </cell>
          <cell r="N9658">
            <v>270</v>
          </cell>
          <cell r="O9658">
            <v>0.36</v>
          </cell>
        </row>
        <row r="9659">
          <cell r="A9659" t="str">
            <v>640.40.80.650-5100.11</v>
          </cell>
          <cell r="B9659" t="str">
            <v>640</v>
          </cell>
          <cell r="C9659" t="str">
            <v>40</v>
          </cell>
          <cell r="D9659" t="str">
            <v>80</v>
          </cell>
          <cell r="E9659" t="str">
            <v>650</v>
          </cell>
          <cell r="F9659" t="str">
            <v>5100.11</v>
          </cell>
          <cell r="G9659" t="str">
            <v>Benefits Medicare</v>
          </cell>
          <cell r="H9659">
            <v>4260</v>
          </cell>
          <cell r="I9659">
            <v>0</v>
          </cell>
          <cell r="J9659">
            <v>4260</v>
          </cell>
          <cell r="K9659">
            <v>0</v>
          </cell>
          <cell r="L9659">
            <v>0</v>
          </cell>
          <cell r="M9659">
            <v>827.58</v>
          </cell>
          <cell r="N9659">
            <v>3432.42</v>
          </cell>
          <cell r="O9659">
            <v>0.19</v>
          </cell>
        </row>
        <row r="9660">
          <cell r="A9660" t="str">
            <v>640.40.80.650-5100.12</v>
          </cell>
          <cell r="B9660" t="str">
            <v>640</v>
          </cell>
          <cell r="C9660" t="str">
            <v>40</v>
          </cell>
          <cell r="D9660" t="str">
            <v>80</v>
          </cell>
          <cell r="E9660" t="str">
            <v>650</v>
          </cell>
          <cell r="F9660" t="str">
            <v>5100.12</v>
          </cell>
          <cell r="G9660" t="str">
            <v>Benefits Annual Physical Exam</v>
          </cell>
          <cell r="H9660">
            <v>0</v>
          </cell>
          <cell r="I9660">
            <v>0</v>
          </cell>
          <cell r="J9660">
            <v>0</v>
          </cell>
          <cell r="K9660">
            <v>0</v>
          </cell>
          <cell r="L9660">
            <v>0</v>
          </cell>
          <cell r="M9660">
            <v>0</v>
          </cell>
          <cell r="N9660">
            <v>0</v>
          </cell>
          <cell r="O9660" t="str">
            <v>+++</v>
          </cell>
        </row>
        <row r="9661">
          <cell r="A9661" t="str">
            <v>640.40.80.650-5100.13</v>
          </cell>
          <cell r="B9661" t="str">
            <v>640</v>
          </cell>
          <cell r="C9661" t="str">
            <v>40</v>
          </cell>
          <cell r="D9661" t="str">
            <v>80</v>
          </cell>
          <cell r="E9661" t="str">
            <v>650</v>
          </cell>
          <cell r="F9661" t="str">
            <v>5100.13</v>
          </cell>
          <cell r="G9661" t="str">
            <v>Benefits Employee Assistance Program</v>
          </cell>
          <cell r="H9661">
            <v>0</v>
          </cell>
          <cell r="I9661">
            <v>0</v>
          </cell>
          <cell r="J9661">
            <v>0</v>
          </cell>
          <cell r="K9661">
            <v>0</v>
          </cell>
          <cell r="L9661">
            <v>0</v>
          </cell>
          <cell r="M9661">
            <v>0</v>
          </cell>
          <cell r="N9661">
            <v>0</v>
          </cell>
          <cell r="O9661" t="str">
            <v>+++</v>
          </cell>
        </row>
        <row r="9662">
          <cell r="A9662" t="str">
            <v>640.40.80.650-5100.14</v>
          </cell>
          <cell r="B9662" t="str">
            <v>640</v>
          </cell>
          <cell r="C9662" t="str">
            <v>40</v>
          </cell>
          <cell r="D9662" t="str">
            <v>80</v>
          </cell>
          <cell r="E9662" t="str">
            <v>650</v>
          </cell>
          <cell r="F9662" t="str">
            <v>5100.14</v>
          </cell>
          <cell r="G9662" t="str">
            <v>Benefits PPE</v>
          </cell>
          <cell r="H9662">
            <v>0</v>
          </cell>
          <cell r="I9662">
            <v>0</v>
          </cell>
          <cell r="J9662">
            <v>0</v>
          </cell>
          <cell r="K9662">
            <v>0</v>
          </cell>
          <cell r="L9662">
            <v>0</v>
          </cell>
          <cell r="M9662">
            <v>0</v>
          </cell>
          <cell r="N9662">
            <v>0</v>
          </cell>
          <cell r="O9662" t="str">
            <v>+++</v>
          </cell>
        </row>
        <row r="9663">
          <cell r="A9663" t="str">
            <v>640.40.80.650-5100.15</v>
          </cell>
          <cell r="B9663" t="str">
            <v>640</v>
          </cell>
          <cell r="C9663" t="str">
            <v>40</v>
          </cell>
          <cell r="D9663" t="str">
            <v>80</v>
          </cell>
          <cell r="E9663" t="str">
            <v>650</v>
          </cell>
          <cell r="F9663" t="str">
            <v>5100.15</v>
          </cell>
          <cell r="G9663" t="str">
            <v>Benefits Cell Phone Allowance</v>
          </cell>
          <cell r="H9663">
            <v>0</v>
          </cell>
          <cell r="I9663">
            <v>0</v>
          </cell>
          <cell r="J9663">
            <v>0</v>
          </cell>
          <cell r="K9663">
            <v>0</v>
          </cell>
          <cell r="L9663">
            <v>0</v>
          </cell>
          <cell r="M9663">
            <v>0</v>
          </cell>
          <cell r="N9663">
            <v>0</v>
          </cell>
          <cell r="O9663" t="str">
            <v>+++</v>
          </cell>
        </row>
        <row r="9664">
          <cell r="A9664" t="str">
            <v>640.40.80.650-5100.16</v>
          </cell>
          <cell r="B9664" t="str">
            <v>640</v>
          </cell>
          <cell r="C9664" t="str">
            <v>40</v>
          </cell>
          <cell r="D9664" t="str">
            <v>80</v>
          </cell>
          <cell r="E9664" t="str">
            <v>650</v>
          </cell>
          <cell r="F9664" t="str">
            <v>5100.16</v>
          </cell>
          <cell r="G9664" t="str">
            <v>Benefits 1959 Survivor Retirement</v>
          </cell>
          <cell r="H9664">
            <v>0</v>
          </cell>
          <cell r="I9664">
            <v>0</v>
          </cell>
          <cell r="J9664">
            <v>0</v>
          </cell>
          <cell r="K9664">
            <v>0</v>
          </cell>
          <cell r="L9664">
            <v>0</v>
          </cell>
          <cell r="M9664">
            <v>0</v>
          </cell>
          <cell r="N9664">
            <v>0</v>
          </cell>
          <cell r="O9664" t="str">
            <v>+++</v>
          </cell>
        </row>
        <row r="9665">
          <cell r="A9665" t="str">
            <v>640.40.80.650-5100.17</v>
          </cell>
          <cell r="B9665" t="str">
            <v>640</v>
          </cell>
          <cell r="C9665" t="str">
            <v>40</v>
          </cell>
          <cell r="D9665" t="str">
            <v>80</v>
          </cell>
          <cell r="E9665" t="str">
            <v>650</v>
          </cell>
          <cell r="F9665" t="str">
            <v>5100.17</v>
          </cell>
          <cell r="G9665" t="str">
            <v>Benefits Other Post Employment Benefits</v>
          </cell>
          <cell r="H9665">
            <v>0</v>
          </cell>
          <cell r="I9665">
            <v>0</v>
          </cell>
          <cell r="J9665">
            <v>0</v>
          </cell>
          <cell r="K9665">
            <v>0</v>
          </cell>
          <cell r="L9665">
            <v>0</v>
          </cell>
          <cell r="M9665">
            <v>0</v>
          </cell>
          <cell r="N9665">
            <v>0</v>
          </cell>
          <cell r="O9665" t="str">
            <v>+++</v>
          </cell>
        </row>
        <row r="9666">
          <cell r="A9666" t="str">
            <v>640.40.80.650-6000.01</v>
          </cell>
          <cell r="B9666" t="str">
            <v>640</v>
          </cell>
          <cell r="C9666" t="str">
            <v>40</v>
          </cell>
          <cell r="D9666" t="str">
            <v>80</v>
          </cell>
          <cell r="E9666" t="str">
            <v>650</v>
          </cell>
          <cell r="F9666" t="str">
            <v>6000.01</v>
          </cell>
          <cell r="G9666" t="str">
            <v>Professional Services General</v>
          </cell>
          <cell r="H9666">
            <v>20000</v>
          </cell>
          <cell r="I9666">
            <v>0</v>
          </cell>
          <cell r="J9666">
            <v>20000</v>
          </cell>
          <cell r="K9666">
            <v>0</v>
          </cell>
          <cell r="L9666">
            <v>0</v>
          </cell>
          <cell r="M9666">
            <v>1200</v>
          </cell>
          <cell r="N9666">
            <v>18800</v>
          </cell>
          <cell r="O9666">
            <v>0.06</v>
          </cell>
        </row>
        <row r="9667">
          <cell r="A9667" t="str">
            <v>640.40.80.650-6000.09</v>
          </cell>
          <cell r="B9667" t="str">
            <v>640</v>
          </cell>
          <cell r="C9667" t="str">
            <v>40</v>
          </cell>
          <cell r="D9667" t="str">
            <v>80</v>
          </cell>
          <cell r="E9667" t="str">
            <v>650</v>
          </cell>
          <cell r="F9667" t="str">
            <v>6000.09</v>
          </cell>
          <cell r="G9667" t="str">
            <v>Professional Services Uniform</v>
          </cell>
          <cell r="H9667">
            <v>6000</v>
          </cell>
          <cell r="I9667">
            <v>0</v>
          </cell>
          <cell r="J9667">
            <v>6000</v>
          </cell>
          <cell r="K9667">
            <v>0</v>
          </cell>
          <cell r="L9667">
            <v>0</v>
          </cell>
          <cell r="M9667">
            <v>1286.45</v>
          </cell>
          <cell r="N9667">
            <v>4713.55</v>
          </cell>
          <cell r="O9667">
            <v>0.21</v>
          </cell>
        </row>
        <row r="9668">
          <cell r="A9668" t="str">
            <v>640.40.80.650-6280.13</v>
          </cell>
          <cell r="B9668" t="str">
            <v>640</v>
          </cell>
          <cell r="C9668" t="str">
            <v>40</v>
          </cell>
          <cell r="D9668" t="str">
            <v>80</v>
          </cell>
          <cell r="E9668" t="str">
            <v>650</v>
          </cell>
          <cell r="F9668" t="str">
            <v>6280.13</v>
          </cell>
          <cell r="G9668" t="str">
            <v>Supplies-Public Works Laboratory</v>
          </cell>
          <cell r="H9668">
            <v>90000</v>
          </cell>
          <cell r="I9668">
            <v>0</v>
          </cell>
          <cell r="J9668">
            <v>90000</v>
          </cell>
          <cell r="K9668">
            <v>0</v>
          </cell>
          <cell r="L9668">
            <v>0</v>
          </cell>
          <cell r="M9668">
            <v>16519.939999999999</v>
          </cell>
          <cell r="N9668">
            <v>73480.06</v>
          </cell>
          <cell r="O9668">
            <v>0.18</v>
          </cell>
        </row>
        <row r="9669">
          <cell r="A9669" t="str">
            <v>640.40.80.650-6300.01</v>
          </cell>
          <cell r="B9669" t="str">
            <v>640</v>
          </cell>
          <cell r="C9669" t="str">
            <v>40</v>
          </cell>
          <cell r="D9669" t="str">
            <v>80</v>
          </cell>
          <cell r="E9669" t="str">
            <v>650</v>
          </cell>
          <cell r="F9669" t="str">
            <v>6300.01</v>
          </cell>
          <cell r="G9669" t="str">
            <v>Dues &amp; Subscriptions Memberships</v>
          </cell>
          <cell r="H9669">
            <v>1000</v>
          </cell>
          <cell r="I9669">
            <v>0</v>
          </cell>
          <cell r="J9669">
            <v>1000</v>
          </cell>
          <cell r="K9669">
            <v>0</v>
          </cell>
          <cell r="L9669">
            <v>0</v>
          </cell>
          <cell r="M9669">
            <v>384</v>
          </cell>
          <cell r="N9669">
            <v>616</v>
          </cell>
          <cell r="O9669">
            <v>0.38</v>
          </cell>
        </row>
        <row r="9670">
          <cell r="A9670" t="str">
            <v>640.40.80.650-6300.03</v>
          </cell>
          <cell r="B9670" t="str">
            <v>640</v>
          </cell>
          <cell r="C9670" t="str">
            <v>40</v>
          </cell>
          <cell r="D9670" t="str">
            <v>80</v>
          </cell>
          <cell r="E9670" t="str">
            <v>650</v>
          </cell>
          <cell r="F9670" t="str">
            <v>6300.03</v>
          </cell>
          <cell r="G9670" t="str">
            <v>Dues &amp; Subscriptions Certifications</v>
          </cell>
          <cell r="H9670">
            <v>1000</v>
          </cell>
          <cell r="I9670">
            <v>0</v>
          </cell>
          <cell r="J9670">
            <v>1000</v>
          </cell>
          <cell r="K9670">
            <v>0</v>
          </cell>
          <cell r="L9670">
            <v>0</v>
          </cell>
          <cell r="M9670">
            <v>101</v>
          </cell>
          <cell r="N9670">
            <v>899</v>
          </cell>
          <cell r="O9670">
            <v>0.1</v>
          </cell>
        </row>
        <row r="9671">
          <cell r="A9671" t="str">
            <v>640.40.80.650-6400.02</v>
          </cell>
          <cell r="B9671" t="str">
            <v>640</v>
          </cell>
          <cell r="C9671" t="str">
            <v>40</v>
          </cell>
          <cell r="D9671" t="str">
            <v>80</v>
          </cell>
          <cell r="E9671" t="str">
            <v>650</v>
          </cell>
          <cell r="F9671" t="str">
            <v>6400.02</v>
          </cell>
          <cell r="G9671" t="str">
            <v>Repairs &amp; Maintenance Minor Equipment/Other</v>
          </cell>
          <cell r="H9671">
            <v>12000</v>
          </cell>
          <cell r="I9671">
            <v>0</v>
          </cell>
          <cell r="J9671">
            <v>12000</v>
          </cell>
          <cell r="K9671">
            <v>0</v>
          </cell>
          <cell r="L9671">
            <v>0</v>
          </cell>
          <cell r="M9671">
            <v>7554.12</v>
          </cell>
          <cell r="N9671">
            <v>4445.88</v>
          </cell>
          <cell r="O9671">
            <v>0.63</v>
          </cell>
        </row>
        <row r="9672">
          <cell r="A9672" t="str">
            <v>640.40.80.650-6400.19</v>
          </cell>
          <cell r="B9672" t="str">
            <v>640</v>
          </cell>
          <cell r="C9672" t="str">
            <v>40</v>
          </cell>
          <cell r="D9672" t="str">
            <v>80</v>
          </cell>
          <cell r="E9672" t="str">
            <v>650</v>
          </cell>
          <cell r="F9672" t="str">
            <v>6400.19</v>
          </cell>
          <cell r="G9672" t="str">
            <v>Repairs &amp; Maintenance Testing/Certifications</v>
          </cell>
          <cell r="H9672">
            <v>50000</v>
          </cell>
          <cell r="I9672">
            <v>0</v>
          </cell>
          <cell r="J9672">
            <v>50000</v>
          </cell>
          <cell r="K9672">
            <v>0</v>
          </cell>
          <cell r="L9672">
            <v>0</v>
          </cell>
          <cell r="M9672">
            <v>12474</v>
          </cell>
          <cell r="N9672">
            <v>37526</v>
          </cell>
          <cell r="O9672">
            <v>0.25</v>
          </cell>
        </row>
        <row r="9673">
          <cell r="A9673" t="str">
            <v>640.40.80.650-6600.04</v>
          </cell>
          <cell r="B9673" t="str">
            <v>640</v>
          </cell>
          <cell r="C9673" t="str">
            <v>40</v>
          </cell>
          <cell r="D9673" t="str">
            <v>80</v>
          </cell>
          <cell r="E9673" t="str">
            <v>650</v>
          </cell>
          <cell r="F9673" t="str">
            <v>6600.04</v>
          </cell>
          <cell r="G9673" t="str">
            <v>Administrative Expenses Training/Conferences</v>
          </cell>
          <cell r="H9673">
            <v>7500</v>
          </cell>
          <cell r="I9673">
            <v>0</v>
          </cell>
          <cell r="J9673">
            <v>7500</v>
          </cell>
          <cell r="K9673">
            <v>0</v>
          </cell>
          <cell r="L9673">
            <v>0</v>
          </cell>
          <cell r="M9673">
            <v>0</v>
          </cell>
          <cell r="N9673">
            <v>7500</v>
          </cell>
          <cell r="O9673">
            <v>0</v>
          </cell>
        </row>
        <row r="9674">
          <cell r="A9674" t="str">
            <v>640.40.80.650-7000.03</v>
          </cell>
          <cell r="B9674" t="str">
            <v>640</v>
          </cell>
          <cell r="C9674" t="str">
            <v>40</v>
          </cell>
          <cell r="D9674" t="str">
            <v>80</v>
          </cell>
          <cell r="E9674" t="str">
            <v>650</v>
          </cell>
          <cell r="F9674" t="str">
            <v>7000.03</v>
          </cell>
          <cell r="G9674" t="str">
            <v>Capital Outlay Operations Equip-Minor</v>
          </cell>
          <cell r="H9674">
            <v>0</v>
          </cell>
          <cell r="I9674">
            <v>0</v>
          </cell>
          <cell r="J9674">
            <v>0</v>
          </cell>
          <cell r="K9674">
            <v>0</v>
          </cell>
          <cell r="L9674">
            <v>0</v>
          </cell>
          <cell r="M9674">
            <v>0</v>
          </cell>
          <cell r="N9674">
            <v>0</v>
          </cell>
          <cell r="O9674" t="str">
            <v>+++</v>
          </cell>
        </row>
        <row r="9675">
          <cell r="A9675" t="str">
            <v>640.40.80.650-7000.99</v>
          </cell>
          <cell r="B9675" t="str">
            <v>640</v>
          </cell>
          <cell r="C9675" t="str">
            <v>40</v>
          </cell>
          <cell r="D9675" t="str">
            <v>80</v>
          </cell>
          <cell r="E9675" t="str">
            <v>650</v>
          </cell>
          <cell r="F9675" t="str">
            <v>7000.99</v>
          </cell>
          <cell r="G9675" t="str">
            <v>Capital Outlay General</v>
          </cell>
          <cell r="H9675">
            <v>0</v>
          </cell>
          <cell r="I9675">
            <v>0</v>
          </cell>
          <cell r="J9675">
            <v>0</v>
          </cell>
          <cell r="K9675">
            <v>0</v>
          </cell>
          <cell r="L9675">
            <v>0</v>
          </cell>
          <cell r="M9675">
            <v>0</v>
          </cell>
          <cell r="N9675">
            <v>0</v>
          </cell>
          <cell r="O9675" t="str">
            <v>+++</v>
          </cell>
        </row>
        <row r="9676">
          <cell r="A9676" t="str">
            <v>640.40.80.660-5000.01</v>
          </cell>
          <cell r="B9676" t="str">
            <v>640</v>
          </cell>
          <cell r="C9676" t="str">
            <v>40</v>
          </cell>
          <cell r="D9676" t="str">
            <v>80</v>
          </cell>
          <cell r="E9676" t="str">
            <v>660</v>
          </cell>
          <cell r="F9676" t="str">
            <v>5000.01</v>
          </cell>
          <cell r="G9676" t="str">
            <v>Salaries Regular</v>
          </cell>
          <cell r="H9676">
            <v>796665</v>
          </cell>
          <cell r="I9676">
            <v>0</v>
          </cell>
          <cell r="J9676">
            <v>796665</v>
          </cell>
          <cell r="K9676">
            <v>0</v>
          </cell>
          <cell r="L9676">
            <v>0</v>
          </cell>
          <cell r="M9676">
            <v>166167.94</v>
          </cell>
          <cell r="N9676">
            <v>630497.06000000006</v>
          </cell>
          <cell r="O9676">
            <v>0.21</v>
          </cell>
        </row>
        <row r="9677">
          <cell r="A9677" t="str">
            <v>640.40.80.660-5000.02</v>
          </cell>
          <cell r="B9677" t="str">
            <v>640</v>
          </cell>
          <cell r="C9677" t="str">
            <v>40</v>
          </cell>
          <cell r="D9677" t="str">
            <v>80</v>
          </cell>
          <cell r="E9677" t="str">
            <v>660</v>
          </cell>
          <cell r="F9677" t="str">
            <v>5000.02</v>
          </cell>
          <cell r="G9677" t="str">
            <v>Salaries Part Time</v>
          </cell>
          <cell r="H9677">
            <v>0</v>
          </cell>
          <cell r="I9677">
            <v>0</v>
          </cell>
          <cell r="J9677">
            <v>0</v>
          </cell>
          <cell r="K9677">
            <v>0</v>
          </cell>
          <cell r="L9677">
            <v>0</v>
          </cell>
          <cell r="M9677">
            <v>0</v>
          </cell>
          <cell r="N9677">
            <v>0</v>
          </cell>
          <cell r="O9677" t="str">
            <v>+++</v>
          </cell>
        </row>
        <row r="9678">
          <cell r="A9678" t="str">
            <v>640.40.80.660-5000.03</v>
          </cell>
          <cell r="B9678" t="str">
            <v>640</v>
          </cell>
          <cell r="C9678" t="str">
            <v>40</v>
          </cell>
          <cell r="D9678" t="str">
            <v>80</v>
          </cell>
          <cell r="E9678" t="str">
            <v>660</v>
          </cell>
          <cell r="F9678" t="str">
            <v>5000.03</v>
          </cell>
          <cell r="G9678" t="str">
            <v>Salaries Overtime</v>
          </cell>
          <cell r="H9678">
            <v>15500</v>
          </cell>
          <cell r="I9678">
            <v>0</v>
          </cell>
          <cell r="J9678">
            <v>15500</v>
          </cell>
          <cell r="K9678">
            <v>0</v>
          </cell>
          <cell r="L9678">
            <v>0</v>
          </cell>
          <cell r="M9678">
            <v>1366.65</v>
          </cell>
          <cell r="N9678">
            <v>14133.35</v>
          </cell>
          <cell r="O9678">
            <v>0.09</v>
          </cell>
        </row>
        <row r="9679">
          <cell r="A9679" t="str">
            <v>640.40.80.660-5000.04</v>
          </cell>
          <cell r="B9679" t="str">
            <v>640</v>
          </cell>
          <cell r="C9679" t="str">
            <v>40</v>
          </cell>
          <cell r="D9679" t="str">
            <v>80</v>
          </cell>
          <cell r="E9679" t="str">
            <v>660</v>
          </cell>
          <cell r="F9679" t="str">
            <v>5000.04</v>
          </cell>
          <cell r="G9679" t="str">
            <v>Salaries Holiday Pay</v>
          </cell>
          <cell r="H9679">
            <v>0</v>
          </cell>
          <cell r="I9679">
            <v>0</v>
          </cell>
          <cell r="J9679">
            <v>0</v>
          </cell>
          <cell r="K9679">
            <v>0</v>
          </cell>
          <cell r="L9679">
            <v>0</v>
          </cell>
          <cell r="M9679">
            <v>0</v>
          </cell>
          <cell r="N9679">
            <v>0</v>
          </cell>
          <cell r="O9679" t="str">
            <v>+++</v>
          </cell>
        </row>
        <row r="9680">
          <cell r="A9680" t="str">
            <v>640.40.80.660-5000.05</v>
          </cell>
          <cell r="B9680" t="str">
            <v>640</v>
          </cell>
          <cell r="C9680" t="str">
            <v>40</v>
          </cell>
          <cell r="D9680" t="str">
            <v>80</v>
          </cell>
          <cell r="E9680" t="str">
            <v>660</v>
          </cell>
          <cell r="F9680" t="str">
            <v>5000.05</v>
          </cell>
          <cell r="G9680" t="str">
            <v>Salaries Duty Pay</v>
          </cell>
          <cell r="H9680">
            <v>0</v>
          </cell>
          <cell r="I9680">
            <v>0</v>
          </cell>
          <cell r="J9680">
            <v>0</v>
          </cell>
          <cell r="K9680">
            <v>0</v>
          </cell>
          <cell r="L9680">
            <v>0</v>
          </cell>
          <cell r="M9680">
            <v>0</v>
          </cell>
          <cell r="N9680">
            <v>0</v>
          </cell>
          <cell r="O9680" t="str">
            <v>+++</v>
          </cell>
        </row>
        <row r="9681">
          <cell r="A9681" t="str">
            <v>640.40.80.660-5000.06</v>
          </cell>
          <cell r="B9681" t="str">
            <v>640</v>
          </cell>
          <cell r="C9681" t="str">
            <v>40</v>
          </cell>
          <cell r="D9681" t="str">
            <v>80</v>
          </cell>
          <cell r="E9681" t="str">
            <v>660</v>
          </cell>
          <cell r="F9681" t="str">
            <v>5000.06</v>
          </cell>
          <cell r="G9681" t="str">
            <v>Salaries Out of Class</v>
          </cell>
          <cell r="H9681">
            <v>500</v>
          </cell>
          <cell r="I9681">
            <v>0</v>
          </cell>
          <cell r="J9681">
            <v>500</v>
          </cell>
          <cell r="K9681">
            <v>0</v>
          </cell>
          <cell r="L9681">
            <v>0</v>
          </cell>
          <cell r="M9681">
            <v>0</v>
          </cell>
          <cell r="N9681">
            <v>500</v>
          </cell>
          <cell r="O9681">
            <v>0</v>
          </cell>
        </row>
        <row r="9682">
          <cell r="A9682" t="str">
            <v>640.40.80.660-5000.07</v>
          </cell>
          <cell r="B9682" t="str">
            <v>640</v>
          </cell>
          <cell r="C9682" t="str">
            <v>40</v>
          </cell>
          <cell r="D9682" t="str">
            <v>80</v>
          </cell>
          <cell r="E9682" t="str">
            <v>660</v>
          </cell>
          <cell r="F9682" t="str">
            <v>5000.07</v>
          </cell>
          <cell r="G9682" t="str">
            <v>Salaries Admin Leave Pay</v>
          </cell>
          <cell r="H9682">
            <v>3580</v>
          </cell>
          <cell r="I9682">
            <v>0</v>
          </cell>
          <cell r="J9682">
            <v>3580</v>
          </cell>
          <cell r="K9682">
            <v>0</v>
          </cell>
          <cell r="L9682">
            <v>0</v>
          </cell>
          <cell r="M9682">
            <v>0</v>
          </cell>
          <cell r="N9682">
            <v>3580</v>
          </cell>
          <cell r="O9682">
            <v>0</v>
          </cell>
        </row>
        <row r="9683">
          <cell r="A9683" t="str">
            <v>640.40.80.660-5000.08</v>
          </cell>
          <cell r="B9683" t="str">
            <v>640</v>
          </cell>
          <cell r="C9683" t="str">
            <v>40</v>
          </cell>
          <cell r="D9683" t="str">
            <v>80</v>
          </cell>
          <cell r="E9683" t="str">
            <v>660</v>
          </cell>
          <cell r="F9683" t="str">
            <v>5000.08</v>
          </cell>
          <cell r="G9683" t="str">
            <v>Salaries Longevity Pay</v>
          </cell>
          <cell r="H9683">
            <v>6550</v>
          </cell>
          <cell r="I9683">
            <v>0</v>
          </cell>
          <cell r="J9683">
            <v>6550</v>
          </cell>
          <cell r="K9683">
            <v>0</v>
          </cell>
          <cell r="L9683">
            <v>0</v>
          </cell>
          <cell r="M9683">
            <v>2415.92</v>
          </cell>
          <cell r="N9683">
            <v>4134.08</v>
          </cell>
          <cell r="O9683">
            <v>0.37</v>
          </cell>
        </row>
        <row r="9684">
          <cell r="A9684" t="str">
            <v>640.40.80.660-5000.09</v>
          </cell>
          <cell r="B9684" t="str">
            <v>640</v>
          </cell>
          <cell r="C9684" t="str">
            <v>40</v>
          </cell>
          <cell r="D9684" t="str">
            <v>80</v>
          </cell>
          <cell r="E9684" t="str">
            <v>660</v>
          </cell>
          <cell r="F9684" t="str">
            <v>5000.09</v>
          </cell>
          <cell r="G9684" t="str">
            <v>Salaries Mutual Aid Overtime</v>
          </cell>
          <cell r="H9684">
            <v>0</v>
          </cell>
          <cell r="I9684">
            <v>0</v>
          </cell>
          <cell r="J9684">
            <v>0</v>
          </cell>
          <cell r="K9684">
            <v>0</v>
          </cell>
          <cell r="L9684">
            <v>0</v>
          </cell>
          <cell r="M9684">
            <v>0</v>
          </cell>
          <cell r="N9684">
            <v>0</v>
          </cell>
          <cell r="O9684" t="str">
            <v>+++</v>
          </cell>
        </row>
        <row r="9685">
          <cell r="A9685" t="str">
            <v>640.40.80.660-5000.10</v>
          </cell>
          <cell r="B9685" t="str">
            <v>640</v>
          </cell>
          <cell r="C9685" t="str">
            <v>40</v>
          </cell>
          <cell r="D9685" t="str">
            <v>80</v>
          </cell>
          <cell r="E9685" t="str">
            <v>660</v>
          </cell>
          <cell r="F9685" t="str">
            <v>5000.10</v>
          </cell>
          <cell r="G9685" t="str">
            <v>Salaries Furloughs</v>
          </cell>
          <cell r="H9685">
            <v>0</v>
          </cell>
          <cell r="I9685">
            <v>0</v>
          </cell>
          <cell r="J9685">
            <v>0</v>
          </cell>
          <cell r="K9685">
            <v>0</v>
          </cell>
          <cell r="L9685">
            <v>0</v>
          </cell>
          <cell r="M9685">
            <v>0</v>
          </cell>
          <cell r="N9685">
            <v>0</v>
          </cell>
          <cell r="O9685" t="str">
            <v>+++</v>
          </cell>
        </row>
        <row r="9686">
          <cell r="A9686" t="str">
            <v>640.40.80.660-5000.11</v>
          </cell>
          <cell r="B9686" t="str">
            <v>640</v>
          </cell>
          <cell r="C9686" t="str">
            <v>40</v>
          </cell>
          <cell r="D9686" t="str">
            <v>80</v>
          </cell>
          <cell r="E9686" t="str">
            <v>660</v>
          </cell>
          <cell r="F9686" t="str">
            <v>5000.11</v>
          </cell>
          <cell r="G9686" t="str">
            <v>Salaries Worker's Comp</v>
          </cell>
          <cell r="H9686">
            <v>0</v>
          </cell>
          <cell r="I9686">
            <v>0</v>
          </cell>
          <cell r="J9686">
            <v>0</v>
          </cell>
          <cell r="K9686">
            <v>0</v>
          </cell>
          <cell r="L9686">
            <v>0</v>
          </cell>
          <cell r="M9686">
            <v>0</v>
          </cell>
          <cell r="N9686">
            <v>0</v>
          </cell>
          <cell r="O9686" t="str">
            <v>+++</v>
          </cell>
        </row>
        <row r="9687">
          <cell r="A9687" t="str">
            <v>640.40.80.660-5000.12</v>
          </cell>
          <cell r="B9687" t="str">
            <v>640</v>
          </cell>
          <cell r="C9687" t="str">
            <v>40</v>
          </cell>
          <cell r="D9687" t="str">
            <v>80</v>
          </cell>
          <cell r="E9687" t="str">
            <v>660</v>
          </cell>
          <cell r="F9687" t="str">
            <v>5000.12</v>
          </cell>
          <cell r="G9687" t="str">
            <v>Salaries Compensated Absences</v>
          </cell>
          <cell r="H9687">
            <v>0</v>
          </cell>
          <cell r="I9687">
            <v>0</v>
          </cell>
          <cell r="J9687">
            <v>0</v>
          </cell>
          <cell r="K9687">
            <v>0</v>
          </cell>
          <cell r="L9687">
            <v>0</v>
          </cell>
          <cell r="M9687">
            <v>0</v>
          </cell>
          <cell r="N9687">
            <v>0</v>
          </cell>
          <cell r="O9687" t="str">
            <v>+++</v>
          </cell>
        </row>
        <row r="9688">
          <cell r="A9688" t="str">
            <v>640.40.80.660-5000.99</v>
          </cell>
          <cell r="B9688" t="str">
            <v>640</v>
          </cell>
          <cell r="C9688" t="str">
            <v>40</v>
          </cell>
          <cell r="D9688" t="str">
            <v>80</v>
          </cell>
          <cell r="E9688" t="str">
            <v>660</v>
          </cell>
          <cell r="F9688" t="str">
            <v>5000.99</v>
          </cell>
          <cell r="G9688" t="str">
            <v>Salaries New Personnel Requests</v>
          </cell>
          <cell r="H9688">
            <v>0</v>
          </cell>
          <cell r="I9688">
            <v>0</v>
          </cell>
          <cell r="J9688">
            <v>0</v>
          </cell>
          <cell r="K9688">
            <v>0</v>
          </cell>
          <cell r="L9688">
            <v>0</v>
          </cell>
          <cell r="M9688">
            <v>0</v>
          </cell>
          <cell r="N9688">
            <v>0</v>
          </cell>
          <cell r="O9688" t="str">
            <v>+++</v>
          </cell>
        </row>
        <row r="9689">
          <cell r="A9689" t="str">
            <v>640.40.80.660-5100.00</v>
          </cell>
          <cell r="B9689" t="str">
            <v>640</v>
          </cell>
          <cell r="C9689" t="str">
            <v>40</v>
          </cell>
          <cell r="D9689" t="str">
            <v>80</v>
          </cell>
          <cell r="E9689" t="str">
            <v>660</v>
          </cell>
          <cell r="F9689" t="str">
            <v>5100.00</v>
          </cell>
          <cell r="G9689" t="str">
            <v>Benefits PERS Pool Liability</v>
          </cell>
          <cell r="H9689">
            <v>148570</v>
          </cell>
          <cell r="I9689">
            <v>0</v>
          </cell>
          <cell r="J9689">
            <v>148570</v>
          </cell>
          <cell r="K9689">
            <v>0</v>
          </cell>
          <cell r="L9689">
            <v>0</v>
          </cell>
          <cell r="M9689">
            <v>33842.26</v>
          </cell>
          <cell r="N9689">
            <v>114727.74</v>
          </cell>
          <cell r="O9689">
            <v>0.23</v>
          </cell>
        </row>
        <row r="9690">
          <cell r="A9690" t="str">
            <v>640.40.80.660-5100.01</v>
          </cell>
          <cell r="B9690" t="str">
            <v>640</v>
          </cell>
          <cell r="C9690" t="str">
            <v>40</v>
          </cell>
          <cell r="D9690" t="str">
            <v>80</v>
          </cell>
          <cell r="E9690" t="str">
            <v>660</v>
          </cell>
          <cell r="F9690" t="str">
            <v>5100.01</v>
          </cell>
          <cell r="G9690" t="str">
            <v>Benefits Retirement</v>
          </cell>
          <cell r="H9690">
            <v>78085</v>
          </cell>
          <cell r="I9690">
            <v>0</v>
          </cell>
          <cell r="J9690">
            <v>78085</v>
          </cell>
          <cell r="K9690">
            <v>0</v>
          </cell>
          <cell r="L9690">
            <v>0</v>
          </cell>
          <cell r="M9690">
            <v>18026.03</v>
          </cell>
          <cell r="N9690">
            <v>60058.97</v>
          </cell>
          <cell r="O9690">
            <v>0.23</v>
          </cell>
        </row>
        <row r="9691">
          <cell r="A9691" t="str">
            <v>640.40.80.660-5100.02</v>
          </cell>
          <cell r="B9691" t="str">
            <v>640</v>
          </cell>
          <cell r="C9691" t="str">
            <v>40</v>
          </cell>
          <cell r="D9691" t="str">
            <v>80</v>
          </cell>
          <cell r="E9691" t="str">
            <v>660</v>
          </cell>
          <cell r="F9691" t="str">
            <v>5100.02</v>
          </cell>
          <cell r="G9691" t="str">
            <v>Benefits Health Insurance</v>
          </cell>
          <cell r="H9691">
            <v>141995</v>
          </cell>
          <cell r="I9691">
            <v>0</v>
          </cell>
          <cell r="J9691">
            <v>141995</v>
          </cell>
          <cell r="K9691">
            <v>0</v>
          </cell>
          <cell r="L9691">
            <v>0</v>
          </cell>
          <cell r="M9691">
            <v>30642.02</v>
          </cell>
          <cell r="N9691">
            <v>111352.98</v>
          </cell>
          <cell r="O9691">
            <v>0.22</v>
          </cell>
        </row>
        <row r="9692">
          <cell r="A9692" t="str">
            <v>640.40.80.660-5100.03</v>
          </cell>
          <cell r="B9692" t="str">
            <v>640</v>
          </cell>
          <cell r="C9692" t="str">
            <v>40</v>
          </cell>
          <cell r="D9692" t="str">
            <v>80</v>
          </cell>
          <cell r="E9692" t="str">
            <v>660</v>
          </cell>
          <cell r="F9692" t="str">
            <v>5100.03</v>
          </cell>
          <cell r="G9692" t="str">
            <v>Benefits Dental Insurance</v>
          </cell>
          <cell r="H9692">
            <v>14505</v>
          </cell>
          <cell r="I9692">
            <v>0</v>
          </cell>
          <cell r="J9692">
            <v>14505</v>
          </cell>
          <cell r="K9692">
            <v>0</v>
          </cell>
          <cell r="L9692">
            <v>0</v>
          </cell>
          <cell r="M9692">
            <v>2747.22</v>
          </cell>
          <cell r="N9692">
            <v>11757.78</v>
          </cell>
          <cell r="O9692">
            <v>0.19</v>
          </cell>
        </row>
        <row r="9693">
          <cell r="A9693" t="str">
            <v>640.40.80.660-5100.04</v>
          </cell>
          <cell r="B9693" t="str">
            <v>640</v>
          </cell>
          <cell r="C9693" t="str">
            <v>40</v>
          </cell>
          <cell r="D9693" t="str">
            <v>80</v>
          </cell>
          <cell r="E9693" t="str">
            <v>660</v>
          </cell>
          <cell r="F9693" t="str">
            <v>5100.04</v>
          </cell>
          <cell r="G9693" t="str">
            <v>Benefits Vision Insurance</v>
          </cell>
          <cell r="H9693">
            <v>2190</v>
          </cell>
          <cell r="I9693">
            <v>0</v>
          </cell>
          <cell r="J9693">
            <v>2190</v>
          </cell>
          <cell r="K9693">
            <v>0</v>
          </cell>
          <cell r="L9693">
            <v>0</v>
          </cell>
          <cell r="M9693">
            <v>459.86</v>
          </cell>
          <cell r="N9693">
            <v>1730.14</v>
          </cell>
          <cell r="O9693">
            <v>0.21</v>
          </cell>
        </row>
        <row r="9694">
          <cell r="A9694" t="str">
            <v>640.40.80.660-5100.05</v>
          </cell>
          <cell r="B9694" t="str">
            <v>640</v>
          </cell>
          <cell r="C9694" t="str">
            <v>40</v>
          </cell>
          <cell r="D9694" t="str">
            <v>80</v>
          </cell>
          <cell r="E9694" t="str">
            <v>660</v>
          </cell>
          <cell r="F9694" t="str">
            <v>5100.05</v>
          </cell>
          <cell r="G9694" t="str">
            <v>Benefits Life Insurance</v>
          </cell>
          <cell r="H9694">
            <v>1240</v>
          </cell>
          <cell r="I9694">
            <v>0</v>
          </cell>
          <cell r="J9694">
            <v>1240</v>
          </cell>
          <cell r="K9694">
            <v>0</v>
          </cell>
          <cell r="L9694">
            <v>0</v>
          </cell>
          <cell r="M9694">
            <v>188.99</v>
          </cell>
          <cell r="N9694">
            <v>1051.01</v>
          </cell>
          <cell r="O9694">
            <v>0.15</v>
          </cell>
        </row>
        <row r="9695">
          <cell r="A9695" t="str">
            <v>640.40.80.660-5100.06</v>
          </cell>
          <cell r="B9695" t="str">
            <v>640</v>
          </cell>
          <cell r="C9695" t="str">
            <v>40</v>
          </cell>
          <cell r="D9695" t="str">
            <v>80</v>
          </cell>
          <cell r="E9695" t="str">
            <v>660</v>
          </cell>
          <cell r="F9695" t="str">
            <v>5100.06</v>
          </cell>
          <cell r="G9695" t="str">
            <v>Benefits Worker's Comp</v>
          </cell>
          <cell r="H9695">
            <v>24280</v>
          </cell>
          <cell r="I9695">
            <v>0</v>
          </cell>
          <cell r="J9695">
            <v>24280</v>
          </cell>
          <cell r="K9695">
            <v>0</v>
          </cell>
          <cell r="L9695">
            <v>0</v>
          </cell>
          <cell r="M9695">
            <v>0</v>
          </cell>
          <cell r="N9695">
            <v>24280</v>
          </cell>
          <cell r="O9695">
            <v>0</v>
          </cell>
        </row>
        <row r="9696">
          <cell r="A9696" t="str">
            <v>640.40.80.660-5100.07</v>
          </cell>
          <cell r="B9696" t="str">
            <v>640</v>
          </cell>
          <cell r="C9696" t="str">
            <v>40</v>
          </cell>
          <cell r="D9696" t="str">
            <v>80</v>
          </cell>
          <cell r="E9696" t="str">
            <v>660</v>
          </cell>
          <cell r="F9696" t="str">
            <v>5100.07</v>
          </cell>
          <cell r="G9696" t="str">
            <v>Benefits Long Term Disability</v>
          </cell>
          <cell r="H9696">
            <v>4730</v>
          </cell>
          <cell r="I9696">
            <v>0</v>
          </cell>
          <cell r="J9696">
            <v>4730</v>
          </cell>
          <cell r="K9696">
            <v>0</v>
          </cell>
          <cell r="L9696">
            <v>0</v>
          </cell>
          <cell r="M9696">
            <v>734.08</v>
          </cell>
          <cell r="N9696">
            <v>3995.92</v>
          </cell>
          <cell r="O9696">
            <v>0.16</v>
          </cell>
        </row>
        <row r="9697">
          <cell r="A9697" t="str">
            <v>640.40.80.660-5100.08</v>
          </cell>
          <cell r="B9697" t="str">
            <v>640</v>
          </cell>
          <cell r="C9697" t="str">
            <v>40</v>
          </cell>
          <cell r="D9697" t="str">
            <v>80</v>
          </cell>
          <cell r="E9697" t="str">
            <v>660</v>
          </cell>
          <cell r="F9697" t="str">
            <v>5100.08</v>
          </cell>
          <cell r="G9697" t="str">
            <v>Benefits Deferred Compensation</v>
          </cell>
          <cell r="H9697">
            <v>26615</v>
          </cell>
          <cell r="I9697">
            <v>0</v>
          </cell>
          <cell r="J9697">
            <v>26615</v>
          </cell>
          <cell r="K9697">
            <v>0</v>
          </cell>
          <cell r="L9697">
            <v>0</v>
          </cell>
          <cell r="M9697">
            <v>7107.17</v>
          </cell>
          <cell r="N9697">
            <v>19507.830000000002</v>
          </cell>
          <cell r="O9697">
            <v>0.27</v>
          </cell>
        </row>
        <row r="9698">
          <cell r="A9698" t="str">
            <v>640.40.80.660-5100.09</v>
          </cell>
          <cell r="B9698" t="str">
            <v>640</v>
          </cell>
          <cell r="C9698" t="str">
            <v>40</v>
          </cell>
          <cell r="D9698" t="str">
            <v>80</v>
          </cell>
          <cell r="E9698" t="str">
            <v>660</v>
          </cell>
          <cell r="F9698" t="str">
            <v>5100.09</v>
          </cell>
          <cell r="G9698" t="str">
            <v>Benefits Unemployment Insurance</v>
          </cell>
          <cell r="H9698">
            <v>0</v>
          </cell>
          <cell r="I9698">
            <v>0</v>
          </cell>
          <cell r="J9698">
            <v>0</v>
          </cell>
          <cell r="K9698">
            <v>0</v>
          </cell>
          <cell r="L9698">
            <v>0</v>
          </cell>
          <cell r="M9698">
            <v>0</v>
          </cell>
          <cell r="N9698">
            <v>0</v>
          </cell>
          <cell r="O9698" t="str">
            <v>+++</v>
          </cell>
        </row>
        <row r="9699">
          <cell r="A9699" t="str">
            <v>640.40.80.660-5100.10</v>
          </cell>
          <cell r="B9699" t="str">
            <v>640</v>
          </cell>
          <cell r="C9699" t="str">
            <v>40</v>
          </cell>
          <cell r="D9699" t="str">
            <v>80</v>
          </cell>
          <cell r="E9699" t="str">
            <v>660</v>
          </cell>
          <cell r="F9699" t="str">
            <v>5100.10</v>
          </cell>
          <cell r="G9699" t="str">
            <v>Benefits Uniform Allowance</v>
          </cell>
          <cell r="H9699">
            <v>150</v>
          </cell>
          <cell r="I9699">
            <v>0</v>
          </cell>
          <cell r="J9699">
            <v>150</v>
          </cell>
          <cell r="K9699">
            <v>0</v>
          </cell>
          <cell r="L9699">
            <v>0</v>
          </cell>
          <cell r="M9699">
            <v>0</v>
          </cell>
          <cell r="N9699">
            <v>150</v>
          </cell>
          <cell r="O9699">
            <v>0</v>
          </cell>
        </row>
        <row r="9700">
          <cell r="A9700" t="str">
            <v>640.40.80.660-5100.11</v>
          </cell>
          <cell r="B9700" t="str">
            <v>640</v>
          </cell>
          <cell r="C9700" t="str">
            <v>40</v>
          </cell>
          <cell r="D9700" t="str">
            <v>80</v>
          </cell>
          <cell r="E9700" t="str">
            <v>660</v>
          </cell>
          <cell r="F9700" t="str">
            <v>5100.11</v>
          </cell>
          <cell r="G9700" t="str">
            <v>Benefits Medicare</v>
          </cell>
          <cell r="H9700">
            <v>12025</v>
          </cell>
          <cell r="I9700">
            <v>0</v>
          </cell>
          <cell r="J9700">
            <v>12025</v>
          </cell>
          <cell r="K9700">
            <v>0</v>
          </cell>
          <cell r="L9700">
            <v>0</v>
          </cell>
          <cell r="M9700">
            <v>2559.12</v>
          </cell>
          <cell r="N9700">
            <v>9465.8799999999992</v>
          </cell>
          <cell r="O9700">
            <v>0.21</v>
          </cell>
        </row>
        <row r="9701">
          <cell r="A9701" t="str">
            <v>640.40.80.660-5100.12</v>
          </cell>
          <cell r="B9701" t="str">
            <v>640</v>
          </cell>
          <cell r="C9701" t="str">
            <v>40</v>
          </cell>
          <cell r="D9701" t="str">
            <v>80</v>
          </cell>
          <cell r="E9701" t="str">
            <v>660</v>
          </cell>
          <cell r="F9701" t="str">
            <v>5100.12</v>
          </cell>
          <cell r="G9701" t="str">
            <v>Benefits Annual Physical Exam</v>
          </cell>
          <cell r="H9701">
            <v>0</v>
          </cell>
          <cell r="I9701">
            <v>0</v>
          </cell>
          <cell r="J9701">
            <v>0</v>
          </cell>
          <cell r="K9701">
            <v>0</v>
          </cell>
          <cell r="L9701">
            <v>0</v>
          </cell>
          <cell r="M9701">
            <v>0</v>
          </cell>
          <cell r="N9701">
            <v>0</v>
          </cell>
          <cell r="O9701" t="str">
            <v>+++</v>
          </cell>
        </row>
        <row r="9702">
          <cell r="A9702" t="str">
            <v>640.40.80.660-5100.13</v>
          </cell>
          <cell r="B9702" t="str">
            <v>640</v>
          </cell>
          <cell r="C9702" t="str">
            <v>40</v>
          </cell>
          <cell r="D9702" t="str">
            <v>80</v>
          </cell>
          <cell r="E9702" t="str">
            <v>660</v>
          </cell>
          <cell r="F9702" t="str">
            <v>5100.13</v>
          </cell>
          <cell r="G9702" t="str">
            <v>Benefits Employee Assistance Program</v>
          </cell>
          <cell r="H9702">
            <v>0</v>
          </cell>
          <cell r="I9702">
            <v>0</v>
          </cell>
          <cell r="J9702">
            <v>0</v>
          </cell>
          <cell r="K9702">
            <v>0</v>
          </cell>
          <cell r="L9702">
            <v>0</v>
          </cell>
          <cell r="M9702">
            <v>0</v>
          </cell>
          <cell r="N9702">
            <v>0</v>
          </cell>
          <cell r="O9702" t="str">
            <v>+++</v>
          </cell>
        </row>
        <row r="9703">
          <cell r="A9703" t="str">
            <v>640.40.80.660-5100.14</v>
          </cell>
          <cell r="B9703" t="str">
            <v>640</v>
          </cell>
          <cell r="C9703" t="str">
            <v>40</v>
          </cell>
          <cell r="D9703" t="str">
            <v>80</v>
          </cell>
          <cell r="E9703" t="str">
            <v>660</v>
          </cell>
          <cell r="F9703" t="str">
            <v>5100.14</v>
          </cell>
          <cell r="G9703" t="str">
            <v>Benefits PPE</v>
          </cell>
          <cell r="H9703">
            <v>0</v>
          </cell>
          <cell r="I9703">
            <v>0</v>
          </cell>
          <cell r="J9703">
            <v>0</v>
          </cell>
          <cell r="K9703">
            <v>0</v>
          </cell>
          <cell r="L9703">
            <v>0</v>
          </cell>
          <cell r="M9703">
            <v>0</v>
          </cell>
          <cell r="N9703">
            <v>0</v>
          </cell>
          <cell r="O9703" t="str">
            <v>+++</v>
          </cell>
        </row>
        <row r="9704">
          <cell r="A9704" t="str">
            <v>640.40.80.660-5100.15</v>
          </cell>
          <cell r="B9704" t="str">
            <v>640</v>
          </cell>
          <cell r="C9704" t="str">
            <v>40</v>
          </cell>
          <cell r="D9704" t="str">
            <v>80</v>
          </cell>
          <cell r="E9704" t="str">
            <v>660</v>
          </cell>
          <cell r="F9704" t="str">
            <v>5100.15</v>
          </cell>
          <cell r="G9704" t="str">
            <v>Benefits Cell Phone Allowance</v>
          </cell>
          <cell r="H9704">
            <v>325</v>
          </cell>
          <cell r="I9704">
            <v>0</v>
          </cell>
          <cell r="J9704">
            <v>325</v>
          </cell>
          <cell r="K9704">
            <v>0</v>
          </cell>
          <cell r="L9704">
            <v>0</v>
          </cell>
          <cell r="M9704">
            <v>81</v>
          </cell>
          <cell r="N9704">
            <v>244</v>
          </cell>
          <cell r="O9704">
            <v>0.25</v>
          </cell>
        </row>
        <row r="9705">
          <cell r="A9705" t="str">
            <v>640.40.80.660-5100.16</v>
          </cell>
          <cell r="B9705" t="str">
            <v>640</v>
          </cell>
          <cell r="C9705" t="str">
            <v>40</v>
          </cell>
          <cell r="D9705" t="str">
            <v>80</v>
          </cell>
          <cell r="E9705" t="str">
            <v>660</v>
          </cell>
          <cell r="F9705" t="str">
            <v>5100.16</v>
          </cell>
          <cell r="G9705" t="str">
            <v>Benefits 1959 Survivor Retirement</v>
          </cell>
          <cell r="H9705">
            <v>0</v>
          </cell>
          <cell r="I9705">
            <v>0</v>
          </cell>
          <cell r="J9705">
            <v>0</v>
          </cell>
          <cell r="K9705">
            <v>0</v>
          </cell>
          <cell r="L9705">
            <v>0</v>
          </cell>
          <cell r="M9705">
            <v>0</v>
          </cell>
          <cell r="N9705">
            <v>0</v>
          </cell>
          <cell r="O9705" t="str">
            <v>+++</v>
          </cell>
        </row>
        <row r="9706">
          <cell r="A9706" t="str">
            <v>640.40.80.660-5100.17</v>
          </cell>
          <cell r="B9706" t="str">
            <v>640</v>
          </cell>
          <cell r="C9706" t="str">
            <v>40</v>
          </cell>
          <cell r="D9706" t="str">
            <v>80</v>
          </cell>
          <cell r="E9706" t="str">
            <v>660</v>
          </cell>
          <cell r="F9706" t="str">
            <v>5100.17</v>
          </cell>
          <cell r="G9706" t="str">
            <v>Benefits Other Post Employment Benefits</v>
          </cell>
          <cell r="H9706">
            <v>0</v>
          </cell>
          <cell r="I9706">
            <v>0</v>
          </cell>
          <cell r="J9706">
            <v>0</v>
          </cell>
          <cell r="K9706">
            <v>0</v>
          </cell>
          <cell r="L9706">
            <v>0</v>
          </cell>
          <cell r="M9706">
            <v>0</v>
          </cell>
          <cell r="N9706">
            <v>0</v>
          </cell>
          <cell r="O9706" t="str">
            <v>+++</v>
          </cell>
        </row>
        <row r="9707">
          <cell r="A9707" t="str">
            <v>640.40.80.660-6000.01</v>
          </cell>
          <cell r="B9707" t="str">
            <v>640</v>
          </cell>
          <cell r="C9707" t="str">
            <v>40</v>
          </cell>
          <cell r="D9707" t="str">
            <v>80</v>
          </cell>
          <cell r="E9707" t="str">
            <v>660</v>
          </cell>
          <cell r="F9707" t="str">
            <v>6000.01</v>
          </cell>
          <cell r="G9707" t="str">
            <v>Professional Services General</v>
          </cell>
          <cell r="H9707">
            <v>70000</v>
          </cell>
          <cell r="I9707">
            <v>8057</v>
          </cell>
          <cell r="J9707">
            <v>78057</v>
          </cell>
          <cell r="K9707">
            <v>0</v>
          </cell>
          <cell r="L9707">
            <v>12453.87</v>
          </cell>
          <cell r="M9707">
            <v>8582.42</v>
          </cell>
          <cell r="N9707">
            <v>57020.71</v>
          </cell>
          <cell r="O9707">
            <v>0.27</v>
          </cell>
        </row>
        <row r="9708">
          <cell r="A9708" t="str">
            <v>640.40.80.660-6000.07</v>
          </cell>
          <cell r="B9708" t="str">
            <v>640</v>
          </cell>
          <cell r="C9708" t="str">
            <v>40</v>
          </cell>
          <cell r="D9708" t="str">
            <v>80</v>
          </cell>
          <cell r="E9708" t="str">
            <v>660</v>
          </cell>
          <cell r="F9708" t="str">
            <v>6000.07</v>
          </cell>
          <cell r="G9708" t="str">
            <v>Professional Services Weed Abatement</v>
          </cell>
          <cell r="H9708">
            <v>15000</v>
          </cell>
          <cell r="I9708">
            <v>0</v>
          </cell>
          <cell r="J9708">
            <v>15000</v>
          </cell>
          <cell r="K9708">
            <v>0</v>
          </cell>
          <cell r="L9708">
            <v>0</v>
          </cell>
          <cell r="M9708">
            <v>0</v>
          </cell>
          <cell r="N9708">
            <v>15000</v>
          </cell>
          <cell r="O9708">
            <v>0</v>
          </cell>
        </row>
        <row r="9709">
          <cell r="A9709" t="str">
            <v>640.40.80.660-6000.09</v>
          </cell>
          <cell r="B9709" t="str">
            <v>640</v>
          </cell>
          <cell r="C9709" t="str">
            <v>40</v>
          </cell>
          <cell r="D9709" t="str">
            <v>80</v>
          </cell>
          <cell r="E9709" t="str">
            <v>660</v>
          </cell>
          <cell r="F9709" t="str">
            <v>6000.09</v>
          </cell>
          <cell r="G9709" t="str">
            <v>Professional Services Uniform</v>
          </cell>
          <cell r="H9709">
            <v>7000</v>
          </cell>
          <cell r="I9709">
            <v>0</v>
          </cell>
          <cell r="J9709">
            <v>7000</v>
          </cell>
          <cell r="K9709">
            <v>0</v>
          </cell>
          <cell r="L9709">
            <v>0</v>
          </cell>
          <cell r="M9709">
            <v>2429.12</v>
          </cell>
          <cell r="N9709">
            <v>4570.88</v>
          </cell>
          <cell r="O9709">
            <v>0.35</v>
          </cell>
        </row>
        <row r="9710">
          <cell r="A9710" t="str">
            <v>640.40.80.660-6200.02</v>
          </cell>
          <cell r="B9710" t="str">
            <v>640</v>
          </cell>
          <cell r="C9710" t="str">
            <v>40</v>
          </cell>
          <cell r="D9710" t="str">
            <v>80</v>
          </cell>
          <cell r="E9710" t="str">
            <v>660</v>
          </cell>
          <cell r="F9710" t="str">
            <v>6200.02</v>
          </cell>
          <cell r="G9710" t="str">
            <v>Supplies Special Department</v>
          </cell>
          <cell r="H9710">
            <v>250000</v>
          </cell>
          <cell r="I9710">
            <v>0</v>
          </cell>
          <cell r="J9710">
            <v>250000</v>
          </cell>
          <cell r="K9710">
            <v>0</v>
          </cell>
          <cell r="L9710">
            <v>17711.02</v>
          </cell>
          <cell r="M9710">
            <v>47879.29</v>
          </cell>
          <cell r="N9710">
            <v>184409.69</v>
          </cell>
          <cell r="O9710">
            <v>0.26</v>
          </cell>
        </row>
        <row r="9711">
          <cell r="A9711" t="str">
            <v>640.40.80.660-6200.05</v>
          </cell>
          <cell r="B9711" t="str">
            <v>640</v>
          </cell>
          <cell r="C9711" t="str">
            <v>40</v>
          </cell>
          <cell r="D9711" t="str">
            <v>80</v>
          </cell>
          <cell r="E9711" t="str">
            <v>660</v>
          </cell>
          <cell r="F9711" t="str">
            <v>6200.05</v>
          </cell>
          <cell r="G9711" t="str">
            <v>Supplies Gasoline</v>
          </cell>
          <cell r="H9711">
            <v>39500</v>
          </cell>
          <cell r="I9711">
            <v>0</v>
          </cell>
          <cell r="J9711">
            <v>39500</v>
          </cell>
          <cell r="K9711">
            <v>0</v>
          </cell>
          <cell r="L9711">
            <v>0</v>
          </cell>
          <cell r="M9711">
            <v>4224.16</v>
          </cell>
          <cell r="N9711">
            <v>35275.839999999997</v>
          </cell>
          <cell r="O9711">
            <v>0.11</v>
          </cell>
        </row>
        <row r="9712">
          <cell r="A9712" t="str">
            <v>640.40.80.660-6200.07</v>
          </cell>
          <cell r="B9712" t="str">
            <v>640</v>
          </cell>
          <cell r="C9712" t="str">
            <v>40</v>
          </cell>
          <cell r="D9712" t="str">
            <v>80</v>
          </cell>
          <cell r="E9712" t="str">
            <v>660</v>
          </cell>
          <cell r="F9712" t="str">
            <v>6200.07</v>
          </cell>
          <cell r="G9712" t="str">
            <v>Supplies Radio Communication &amp; Maint</v>
          </cell>
          <cell r="H9712">
            <v>2500</v>
          </cell>
          <cell r="I9712">
            <v>0</v>
          </cell>
          <cell r="J9712">
            <v>2500</v>
          </cell>
          <cell r="K9712">
            <v>0</v>
          </cell>
          <cell r="L9712">
            <v>0</v>
          </cell>
          <cell r="M9712">
            <v>0</v>
          </cell>
          <cell r="N9712">
            <v>2500</v>
          </cell>
          <cell r="O9712">
            <v>0</v>
          </cell>
        </row>
        <row r="9713">
          <cell r="A9713" t="str">
            <v>640.40.80.660-6200.12</v>
          </cell>
          <cell r="B9713" t="str">
            <v>640</v>
          </cell>
          <cell r="C9713" t="str">
            <v>40</v>
          </cell>
          <cell r="D9713" t="str">
            <v>80</v>
          </cell>
          <cell r="E9713" t="str">
            <v>660</v>
          </cell>
          <cell r="F9713" t="str">
            <v>6200.12</v>
          </cell>
          <cell r="G9713" t="str">
            <v>Supplies CNG</v>
          </cell>
          <cell r="H9713">
            <v>8000</v>
          </cell>
          <cell r="I9713">
            <v>0</v>
          </cell>
          <cell r="J9713">
            <v>8000</v>
          </cell>
          <cell r="K9713">
            <v>0</v>
          </cell>
          <cell r="L9713">
            <v>0</v>
          </cell>
          <cell r="M9713">
            <v>967.88</v>
          </cell>
          <cell r="N9713">
            <v>7032.12</v>
          </cell>
          <cell r="O9713">
            <v>0.12</v>
          </cell>
        </row>
        <row r="9714">
          <cell r="A9714" t="str">
            <v>640.40.80.660-6280.14</v>
          </cell>
          <cell r="B9714" t="str">
            <v>640</v>
          </cell>
          <cell r="C9714" t="str">
            <v>40</v>
          </cell>
          <cell r="D9714" t="str">
            <v>80</v>
          </cell>
          <cell r="E9714" t="str">
            <v>660</v>
          </cell>
          <cell r="F9714" t="str">
            <v>6280.14</v>
          </cell>
          <cell r="G9714" t="str">
            <v>Supplies-Public Works Protective Clothing</v>
          </cell>
          <cell r="H9714">
            <v>12000</v>
          </cell>
          <cell r="I9714">
            <v>0</v>
          </cell>
          <cell r="J9714">
            <v>12000</v>
          </cell>
          <cell r="K9714">
            <v>0</v>
          </cell>
          <cell r="L9714">
            <v>0</v>
          </cell>
          <cell r="M9714">
            <v>341.75</v>
          </cell>
          <cell r="N9714">
            <v>11658.25</v>
          </cell>
          <cell r="O9714">
            <v>0.03</v>
          </cell>
        </row>
        <row r="9715">
          <cell r="A9715" t="str">
            <v>640.40.80.660-6280.15</v>
          </cell>
          <cell r="B9715" t="str">
            <v>640</v>
          </cell>
          <cell r="C9715" t="str">
            <v>40</v>
          </cell>
          <cell r="D9715" t="str">
            <v>80</v>
          </cell>
          <cell r="E9715" t="str">
            <v>660</v>
          </cell>
          <cell r="F9715" t="str">
            <v>6280.15</v>
          </cell>
          <cell r="G9715" t="str">
            <v>Supplies-Public Works Mechanics Tools</v>
          </cell>
          <cell r="H9715">
            <v>7000</v>
          </cell>
          <cell r="I9715">
            <v>0</v>
          </cell>
          <cell r="J9715">
            <v>7000</v>
          </cell>
          <cell r="K9715">
            <v>0</v>
          </cell>
          <cell r="L9715">
            <v>0</v>
          </cell>
          <cell r="M9715">
            <v>6037.05</v>
          </cell>
          <cell r="N9715">
            <v>962.95</v>
          </cell>
          <cell r="O9715">
            <v>0.86</v>
          </cell>
        </row>
        <row r="9716">
          <cell r="A9716" t="str">
            <v>640.40.80.660-6280.16</v>
          </cell>
          <cell r="B9716" t="str">
            <v>640</v>
          </cell>
          <cell r="C9716" t="str">
            <v>40</v>
          </cell>
          <cell r="D9716" t="str">
            <v>80</v>
          </cell>
          <cell r="E9716" t="str">
            <v>660</v>
          </cell>
          <cell r="F9716" t="str">
            <v>6280.16</v>
          </cell>
          <cell r="G9716" t="str">
            <v>Supplies-Public Works UV System Supplies</v>
          </cell>
          <cell r="H9716">
            <v>650000</v>
          </cell>
          <cell r="I9716">
            <v>0</v>
          </cell>
          <cell r="J9716">
            <v>650000</v>
          </cell>
          <cell r="K9716">
            <v>0</v>
          </cell>
          <cell r="L9716">
            <v>41144.19</v>
          </cell>
          <cell r="M9716">
            <v>10201.219999999999</v>
          </cell>
          <cell r="N9716">
            <v>598654.59</v>
          </cell>
          <cell r="O9716">
            <v>0.08</v>
          </cell>
        </row>
        <row r="9717">
          <cell r="A9717" t="str">
            <v>640.40.80.660-6280.42</v>
          </cell>
          <cell r="B9717" t="str">
            <v>640</v>
          </cell>
          <cell r="C9717" t="str">
            <v>40</v>
          </cell>
          <cell r="D9717" t="str">
            <v>80</v>
          </cell>
          <cell r="E9717" t="str">
            <v>660</v>
          </cell>
          <cell r="F9717" t="str">
            <v>6280.42</v>
          </cell>
          <cell r="G9717" t="str">
            <v>Supplies-Public Works Industrial Wastewater</v>
          </cell>
          <cell r="H9717">
            <v>25000</v>
          </cell>
          <cell r="I9717">
            <v>0</v>
          </cell>
          <cell r="J9717">
            <v>25000</v>
          </cell>
          <cell r="K9717">
            <v>0</v>
          </cell>
          <cell r="L9717">
            <v>0</v>
          </cell>
          <cell r="M9717">
            <v>0</v>
          </cell>
          <cell r="N9717">
            <v>25000</v>
          </cell>
          <cell r="O9717">
            <v>0</v>
          </cell>
        </row>
        <row r="9718">
          <cell r="A9718" t="str">
            <v>640.40.80.660-6300.01</v>
          </cell>
          <cell r="B9718" t="str">
            <v>640</v>
          </cell>
          <cell r="C9718" t="str">
            <v>40</v>
          </cell>
          <cell r="D9718" t="str">
            <v>80</v>
          </cell>
          <cell r="E9718" t="str">
            <v>660</v>
          </cell>
          <cell r="F9718" t="str">
            <v>6300.01</v>
          </cell>
          <cell r="G9718" t="str">
            <v>Dues &amp; Subscriptions Memberships</v>
          </cell>
          <cell r="H9718">
            <v>1600</v>
          </cell>
          <cell r="I9718">
            <v>0</v>
          </cell>
          <cell r="J9718">
            <v>1600</v>
          </cell>
          <cell r="K9718">
            <v>0</v>
          </cell>
          <cell r="L9718">
            <v>0</v>
          </cell>
          <cell r="M9718">
            <v>960</v>
          </cell>
          <cell r="N9718">
            <v>640</v>
          </cell>
          <cell r="O9718">
            <v>0.6</v>
          </cell>
        </row>
        <row r="9719">
          <cell r="A9719" t="str">
            <v>640.40.80.660-6300.03</v>
          </cell>
          <cell r="B9719" t="str">
            <v>640</v>
          </cell>
          <cell r="C9719" t="str">
            <v>40</v>
          </cell>
          <cell r="D9719" t="str">
            <v>80</v>
          </cell>
          <cell r="E9719" t="str">
            <v>660</v>
          </cell>
          <cell r="F9719" t="str">
            <v>6300.03</v>
          </cell>
          <cell r="G9719" t="str">
            <v>Dues &amp; Subscriptions Certifications</v>
          </cell>
          <cell r="H9719">
            <v>1000</v>
          </cell>
          <cell r="I9719">
            <v>0</v>
          </cell>
          <cell r="J9719">
            <v>1000</v>
          </cell>
          <cell r="K9719">
            <v>0</v>
          </cell>
          <cell r="L9719">
            <v>0</v>
          </cell>
          <cell r="M9719">
            <v>202</v>
          </cell>
          <cell r="N9719">
            <v>798</v>
          </cell>
          <cell r="O9719">
            <v>0.2</v>
          </cell>
        </row>
        <row r="9720">
          <cell r="A9720" t="str">
            <v>640.40.80.660-6350.03</v>
          </cell>
          <cell r="B9720" t="str">
            <v>640</v>
          </cell>
          <cell r="C9720" t="str">
            <v>40</v>
          </cell>
          <cell r="D9720" t="str">
            <v>80</v>
          </cell>
          <cell r="E9720" t="str">
            <v>660</v>
          </cell>
          <cell r="F9720" t="str">
            <v>6350.03</v>
          </cell>
          <cell r="G9720" t="str">
            <v>Maintenance Agreements &amp; Licenses Maintenance Agreements</v>
          </cell>
          <cell r="H9720">
            <v>120000</v>
          </cell>
          <cell r="I9720">
            <v>0</v>
          </cell>
          <cell r="J9720">
            <v>120000</v>
          </cell>
          <cell r="K9720">
            <v>0</v>
          </cell>
          <cell r="L9720">
            <v>0</v>
          </cell>
          <cell r="M9720">
            <v>16039.11</v>
          </cell>
          <cell r="N9720">
            <v>103960.89</v>
          </cell>
          <cell r="O9720">
            <v>0.13</v>
          </cell>
        </row>
        <row r="9721">
          <cell r="A9721" t="str">
            <v>640.40.80.660-6350.04</v>
          </cell>
          <cell r="B9721" t="str">
            <v>640</v>
          </cell>
          <cell r="C9721" t="str">
            <v>40</v>
          </cell>
          <cell r="D9721" t="str">
            <v>80</v>
          </cell>
          <cell r="E9721" t="str">
            <v>660</v>
          </cell>
          <cell r="F9721" t="str">
            <v>6350.04</v>
          </cell>
          <cell r="G9721" t="str">
            <v>Maintenance Agreements &amp; Licenses SCADA</v>
          </cell>
          <cell r="H9721">
            <v>150000</v>
          </cell>
          <cell r="I9721">
            <v>0</v>
          </cell>
          <cell r="J9721">
            <v>150000</v>
          </cell>
          <cell r="K9721">
            <v>0</v>
          </cell>
          <cell r="L9721">
            <v>3775</v>
          </cell>
          <cell r="M9721">
            <v>75000</v>
          </cell>
          <cell r="N9721">
            <v>71225</v>
          </cell>
          <cell r="O9721">
            <v>0.53</v>
          </cell>
        </row>
        <row r="9722">
          <cell r="A9722" t="str">
            <v>640.40.80.660-6400.01</v>
          </cell>
          <cell r="B9722" t="str">
            <v>640</v>
          </cell>
          <cell r="C9722" t="str">
            <v>40</v>
          </cell>
          <cell r="D9722" t="str">
            <v>80</v>
          </cell>
          <cell r="E9722" t="str">
            <v>660</v>
          </cell>
          <cell r="F9722" t="str">
            <v>6400.01</v>
          </cell>
          <cell r="G9722" t="str">
            <v>Repairs &amp; Maintenance Building</v>
          </cell>
          <cell r="H9722">
            <v>70000</v>
          </cell>
          <cell r="I9722">
            <v>3663</v>
          </cell>
          <cell r="J9722">
            <v>73663</v>
          </cell>
          <cell r="K9722">
            <v>0</v>
          </cell>
          <cell r="L9722">
            <v>29480</v>
          </cell>
          <cell r="M9722">
            <v>3487.26</v>
          </cell>
          <cell r="N9722">
            <v>40695.74</v>
          </cell>
          <cell r="O9722">
            <v>0.45</v>
          </cell>
        </row>
        <row r="9723">
          <cell r="A9723" t="str">
            <v>640.40.80.660-6400.02</v>
          </cell>
          <cell r="B9723" t="str">
            <v>640</v>
          </cell>
          <cell r="C9723" t="str">
            <v>40</v>
          </cell>
          <cell r="D9723" t="str">
            <v>80</v>
          </cell>
          <cell r="E9723" t="str">
            <v>660</v>
          </cell>
          <cell r="F9723" t="str">
            <v>6400.02</v>
          </cell>
          <cell r="G9723" t="str">
            <v>Repairs &amp; Maintenance Minor Equipment/Other</v>
          </cell>
          <cell r="H9723">
            <v>183120</v>
          </cell>
          <cell r="I9723">
            <v>6043</v>
          </cell>
          <cell r="J9723">
            <v>189163</v>
          </cell>
          <cell r="K9723">
            <v>0</v>
          </cell>
          <cell r="L9723">
            <v>53139.28</v>
          </cell>
          <cell r="M9723">
            <v>7528.25</v>
          </cell>
          <cell r="N9723">
            <v>128495.47</v>
          </cell>
          <cell r="O9723">
            <v>0.32</v>
          </cell>
        </row>
        <row r="9724">
          <cell r="A9724" t="str">
            <v>640.40.80.660-6400.03</v>
          </cell>
          <cell r="B9724" t="str">
            <v>640</v>
          </cell>
          <cell r="C9724" t="str">
            <v>40</v>
          </cell>
          <cell r="D9724" t="str">
            <v>80</v>
          </cell>
          <cell r="E9724" t="str">
            <v>660</v>
          </cell>
          <cell r="F9724" t="str">
            <v>6400.03</v>
          </cell>
          <cell r="G9724" t="str">
            <v>Repairs &amp; Maintenance Major Repair &amp; Contingency</v>
          </cell>
          <cell r="H9724">
            <v>75000</v>
          </cell>
          <cell r="I9724">
            <v>0</v>
          </cell>
          <cell r="J9724">
            <v>75000</v>
          </cell>
          <cell r="K9724">
            <v>0</v>
          </cell>
          <cell r="L9724">
            <v>24073.55</v>
          </cell>
          <cell r="M9724">
            <v>0</v>
          </cell>
          <cell r="N9724">
            <v>50926.45</v>
          </cell>
          <cell r="O9724">
            <v>0.32</v>
          </cell>
        </row>
        <row r="9725">
          <cell r="A9725" t="str">
            <v>640.40.80.660-6400.04</v>
          </cell>
          <cell r="B9725" t="str">
            <v>640</v>
          </cell>
          <cell r="C9725" t="str">
            <v>40</v>
          </cell>
          <cell r="D9725" t="str">
            <v>80</v>
          </cell>
          <cell r="E9725" t="str">
            <v>660</v>
          </cell>
          <cell r="F9725" t="str">
            <v>6400.04</v>
          </cell>
          <cell r="G9725" t="str">
            <v>Repairs &amp; Maintenance Equipment Rental</v>
          </cell>
          <cell r="H9725">
            <v>30000</v>
          </cell>
          <cell r="I9725">
            <v>0</v>
          </cell>
          <cell r="J9725">
            <v>30000</v>
          </cell>
          <cell r="K9725">
            <v>0</v>
          </cell>
          <cell r="L9725">
            <v>0</v>
          </cell>
          <cell r="M9725">
            <v>2021.81</v>
          </cell>
          <cell r="N9725">
            <v>27978.19</v>
          </cell>
          <cell r="O9725">
            <v>7.0000000000000007E-2</v>
          </cell>
        </row>
        <row r="9726">
          <cell r="A9726" t="str">
            <v>640.40.80.660-6400.19</v>
          </cell>
          <cell r="B9726" t="str">
            <v>640</v>
          </cell>
          <cell r="C9726" t="str">
            <v>40</v>
          </cell>
          <cell r="D9726" t="str">
            <v>80</v>
          </cell>
          <cell r="E9726" t="str">
            <v>660</v>
          </cell>
          <cell r="F9726" t="str">
            <v>6400.19</v>
          </cell>
          <cell r="G9726" t="str">
            <v>Repairs &amp; Maintenance Testing/Certifications</v>
          </cell>
          <cell r="H9726">
            <v>5000</v>
          </cell>
          <cell r="I9726">
            <v>0</v>
          </cell>
          <cell r="J9726">
            <v>5000</v>
          </cell>
          <cell r="K9726">
            <v>0</v>
          </cell>
          <cell r="L9726">
            <v>0</v>
          </cell>
          <cell r="M9726">
            <v>0</v>
          </cell>
          <cell r="N9726">
            <v>5000</v>
          </cell>
          <cell r="O9726">
            <v>0</v>
          </cell>
        </row>
        <row r="9727">
          <cell r="A9727" t="str">
            <v>640.40.80.660-6400.20</v>
          </cell>
          <cell r="B9727" t="str">
            <v>640</v>
          </cell>
          <cell r="C9727" t="str">
            <v>40</v>
          </cell>
          <cell r="D9727" t="str">
            <v>80</v>
          </cell>
          <cell r="E9727" t="str">
            <v>660</v>
          </cell>
          <cell r="F9727" t="str">
            <v>6400.20</v>
          </cell>
          <cell r="G9727" t="str">
            <v>Repairs &amp; Maintenance Property Maintenance</v>
          </cell>
          <cell r="H9727">
            <v>5000</v>
          </cell>
          <cell r="I9727">
            <v>0</v>
          </cell>
          <cell r="J9727">
            <v>5000</v>
          </cell>
          <cell r="K9727">
            <v>0</v>
          </cell>
          <cell r="L9727">
            <v>0</v>
          </cell>
          <cell r="M9727">
            <v>0</v>
          </cell>
          <cell r="N9727">
            <v>5000</v>
          </cell>
          <cell r="O9727">
            <v>0</v>
          </cell>
        </row>
        <row r="9728">
          <cell r="A9728" t="str">
            <v>640.40.80.660-6600.03</v>
          </cell>
          <cell r="B9728" t="str">
            <v>640</v>
          </cell>
          <cell r="C9728" t="str">
            <v>40</v>
          </cell>
          <cell r="D9728" t="str">
            <v>80</v>
          </cell>
          <cell r="E9728" t="str">
            <v>660</v>
          </cell>
          <cell r="F9728" t="str">
            <v>6600.03</v>
          </cell>
          <cell r="G9728" t="str">
            <v>Administrative Expenses Mileage Reimbursement</v>
          </cell>
          <cell r="H9728">
            <v>400</v>
          </cell>
          <cell r="I9728">
            <v>0</v>
          </cell>
          <cell r="J9728">
            <v>400</v>
          </cell>
          <cell r="K9728">
            <v>0</v>
          </cell>
          <cell r="L9728">
            <v>0</v>
          </cell>
          <cell r="M9728">
            <v>0</v>
          </cell>
          <cell r="N9728">
            <v>400</v>
          </cell>
          <cell r="O9728">
            <v>0</v>
          </cell>
        </row>
        <row r="9729">
          <cell r="A9729" t="str">
            <v>640.40.80.660-6600.04</v>
          </cell>
          <cell r="B9729" t="str">
            <v>640</v>
          </cell>
          <cell r="C9729" t="str">
            <v>40</v>
          </cell>
          <cell r="D9729" t="str">
            <v>80</v>
          </cell>
          <cell r="E9729" t="str">
            <v>660</v>
          </cell>
          <cell r="F9729" t="str">
            <v>6600.04</v>
          </cell>
          <cell r="G9729" t="str">
            <v>Administrative Expenses Training/Conferences</v>
          </cell>
          <cell r="H9729">
            <v>15000</v>
          </cell>
          <cell r="I9729">
            <v>0</v>
          </cell>
          <cell r="J9729">
            <v>15000</v>
          </cell>
          <cell r="K9729">
            <v>0</v>
          </cell>
          <cell r="L9729">
            <v>0</v>
          </cell>
          <cell r="M9729">
            <v>0</v>
          </cell>
          <cell r="N9729">
            <v>15000</v>
          </cell>
          <cell r="O9729">
            <v>0</v>
          </cell>
        </row>
        <row r="9730">
          <cell r="A9730" t="str">
            <v>640.40.80.660-7000.03</v>
          </cell>
          <cell r="B9730" t="str">
            <v>640</v>
          </cell>
          <cell r="C9730" t="str">
            <v>40</v>
          </cell>
          <cell r="D9730" t="str">
            <v>80</v>
          </cell>
          <cell r="E9730" t="str">
            <v>660</v>
          </cell>
          <cell r="F9730" t="str">
            <v>7000.03</v>
          </cell>
          <cell r="G9730" t="str">
            <v>Capital Outlay Operations Equip-Minor</v>
          </cell>
          <cell r="H9730">
            <v>155000</v>
          </cell>
          <cell r="I9730">
            <v>0</v>
          </cell>
          <cell r="J9730">
            <v>155000</v>
          </cell>
          <cell r="K9730">
            <v>0</v>
          </cell>
          <cell r="L9730">
            <v>0</v>
          </cell>
          <cell r="M9730">
            <v>0</v>
          </cell>
          <cell r="N9730">
            <v>155000</v>
          </cell>
          <cell r="O9730">
            <v>0</v>
          </cell>
        </row>
        <row r="9731">
          <cell r="A9731" t="str">
            <v>640.40.80.660-7000.99</v>
          </cell>
          <cell r="B9731" t="str">
            <v>640</v>
          </cell>
          <cell r="C9731" t="str">
            <v>40</v>
          </cell>
          <cell r="D9731" t="str">
            <v>80</v>
          </cell>
          <cell r="E9731" t="str">
            <v>660</v>
          </cell>
          <cell r="F9731" t="str">
            <v>7000.99</v>
          </cell>
          <cell r="G9731" t="str">
            <v>Capital Outlay General</v>
          </cell>
          <cell r="H9731">
            <v>410000</v>
          </cell>
          <cell r="I9731">
            <v>0</v>
          </cell>
          <cell r="J9731">
            <v>410000</v>
          </cell>
          <cell r="K9731">
            <v>0</v>
          </cell>
          <cell r="L9731">
            <v>0</v>
          </cell>
          <cell r="M9731">
            <v>0</v>
          </cell>
          <cell r="N9731">
            <v>410000</v>
          </cell>
          <cell r="O9731">
            <v>0</v>
          </cell>
        </row>
        <row r="9732">
          <cell r="A9732" t="str">
            <v>640.40.80.670-5000.01</v>
          </cell>
          <cell r="B9732" t="str">
            <v>640</v>
          </cell>
          <cell r="C9732" t="str">
            <v>40</v>
          </cell>
          <cell r="D9732" t="str">
            <v>80</v>
          </cell>
          <cell r="E9732" t="str">
            <v>670</v>
          </cell>
          <cell r="F9732" t="str">
            <v>5000.01</v>
          </cell>
          <cell r="G9732" t="str">
            <v>Salaries Regular</v>
          </cell>
          <cell r="H9732">
            <v>684811</v>
          </cell>
          <cell r="I9732">
            <v>0</v>
          </cell>
          <cell r="J9732">
            <v>684811</v>
          </cell>
          <cell r="K9732">
            <v>0</v>
          </cell>
          <cell r="L9732">
            <v>0</v>
          </cell>
          <cell r="M9732">
            <v>173385.94</v>
          </cell>
          <cell r="N9732">
            <v>511425.06</v>
          </cell>
          <cell r="O9732">
            <v>0.25</v>
          </cell>
        </row>
        <row r="9733">
          <cell r="A9733" t="str">
            <v>640.40.80.670-5000.02</v>
          </cell>
          <cell r="B9733" t="str">
            <v>640</v>
          </cell>
          <cell r="C9733" t="str">
            <v>40</v>
          </cell>
          <cell r="D9733" t="str">
            <v>80</v>
          </cell>
          <cell r="E9733" t="str">
            <v>670</v>
          </cell>
          <cell r="F9733" t="str">
            <v>5000.02</v>
          </cell>
          <cell r="G9733" t="str">
            <v>Salaries Part Time</v>
          </cell>
          <cell r="H9733">
            <v>0</v>
          </cell>
          <cell r="I9733">
            <v>0</v>
          </cell>
          <cell r="J9733">
            <v>0</v>
          </cell>
          <cell r="K9733">
            <v>0</v>
          </cell>
          <cell r="L9733">
            <v>0</v>
          </cell>
          <cell r="M9733">
            <v>0</v>
          </cell>
          <cell r="N9733">
            <v>0</v>
          </cell>
          <cell r="O9733" t="str">
            <v>+++</v>
          </cell>
        </row>
        <row r="9734">
          <cell r="A9734" t="str">
            <v>640.40.80.670-5000.03</v>
          </cell>
          <cell r="B9734" t="str">
            <v>640</v>
          </cell>
          <cell r="C9734" t="str">
            <v>40</v>
          </cell>
          <cell r="D9734" t="str">
            <v>80</v>
          </cell>
          <cell r="E9734" t="str">
            <v>670</v>
          </cell>
          <cell r="F9734" t="str">
            <v>5000.03</v>
          </cell>
          <cell r="G9734" t="str">
            <v>Salaries Overtime</v>
          </cell>
          <cell r="H9734">
            <v>41200</v>
          </cell>
          <cell r="I9734">
            <v>0</v>
          </cell>
          <cell r="J9734">
            <v>41200</v>
          </cell>
          <cell r="K9734">
            <v>0</v>
          </cell>
          <cell r="L9734">
            <v>0</v>
          </cell>
          <cell r="M9734">
            <v>4496.04</v>
          </cell>
          <cell r="N9734">
            <v>36703.96</v>
          </cell>
          <cell r="O9734">
            <v>0.11</v>
          </cell>
        </row>
        <row r="9735">
          <cell r="A9735" t="str">
            <v>640.40.80.670-5000.04</v>
          </cell>
          <cell r="B9735" t="str">
            <v>640</v>
          </cell>
          <cell r="C9735" t="str">
            <v>40</v>
          </cell>
          <cell r="D9735" t="str">
            <v>80</v>
          </cell>
          <cell r="E9735" t="str">
            <v>670</v>
          </cell>
          <cell r="F9735" t="str">
            <v>5000.04</v>
          </cell>
          <cell r="G9735" t="str">
            <v>Salaries Holiday Pay</v>
          </cell>
          <cell r="H9735">
            <v>0</v>
          </cell>
          <cell r="I9735">
            <v>0</v>
          </cell>
          <cell r="J9735">
            <v>0</v>
          </cell>
          <cell r="K9735">
            <v>0</v>
          </cell>
          <cell r="L9735">
            <v>0</v>
          </cell>
          <cell r="M9735">
            <v>0</v>
          </cell>
          <cell r="N9735">
            <v>0</v>
          </cell>
          <cell r="O9735" t="str">
            <v>+++</v>
          </cell>
        </row>
        <row r="9736">
          <cell r="A9736" t="str">
            <v>640.40.80.670-5000.05</v>
          </cell>
          <cell r="B9736" t="str">
            <v>640</v>
          </cell>
          <cell r="C9736" t="str">
            <v>40</v>
          </cell>
          <cell r="D9736" t="str">
            <v>80</v>
          </cell>
          <cell r="E9736" t="str">
            <v>670</v>
          </cell>
          <cell r="F9736" t="str">
            <v>5000.05</v>
          </cell>
          <cell r="G9736" t="str">
            <v>Salaries Duty Pay</v>
          </cell>
          <cell r="H9736">
            <v>0</v>
          </cell>
          <cell r="I9736">
            <v>0</v>
          </cell>
          <cell r="J9736">
            <v>0</v>
          </cell>
          <cell r="K9736">
            <v>0</v>
          </cell>
          <cell r="L9736">
            <v>0</v>
          </cell>
          <cell r="M9736">
            <v>0</v>
          </cell>
          <cell r="N9736">
            <v>0</v>
          </cell>
          <cell r="O9736" t="str">
            <v>+++</v>
          </cell>
        </row>
        <row r="9737">
          <cell r="A9737" t="str">
            <v>640.40.80.670-5000.06</v>
          </cell>
          <cell r="B9737" t="str">
            <v>640</v>
          </cell>
          <cell r="C9737" t="str">
            <v>40</v>
          </cell>
          <cell r="D9737" t="str">
            <v>80</v>
          </cell>
          <cell r="E9737" t="str">
            <v>670</v>
          </cell>
          <cell r="F9737" t="str">
            <v>5000.06</v>
          </cell>
          <cell r="G9737" t="str">
            <v>Salaries Out of Class</v>
          </cell>
          <cell r="H9737">
            <v>500</v>
          </cell>
          <cell r="I9737">
            <v>0</v>
          </cell>
          <cell r="J9737">
            <v>500</v>
          </cell>
          <cell r="K9737">
            <v>0</v>
          </cell>
          <cell r="L9737">
            <v>0</v>
          </cell>
          <cell r="M9737">
            <v>0</v>
          </cell>
          <cell r="N9737">
            <v>500</v>
          </cell>
          <cell r="O9737">
            <v>0</v>
          </cell>
        </row>
        <row r="9738">
          <cell r="A9738" t="str">
            <v>640.40.80.670-5000.07</v>
          </cell>
          <cell r="B9738" t="str">
            <v>640</v>
          </cell>
          <cell r="C9738" t="str">
            <v>40</v>
          </cell>
          <cell r="D9738" t="str">
            <v>80</v>
          </cell>
          <cell r="E9738" t="str">
            <v>670</v>
          </cell>
          <cell r="F9738" t="str">
            <v>5000.07</v>
          </cell>
          <cell r="G9738" t="str">
            <v>Salaries Admin Leave Pay</v>
          </cell>
          <cell r="H9738">
            <v>2844</v>
          </cell>
          <cell r="I9738">
            <v>0</v>
          </cell>
          <cell r="J9738">
            <v>2844</v>
          </cell>
          <cell r="K9738">
            <v>0</v>
          </cell>
          <cell r="L9738">
            <v>0</v>
          </cell>
          <cell r="M9738">
            <v>0</v>
          </cell>
          <cell r="N9738">
            <v>2844</v>
          </cell>
          <cell r="O9738">
            <v>0</v>
          </cell>
        </row>
        <row r="9739">
          <cell r="A9739" t="str">
            <v>640.40.80.670-5000.08</v>
          </cell>
          <cell r="B9739" t="str">
            <v>640</v>
          </cell>
          <cell r="C9739" t="str">
            <v>40</v>
          </cell>
          <cell r="D9739" t="str">
            <v>80</v>
          </cell>
          <cell r="E9739" t="str">
            <v>670</v>
          </cell>
          <cell r="F9739" t="str">
            <v>5000.08</v>
          </cell>
          <cell r="G9739" t="str">
            <v>Salaries Longevity Pay</v>
          </cell>
          <cell r="H9739">
            <v>5537</v>
          </cell>
          <cell r="I9739">
            <v>0</v>
          </cell>
          <cell r="J9739">
            <v>5537</v>
          </cell>
          <cell r="K9739">
            <v>0</v>
          </cell>
          <cell r="L9739">
            <v>0</v>
          </cell>
          <cell r="M9739">
            <v>1893.51</v>
          </cell>
          <cell r="N9739">
            <v>3643.49</v>
          </cell>
          <cell r="O9739">
            <v>0.34</v>
          </cell>
        </row>
        <row r="9740">
          <cell r="A9740" t="str">
            <v>640.40.80.670-5000.09</v>
          </cell>
          <cell r="B9740" t="str">
            <v>640</v>
          </cell>
          <cell r="C9740" t="str">
            <v>40</v>
          </cell>
          <cell r="D9740" t="str">
            <v>80</v>
          </cell>
          <cell r="E9740" t="str">
            <v>670</v>
          </cell>
          <cell r="F9740" t="str">
            <v>5000.09</v>
          </cell>
          <cell r="G9740" t="str">
            <v>Salaries Mutual Aid Overtime</v>
          </cell>
          <cell r="H9740">
            <v>0</v>
          </cell>
          <cell r="I9740">
            <v>0</v>
          </cell>
          <cell r="J9740">
            <v>0</v>
          </cell>
          <cell r="K9740">
            <v>0</v>
          </cell>
          <cell r="L9740">
            <v>0</v>
          </cell>
          <cell r="M9740">
            <v>0</v>
          </cell>
          <cell r="N9740">
            <v>0</v>
          </cell>
          <cell r="O9740" t="str">
            <v>+++</v>
          </cell>
        </row>
        <row r="9741">
          <cell r="A9741" t="str">
            <v>640.40.80.670-5000.10</v>
          </cell>
          <cell r="B9741" t="str">
            <v>640</v>
          </cell>
          <cell r="C9741" t="str">
            <v>40</v>
          </cell>
          <cell r="D9741" t="str">
            <v>80</v>
          </cell>
          <cell r="E9741" t="str">
            <v>670</v>
          </cell>
          <cell r="F9741" t="str">
            <v>5000.10</v>
          </cell>
          <cell r="G9741" t="str">
            <v>Salaries Furloughs</v>
          </cell>
          <cell r="H9741">
            <v>0</v>
          </cell>
          <cell r="I9741">
            <v>0</v>
          </cell>
          <cell r="J9741">
            <v>0</v>
          </cell>
          <cell r="K9741">
            <v>0</v>
          </cell>
          <cell r="L9741">
            <v>0</v>
          </cell>
          <cell r="M9741">
            <v>0</v>
          </cell>
          <cell r="N9741">
            <v>0</v>
          </cell>
          <cell r="O9741" t="str">
            <v>+++</v>
          </cell>
        </row>
        <row r="9742">
          <cell r="A9742" t="str">
            <v>640.40.80.670-5000.11</v>
          </cell>
          <cell r="B9742" t="str">
            <v>640</v>
          </cell>
          <cell r="C9742" t="str">
            <v>40</v>
          </cell>
          <cell r="D9742" t="str">
            <v>80</v>
          </cell>
          <cell r="E9742" t="str">
            <v>670</v>
          </cell>
          <cell r="F9742" t="str">
            <v>5000.11</v>
          </cell>
          <cell r="G9742" t="str">
            <v>Salaries Worker's Comp</v>
          </cell>
          <cell r="H9742">
            <v>0</v>
          </cell>
          <cell r="I9742">
            <v>0</v>
          </cell>
          <cell r="J9742">
            <v>0</v>
          </cell>
          <cell r="K9742">
            <v>0</v>
          </cell>
          <cell r="L9742">
            <v>0</v>
          </cell>
          <cell r="M9742">
            <v>0</v>
          </cell>
          <cell r="N9742">
            <v>0</v>
          </cell>
          <cell r="O9742" t="str">
            <v>+++</v>
          </cell>
        </row>
        <row r="9743">
          <cell r="A9743" t="str">
            <v>640.40.80.670-5000.12</v>
          </cell>
          <cell r="B9743" t="str">
            <v>640</v>
          </cell>
          <cell r="C9743" t="str">
            <v>40</v>
          </cell>
          <cell r="D9743" t="str">
            <v>80</v>
          </cell>
          <cell r="E9743" t="str">
            <v>670</v>
          </cell>
          <cell r="F9743" t="str">
            <v>5000.12</v>
          </cell>
          <cell r="G9743" t="str">
            <v>Salaries Compensated Absences</v>
          </cell>
          <cell r="H9743">
            <v>0</v>
          </cell>
          <cell r="I9743">
            <v>0</v>
          </cell>
          <cell r="J9743">
            <v>0</v>
          </cell>
          <cell r="K9743">
            <v>0</v>
          </cell>
          <cell r="L9743">
            <v>0</v>
          </cell>
          <cell r="M9743">
            <v>0</v>
          </cell>
          <cell r="N9743">
            <v>0</v>
          </cell>
          <cell r="O9743" t="str">
            <v>+++</v>
          </cell>
        </row>
        <row r="9744">
          <cell r="A9744" t="str">
            <v>640.40.80.670-5000.99</v>
          </cell>
          <cell r="B9744" t="str">
            <v>640</v>
          </cell>
          <cell r="C9744" t="str">
            <v>40</v>
          </cell>
          <cell r="D9744" t="str">
            <v>80</v>
          </cell>
          <cell r="E9744" t="str">
            <v>670</v>
          </cell>
          <cell r="F9744" t="str">
            <v>5000.99</v>
          </cell>
          <cell r="G9744" t="str">
            <v>Salaries New Personnel Requests</v>
          </cell>
          <cell r="H9744">
            <v>-8065</v>
          </cell>
          <cell r="I9744">
            <v>0</v>
          </cell>
          <cell r="J9744">
            <v>-8065</v>
          </cell>
          <cell r="K9744">
            <v>0</v>
          </cell>
          <cell r="L9744">
            <v>0</v>
          </cell>
          <cell r="M9744">
            <v>0</v>
          </cell>
          <cell r="N9744">
            <v>-8065</v>
          </cell>
          <cell r="O9744">
            <v>0</v>
          </cell>
        </row>
        <row r="9745">
          <cell r="A9745" t="str">
            <v>640.40.80.670-5100.00</v>
          </cell>
          <cell r="B9745" t="str">
            <v>640</v>
          </cell>
          <cell r="C9745" t="str">
            <v>40</v>
          </cell>
          <cell r="D9745" t="str">
            <v>80</v>
          </cell>
          <cell r="E9745" t="str">
            <v>670</v>
          </cell>
          <cell r="F9745" t="str">
            <v>5100.00</v>
          </cell>
          <cell r="G9745" t="str">
            <v>Benefits PERS Pool Liability</v>
          </cell>
          <cell r="H9745">
            <v>128700</v>
          </cell>
          <cell r="I9745">
            <v>0</v>
          </cell>
          <cell r="J9745">
            <v>128700</v>
          </cell>
          <cell r="K9745">
            <v>0</v>
          </cell>
          <cell r="L9745">
            <v>0</v>
          </cell>
          <cell r="M9745">
            <v>34482.22</v>
          </cell>
          <cell r="N9745">
            <v>94217.78</v>
          </cell>
          <cell r="O9745">
            <v>0.27</v>
          </cell>
        </row>
        <row r="9746">
          <cell r="A9746" t="str">
            <v>640.40.80.670-5100.01</v>
          </cell>
          <cell r="B9746" t="str">
            <v>640</v>
          </cell>
          <cell r="C9746" t="str">
            <v>40</v>
          </cell>
          <cell r="D9746" t="str">
            <v>80</v>
          </cell>
          <cell r="E9746" t="str">
            <v>670</v>
          </cell>
          <cell r="F9746" t="str">
            <v>5100.01</v>
          </cell>
          <cell r="G9746" t="str">
            <v>Benefits Retirement</v>
          </cell>
          <cell r="H9746">
            <v>66405</v>
          </cell>
          <cell r="I9746">
            <v>0</v>
          </cell>
          <cell r="J9746">
            <v>66405</v>
          </cell>
          <cell r="K9746">
            <v>0</v>
          </cell>
          <cell r="L9746">
            <v>0</v>
          </cell>
          <cell r="M9746">
            <v>17114.310000000001</v>
          </cell>
          <cell r="N9746">
            <v>49290.69</v>
          </cell>
          <cell r="O9746">
            <v>0.26</v>
          </cell>
        </row>
        <row r="9747">
          <cell r="A9747" t="str">
            <v>640.40.80.670-5100.02</v>
          </cell>
          <cell r="B9747" t="str">
            <v>640</v>
          </cell>
          <cell r="C9747" t="str">
            <v>40</v>
          </cell>
          <cell r="D9747" t="str">
            <v>80</v>
          </cell>
          <cell r="E9747" t="str">
            <v>670</v>
          </cell>
          <cell r="F9747" t="str">
            <v>5100.02</v>
          </cell>
          <cell r="G9747" t="str">
            <v>Benefits Health Insurance</v>
          </cell>
          <cell r="H9747">
            <v>153215</v>
          </cell>
          <cell r="I9747">
            <v>0</v>
          </cell>
          <cell r="J9747">
            <v>153215</v>
          </cell>
          <cell r="K9747">
            <v>0</v>
          </cell>
          <cell r="L9747">
            <v>0</v>
          </cell>
          <cell r="M9747">
            <v>32898.58</v>
          </cell>
          <cell r="N9747">
            <v>120316.42</v>
          </cell>
          <cell r="O9747">
            <v>0.21</v>
          </cell>
        </row>
        <row r="9748">
          <cell r="A9748" t="str">
            <v>640.40.80.670-5100.03</v>
          </cell>
          <cell r="B9748" t="str">
            <v>640</v>
          </cell>
          <cell r="C9748" t="str">
            <v>40</v>
          </cell>
          <cell r="D9748" t="str">
            <v>80</v>
          </cell>
          <cell r="E9748" t="str">
            <v>670</v>
          </cell>
          <cell r="F9748" t="str">
            <v>5100.03</v>
          </cell>
          <cell r="G9748" t="str">
            <v>Benefits Dental Insurance</v>
          </cell>
          <cell r="H9748">
            <v>12725</v>
          </cell>
          <cell r="I9748">
            <v>0</v>
          </cell>
          <cell r="J9748">
            <v>12725</v>
          </cell>
          <cell r="K9748">
            <v>0</v>
          </cell>
          <cell r="L9748">
            <v>0</v>
          </cell>
          <cell r="M9748">
            <v>2775.5</v>
          </cell>
          <cell r="N9748">
            <v>9949.5</v>
          </cell>
          <cell r="O9748">
            <v>0.22</v>
          </cell>
        </row>
        <row r="9749">
          <cell r="A9749" t="str">
            <v>640.40.80.670-5100.04</v>
          </cell>
          <cell r="B9749" t="str">
            <v>640</v>
          </cell>
          <cell r="C9749" t="str">
            <v>40</v>
          </cell>
          <cell r="D9749" t="str">
            <v>80</v>
          </cell>
          <cell r="E9749" t="str">
            <v>670</v>
          </cell>
          <cell r="F9749" t="str">
            <v>5100.04</v>
          </cell>
          <cell r="G9749" t="str">
            <v>Benefits Vision Insurance</v>
          </cell>
          <cell r="H9749">
            <v>2045</v>
          </cell>
          <cell r="I9749">
            <v>0</v>
          </cell>
          <cell r="J9749">
            <v>2045</v>
          </cell>
          <cell r="K9749">
            <v>0</v>
          </cell>
          <cell r="L9749">
            <v>0</v>
          </cell>
          <cell r="M9749">
            <v>466.76</v>
          </cell>
          <cell r="N9749">
            <v>1578.24</v>
          </cell>
          <cell r="O9749">
            <v>0.23</v>
          </cell>
        </row>
        <row r="9750">
          <cell r="A9750" t="str">
            <v>640.40.80.670-5100.05</v>
          </cell>
          <cell r="B9750" t="str">
            <v>640</v>
          </cell>
          <cell r="C9750" t="str">
            <v>40</v>
          </cell>
          <cell r="D9750" t="str">
            <v>80</v>
          </cell>
          <cell r="E9750" t="str">
            <v>670</v>
          </cell>
          <cell r="F9750" t="str">
            <v>5100.05</v>
          </cell>
          <cell r="G9750" t="str">
            <v>Benefits Life Insurance</v>
          </cell>
          <cell r="H9750">
            <v>840</v>
          </cell>
          <cell r="I9750">
            <v>0</v>
          </cell>
          <cell r="J9750">
            <v>840</v>
          </cell>
          <cell r="K9750">
            <v>0</v>
          </cell>
          <cell r="L9750">
            <v>0</v>
          </cell>
          <cell r="M9750">
            <v>188.43</v>
          </cell>
          <cell r="N9750">
            <v>651.57000000000005</v>
          </cell>
          <cell r="O9750">
            <v>0.22</v>
          </cell>
        </row>
        <row r="9751">
          <cell r="A9751" t="str">
            <v>640.40.80.670-5100.06</v>
          </cell>
          <cell r="B9751" t="str">
            <v>640</v>
          </cell>
          <cell r="C9751" t="str">
            <v>40</v>
          </cell>
          <cell r="D9751" t="str">
            <v>80</v>
          </cell>
          <cell r="E9751" t="str">
            <v>670</v>
          </cell>
          <cell r="F9751" t="str">
            <v>5100.06</v>
          </cell>
          <cell r="G9751" t="str">
            <v>Benefits Worker's Comp</v>
          </cell>
          <cell r="H9751">
            <v>21530</v>
          </cell>
          <cell r="I9751">
            <v>0</v>
          </cell>
          <cell r="J9751">
            <v>21530</v>
          </cell>
          <cell r="K9751">
            <v>0</v>
          </cell>
          <cell r="L9751">
            <v>0</v>
          </cell>
          <cell r="M9751">
            <v>0</v>
          </cell>
          <cell r="N9751">
            <v>21530</v>
          </cell>
          <cell r="O9751">
            <v>0</v>
          </cell>
        </row>
        <row r="9752">
          <cell r="A9752" t="str">
            <v>640.40.80.670-5100.07</v>
          </cell>
          <cell r="B9752" t="str">
            <v>640</v>
          </cell>
          <cell r="C9752" t="str">
            <v>40</v>
          </cell>
          <cell r="D9752" t="str">
            <v>80</v>
          </cell>
          <cell r="E9752" t="str">
            <v>670</v>
          </cell>
          <cell r="F9752" t="str">
            <v>5100.07</v>
          </cell>
          <cell r="G9752" t="str">
            <v>Benefits Long Term Disability</v>
          </cell>
          <cell r="H9752">
            <v>3990</v>
          </cell>
          <cell r="I9752">
            <v>0</v>
          </cell>
          <cell r="J9752">
            <v>3990</v>
          </cell>
          <cell r="K9752">
            <v>0</v>
          </cell>
          <cell r="L9752">
            <v>0</v>
          </cell>
          <cell r="M9752">
            <v>789.13</v>
          </cell>
          <cell r="N9752">
            <v>3200.87</v>
          </cell>
          <cell r="O9752">
            <v>0.2</v>
          </cell>
        </row>
        <row r="9753">
          <cell r="A9753" t="str">
            <v>640.40.80.670-5100.08</v>
          </cell>
          <cell r="B9753" t="str">
            <v>640</v>
          </cell>
          <cell r="C9753" t="str">
            <v>40</v>
          </cell>
          <cell r="D9753" t="str">
            <v>80</v>
          </cell>
          <cell r="E9753" t="str">
            <v>670</v>
          </cell>
          <cell r="F9753" t="str">
            <v>5100.08</v>
          </cell>
          <cell r="G9753" t="str">
            <v>Benefits Deferred Compensation</v>
          </cell>
          <cell r="H9753">
            <v>29130</v>
          </cell>
          <cell r="I9753">
            <v>0</v>
          </cell>
          <cell r="J9753">
            <v>29130</v>
          </cell>
          <cell r="K9753">
            <v>0</v>
          </cell>
          <cell r="L9753">
            <v>0</v>
          </cell>
          <cell r="M9753">
            <v>7722.29</v>
          </cell>
          <cell r="N9753">
            <v>21407.71</v>
          </cell>
          <cell r="O9753">
            <v>0.27</v>
          </cell>
        </row>
        <row r="9754">
          <cell r="A9754" t="str">
            <v>640.40.80.670-5100.09</v>
          </cell>
          <cell r="B9754" t="str">
            <v>640</v>
          </cell>
          <cell r="C9754" t="str">
            <v>40</v>
          </cell>
          <cell r="D9754" t="str">
            <v>80</v>
          </cell>
          <cell r="E9754" t="str">
            <v>670</v>
          </cell>
          <cell r="F9754" t="str">
            <v>5100.09</v>
          </cell>
          <cell r="G9754" t="str">
            <v>Benefits Unemployment Insurance</v>
          </cell>
          <cell r="H9754">
            <v>0</v>
          </cell>
          <cell r="I9754">
            <v>0</v>
          </cell>
          <cell r="J9754">
            <v>0</v>
          </cell>
          <cell r="K9754">
            <v>0</v>
          </cell>
          <cell r="L9754">
            <v>0</v>
          </cell>
          <cell r="M9754">
            <v>0</v>
          </cell>
          <cell r="N9754">
            <v>0</v>
          </cell>
          <cell r="O9754" t="str">
            <v>+++</v>
          </cell>
        </row>
        <row r="9755">
          <cell r="A9755" t="str">
            <v>640.40.80.670-5100.10</v>
          </cell>
          <cell r="B9755" t="str">
            <v>640</v>
          </cell>
          <cell r="C9755" t="str">
            <v>40</v>
          </cell>
          <cell r="D9755" t="str">
            <v>80</v>
          </cell>
          <cell r="E9755" t="str">
            <v>670</v>
          </cell>
          <cell r="F9755" t="str">
            <v>5100.10</v>
          </cell>
          <cell r="G9755" t="str">
            <v>Benefits Uniform Allowance</v>
          </cell>
          <cell r="H9755">
            <v>0</v>
          </cell>
          <cell r="I9755">
            <v>0</v>
          </cell>
          <cell r="J9755">
            <v>0</v>
          </cell>
          <cell r="K9755">
            <v>0</v>
          </cell>
          <cell r="L9755">
            <v>0</v>
          </cell>
          <cell r="M9755">
            <v>0</v>
          </cell>
          <cell r="N9755">
            <v>0</v>
          </cell>
          <cell r="O9755" t="str">
            <v>+++</v>
          </cell>
        </row>
        <row r="9756">
          <cell r="A9756" t="str">
            <v>640.40.80.670-5100.11</v>
          </cell>
          <cell r="B9756" t="str">
            <v>640</v>
          </cell>
          <cell r="C9756" t="str">
            <v>40</v>
          </cell>
          <cell r="D9756" t="str">
            <v>80</v>
          </cell>
          <cell r="E9756" t="str">
            <v>670</v>
          </cell>
          <cell r="F9756" t="str">
            <v>5100.11</v>
          </cell>
          <cell r="G9756" t="str">
            <v>Benefits Medicare</v>
          </cell>
          <cell r="H9756">
            <v>10840</v>
          </cell>
          <cell r="I9756">
            <v>0</v>
          </cell>
          <cell r="J9756">
            <v>10840</v>
          </cell>
          <cell r="K9756">
            <v>0</v>
          </cell>
          <cell r="L9756">
            <v>0</v>
          </cell>
          <cell r="M9756">
            <v>2720.59</v>
          </cell>
          <cell r="N9756">
            <v>8119.41</v>
          </cell>
          <cell r="O9756">
            <v>0.25</v>
          </cell>
        </row>
        <row r="9757">
          <cell r="A9757" t="str">
            <v>640.40.80.670-5100.12</v>
          </cell>
          <cell r="B9757" t="str">
            <v>640</v>
          </cell>
          <cell r="C9757" t="str">
            <v>40</v>
          </cell>
          <cell r="D9757" t="str">
            <v>80</v>
          </cell>
          <cell r="E9757" t="str">
            <v>670</v>
          </cell>
          <cell r="F9757" t="str">
            <v>5100.12</v>
          </cell>
          <cell r="G9757" t="str">
            <v>Benefits Annual Physical Exam</v>
          </cell>
          <cell r="H9757">
            <v>0</v>
          </cell>
          <cell r="I9757">
            <v>0</v>
          </cell>
          <cell r="J9757">
            <v>0</v>
          </cell>
          <cell r="K9757">
            <v>0</v>
          </cell>
          <cell r="L9757">
            <v>0</v>
          </cell>
          <cell r="M9757">
            <v>0</v>
          </cell>
          <cell r="N9757">
            <v>0</v>
          </cell>
          <cell r="O9757" t="str">
            <v>+++</v>
          </cell>
        </row>
        <row r="9758">
          <cell r="A9758" t="str">
            <v>640.40.80.670-5100.13</v>
          </cell>
          <cell r="B9758" t="str">
            <v>640</v>
          </cell>
          <cell r="C9758" t="str">
            <v>40</v>
          </cell>
          <cell r="D9758" t="str">
            <v>80</v>
          </cell>
          <cell r="E9758" t="str">
            <v>670</v>
          </cell>
          <cell r="F9758" t="str">
            <v>5100.13</v>
          </cell>
          <cell r="G9758" t="str">
            <v>Benefits Employee Assistance Program</v>
          </cell>
          <cell r="H9758">
            <v>0</v>
          </cell>
          <cell r="I9758">
            <v>0</v>
          </cell>
          <cell r="J9758">
            <v>0</v>
          </cell>
          <cell r="K9758">
            <v>0</v>
          </cell>
          <cell r="L9758">
            <v>0</v>
          </cell>
          <cell r="M9758">
            <v>0</v>
          </cell>
          <cell r="N9758">
            <v>0</v>
          </cell>
          <cell r="O9758" t="str">
            <v>+++</v>
          </cell>
        </row>
        <row r="9759">
          <cell r="A9759" t="str">
            <v>640.40.80.670-5100.14</v>
          </cell>
          <cell r="B9759" t="str">
            <v>640</v>
          </cell>
          <cell r="C9759" t="str">
            <v>40</v>
          </cell>
          <cell r="D9759" t="str">
            <v>80</v>
          </cell>
          <cell r="E9759" t="str">
            <v>670</v>
          </cell>
          <cell r="F9759" t="str">
            <v>5100.14</v>
          </cell>
          <cell r="G9759" t="str">
            <v>Benefits PPE</v>
          </cell>
          <cell r="H9759">
            <v>0</v>
          </cell>
          <cell r="I9759">
            <v>0</v>
          </cell>
          <cell r="J9759">
            <v>0</v>
          </cell>
          <cell r="K9759">
            <v>0</v>
          </cell>
          <cell r="L9759">
            <v>0</v>
          </cell>
          <cell r="M9759">
            <v>0</v>
          </cell>
          <cell r="N9759">
            <v>0</v>
          </cell>
          <cell r="O9759" t="str">
            <v>+++</v>
          </cell>
        </row>
        <row r="9760">
          <cell r="A9760" t="str">
            <v>640.40.80.670-5100.15</v>
          </cell>
          <cell r="B9760" t="str">
            <v>640</v>
          </cell>
          <cell r="C9760" t="str">
            <v>40</v>
          </cell>
          <cell r="D9760" t="str">
            <v>80</v>
          </cell>
          <cell r="E9760" t="str">
            <v>670</v>
          </cell>
          <cell r="F9760" t="str">
            <v>5100.15</v>
          </cell>
          <cell r="G9760" t="str">
            <v>Benefits Cell Phone Allowance</v>
          </cell>
          <cell r="H9760">
            <v>730</v>
          </cell>
          <cell r="I9760">
            <v>0</v>
          </cell>
          <cell r="J9760">
            <v>730</v>
          </cell>
          <cell r="K9760">
            <v>0</v>
          </cell>
          <cell r="L9760">
            <v>0</v>
          </cell>
          <cell r="M9760">
            <v>182.22</v>
          </cell>
          <cell r="N9760">
            <v>547.78</v>
          </cell>
          <cell r="O9760">
            <v>0.25</v>
          </cell>
        </row>
        <row r="9761">
          <cell r="A9761" t="str">
            <v>640.40.80.670-5100.16</v>
          </cell>
          <cell r="B9761" t="str">
            <v>640</v>
          </cell>
          <cell r="C9761" t="str">
            <v>40</v>
          </cell>
          <cell r="D9761" t="str">
            <v>80</v>
          </cell>
          <cell r="E9761" t="str">
            <v>670</v>
          </cell>
          <cell r="F9761" t="str">
            <v>5100.16</v>
          </cell>
          <cell r="G9761" t="str">
            <v>Benefits 1959 Survivor Retirement</v>
          </cell>
          <cell r="H9761">
            <v>0</v>
          </cell>
          <cell r="I9761">
            <v>0</v>
          </cell>
          <cell r="J9761">
            <v>0</v>
          </cell>
          <cell r="K9761">
            <v>0</v>
          </cell>
          <cell r="L9761">
            <v>0</v>
          </cell>
          <cell r="M9761">
            <v>0</v>
          </cell>
          <cell r="N9761">
            <v>0</v>
          </cell>
          <cell r="O9761" t="str">
            <v>+++</v>
          </cell>
        </row>
        <row r="9762">
          <cell r="A9762" t="str">
            <v>640.40.80.670-5100.17</v>
          </cell>
          <cell r="B9762" t="str">
            <v>640</v>
          </cell>
          <cell r="C9762" t="str">
            <v>40</v>
          </cell>
          <cell r="D9762" t="str">
            <v>80</v>
          </cell>
          <cell r="E9762" t="str">
            <v>670</v>
          </cell>
          <cell r="F9762" t="str">
            <v>5100.17</v>
          </cell>
          <cell r="G9762" t="str">
            <v>Benefits Other Post Employment Benefits</v>
          </cell>
          <cell r="H9762">
            <v>0</v>
          </cell>
          <cell r="I9762">
            <v>0</v>
          </cell>
          <cell r="J9762">
            <v>0</v>
          </cell>
          <cell r="K9762">
            <v>0</v>
          </cell>
          <cell r="L9762">
            <v>0</v>
          </cell>
          <cell r="M9762">
            <v>0</v>
          </cell>
          <cell r="N9762">
            <v>0</v>
          </cell>
          <cell r="O9762" t="str">
            <v>+++</v>
          </cell>
        </row>
        <row r="9763">
          <cell r="A9763" t="str">
            <v>640.40.80.670-6000.01</v>
          </cell>
          <cell r="B9763" t="str">
            <v>640</v>
          </cell>
          <cell r="C9763" t="str">
            <v>40</v>
          </cell>
          <cell r="D9763" t="str">
            <v>80</v>
          </cell>
          <cell r="E9763" t="str">
            <v>670</v>
          </cell>
          <cell r="F9763" t="str">
            <v>6000.01</v>
          </cell>
          <cell r="G9763" t="str">
            <v>Professional Services General</v>
          </cell>
          <cell r="H9763">
            <v>50000</v>
          </cell>
          <cell r="I9763">
            <v>0</v>
          </cell>
          <cell r="J9763">
            <v>50000</v>
          </cell>
          <cell r="K9763">
            <v>0</v>
          </cell>
          <cell r="L9763">
            <v>0</v>
          </cell>
          <cell r="M9763">
            <v>0</v>
          </cell>
          <cell r="N9763">
            <v>50000</v>
          </cell>
          <cell r="O9763">
            <v>0</v>
          </cell>
        </row>
        <row r="9764">
          <cell r="A9764" t="str">
            <v>640.40.80.670-6200.02</v>
          </cell>
          <cell r="B9764" t="str">
            <v>640</v>
          </cell>
          <cell r="C9764" t="str">
            <v>40</v>
          </cell>
          <cell r="D9764" t="str">
            <v>80</v>
          </cell>
          <cell r="E9764" t="str">
            <v>670</v>
          </cell>
          <cell r="F9764" t="str">
            <v>6200.02</v>
          </cell>
          <cell r="G9764" t="str">
            <v>Supplies Special Department</v>
          </cell>
          <cell r="H9764">
            <v>40000</v>
          </cell>
          <cell r="I9764">
            <v>0</v>
          </cell>
          <cell r="J9764">
            <v>40000</v>
          </cell>
          <cell r="K9764">
            <v>0</v>
          </cell>
          <cell r="L9764">
            <v>0</v>
          </cell>
          <cell r="M9764">
            <v>2793.69</v>
          </cell>
          <cell r="N9764">
            <v>37206.31</v>
          </cell>
          <cell r="O9764">
            <v>7.0000000000000007E-2</v>
          </cell>
        </row>
        <row r="9765">
          <cell r="A9765" t="str">
            <v>640.40.80.670-6200.05</v>
          </cell>
          <cell r="B9765" t="str">
            <v>640</v>
          </cell>
          <cell r="C9765" t="str">
            <v>40</v>
          </cell>
          <cell r="D9765" t="str">
            <v>80</v>
          </cell>
          <cell r="E9765" t="str">
            <v>670</v>
          </cell>
          <cell r="F9765" t="str">
            <v>6200.05</v>
          </cell>
          <cell r="G9765" t="str">
            <v>Supplies Gasoline</v>
          </cell>
          <cell r="H9765">
            <v>15000</v>
          </cell>
          <cell r="I9765">
            <v>0</v>
          </cell>
          <cell r="J9765">
            <v>15000</v>
          </cell>
          <cell r="K9765">
            <v>0</v>
          </cell>
          <cell r="L9765">
            <v>0</v>
          </cell>
          <cell r="M9765">
            <v>0</v>
          </cell>
          <cell r="N9765">
            <v>15000</v>
          </cell>
          <cell r="O9765">
            <v>0</v>
          </cell>
        </row>
        <row r="9766">
          <cell r="A9766" t="str">
            <v>640.40.80.670-6200.09</v>
          </cell>
          <cell r="B9766" t="str">
            <v>640</v>
          </cell>
          <cell r="C9766" t="str">
            <v>40</v>
          </cell>
          <cell r="D9766" t="str">
            <v>80</v>
          </cell>
          <cell r="E9766" t="str">
            <v>670</v>
          </cell>
          <cell r="F9766" t="str">
            <v>6200.09</v>
          </cell>
          <cell r="G9766" t="str">
            <v>Supplies Data Processing</v>
          </cell>
          <cell r="H9766">
            <v>0</v>
          </cell>
          <cell r="I9766">
            <v>0</v>
          </cell>
          <cell r="J9766">
            <v>0</v>
          </cell>
          <cell r="K9766">
            <v>0</v>
          </cell>
          <cell r="L9766">
            <v>0</v>
          </cell>
          <cell r="M9766">
            <v>0</v>
          </cell>
          <cell r="N9766">
            <v>0</v>
          </cell>
          <cell r="O9766" t="str">
            <v>+++</v>
          </cell>
        </row>
        <row r="9767">
          <cell r="A9767" t="str">
            <v>640.40.80.670-6200.12</v>
          </cell>
          <cell r="B9767" t="str">
            <v>640</v>
          </cell>
          <cell r="C9767" t="str">
            <v>40</v>
          </cell>
          <cell r="D9767" t="str">
            <v>80</v>
          </cell>
          <cell r="E9767" t="str">
            <v>670</v>
          </cell>
          <cell r="F9767" t="str">
            <v>6200.12</v>
          </cell>
          <cell r="G9767" t="str">
            <v>Supplies CNG</v>
          </cell>
          <cell r="H9767">
            <v>15000</v>
          </cell>
          <cell r="I9767">
            <v>0</v>
          </cell>
          <cell r="J9767">
            <v>15000</v>
          </cell>
          <cell r="K9767">
            <v>0</v>
          </cell>
          <cell r="L9767">
            <v>0</v>
          </cell>
          <cell r="M9767">
            <v>131.47</v>
          </cell>
          <cell r="N9767">
            <v>14868.53</v>
          </cell>
          <cell r="O9767">
            <v>0.01</v>
          </cell>
        </row>
        <row r="9768">
          <cell r="A9768" t="str">
            <v>640.40.80.670-6280.15</v>
          </cell>
          <cell r="B9768" t="str">
            <v>640</v>
          </cell>
          <cell r="C9768" t="str">
            <v>40</v>
          </cell>
          <cell r="D9768" t="str">
            <v>80</v>
          </cell>
          <cell r="E9768" t="str">
            <v>670</v>
          </cell>
          <cell r="F9768" t="str">
            <v>6280.15</v>
          </cell>
          <cell r="G9768" t="str">
            <v>Supplies-Public Works Mechanics Tools</v>
          </cell>
          <cell r="H9768">
            <v>7000</v>
          </cell>
          <cell r="I9768">
            <v>0</v>
          </cell>
          <cell r="J9768">
            <v>7000</v>
          </cell>
          <cell r="K9768">
            <v>0</v>
          </cell>
          <cell r="L9768">
            <v>0</v>
          </cell>
          <cell r="M9768">
            <v>1387.06</v>
          </cell>
          <cell r="N9768">
            <v>5612.94</v>
          </cell>
          <cell r="O9768">
            <v>0.2</v>
          </cell>
        </row>
        <row r="9769">
          <cell r="A9769" t="str">
            <v>640.40.80.670-6280.42</v>
          </cell>
          <cell r="B9769" t="str">
            <v>640</v>
          </cell>
          <cell r="C9769" t="str">
            <v>40</v>
          </cell>
          <cell r="D9769" t="str">
            <v>80</v>
          </cell>
          <cell r="E9769" t="str">
            <v>670</v>
          </cell>
          <cell r="F9769" t="str">
            <v>6280.42</v>
          </cell>
          <cell r="G9769" t="str">
            <v>Supplies-Public Works Industrial Wastewater</v>
          </cell>
          <cell r="H9769">
            <v>10000</v>
          </cell>
          <cell r="I9769">
            <v>0</v>
          </cell>
          <cell r="J9769">
            <v>10000</v>
          </cell>
          <cell r="K9769">
            <v>0</v>
          </cell>
          <cell r="L9769">
            <v>0</v>
          </cell>
          <cell r="M9769">
            <v>998.07</v>
          </cell>
          <cell r="N9769">
            <v>9001.93</v>
          </cell>
          <cell r="O9769">
            <v>0.1</v>
          </cell>
        </row>
        <row r="9770">
          <cell r="A9770" t="str">
            <v>640.40.80.670-6300.01</v>
          </cell>
          <cell r="B9770" t="str">
            <v>640</v>
          </cell>
          <cell r="C9770" t="str">
            <v>40</v>
          </cell>
          <cell r="D9770" t="str">
            <v>80</v>
          </cell>
          <cell r="E9770" t="str">
            <v>670</v>
          </cell>
          <cell r="F9770" t="str">
            <v>6300.01</v>
          </cell>
          <cell r="G9770" t="str">
            <v>Dues &amp; Subscriptions Memberships</v>
          </cell>
          <cell r="H9770">
            <v>2000</v>
          </cell>
          <cell r="I9770">
            <v>0</v>
          </cell>
          <cell r="J9770">
            <v>2000</v>
          </cell>
          <cell r="K9770">
            <v>0</v>
          </cell>
          <cell r="L9770">
            <v>0</v>
          </cell>
          <cell r="M9770">
            <v>1100</v>
          </cell>
          <cell r="N9770">
            <v>900</v>
          </cell>
          <cell r="O9770">
            <v>0.55000000000000004</v>
          </cell>
        </row>
        <row r="9771">
          <cell r="A9771" t="str">
            <v>640.40.80.670-6300.03</v>
          </cell>
          <cell r="B9771" t="str">
            <v>640</v>
          </cell>
          <cell r="C9771" t="str">
            <v>40</v>
          </cell>
          <cell r="D9771" t="str">
            <v>80</v>
          </cell>
          <cell r="E9771" t="str">
            <v>670</v>
          </cell>
          <cell r="F9771" t="str">
            <v>6300.03</v>
          </cell>
          <cell r="G9771" t="str">
            <v>Dues &amp; Subscriptions Certifications</v>
          </cell>
          <cell r="H9771">
            <v>3500</v>
          </cell>
          <cell r="I9771">
            <v>0</v>
          </cell>
          <cell r="J9771">
            <v>3500</v>
          </cell>
          <cell r="K9771">
            <v>0</v>
          </cell>
          <cell r="L9771">
            <v>0</v>
          </cell>
          <cell r="M9771">
            <v>106</v>
          </cell>
          <cell r="N9771">
            <v>3394</v>
          </cell>
          <cell r="O9771">
            <v>0.03</v>
          </cell>
        </row>
        <row r="9772">
          <cell r="A9772" t="str">
            <v>640.40.80.670-6350.03</v>
          </cell>
          <cell r="B9772" t="str">
            <v>640</v>
          </cell>
          <cell r="C9772" t="str">
            <v>40</v>
          </cell>
          <cell r="D9772" t="str">
            <v>80</v>
          </cell>
          <cell r="E9772" t="str">
            <v>670</v>
          </cell>
          <cell r="F9772" t="str">
            <v>6350.03</v>
          </cell>
          <cell r="G9772" t="str">
            <v>Maintenance Agreements &amp; Licenses Maintenance Agreements</v>
          </cell>
          <cell r="H9772">
            <v>7500</v>
          </cell>
          <cell r="I9772">
            <v>1080</v>
          </cell>
          <cell r="J9772">
            <v>8580</v>
          </cell>
          <cell r="K9772">
            <v>0</v>
          </cell>
          <cell r="L9772">
            <v>1080</v>
          </cell>
          <cell r="M9772">
            <v>7056.69</v>
          </cell>
          <cell r="N9772">
            <v>443.31</v>
          </cell>
          <cell r="O9772">
            <v>0.95</v>
          </cell>
        </row>
        <row r="9773">
          <cell r="A9773" t="str">
            <v>640.40.80.670-6350.04</v>
          </cell>
          <cell r="B9773" t="str">
            <v>640</v>
          </cell>
          <cell r="C9773" t="str">
            <v>40</v>
          </cell>
          <cell r="D9773" t="str">
            <v>80</v>
          </cell>
          <cell r="E9773" t="str">
            <v>670</v>
          </cell>
          <cell r="F9773" t="str">
            <v>6350.04</v>
          </cell>
          <cell r="G9773" t="str">
            <v>Maintenance Agreements &amp; Licenses SCADA</v>
          </cell>
          <cell r="H9773">
            <v>80000</v>
          </cell>
          <cell r="I9773">
            <v>1080</v>
          </cell>
          <cell r="J9773">
            <v>81080</v>
          </cell>
          <cell r="K9773">
            <v>0</v>
          </cell>
          <cell r="L9773">
            <v>1080</v>
          </cell>
          <cell r="M9773">
            <v>0</v>
          </cell>
          <cell r="N9773">
            <v>80000</v>
          </cell>
          <cell r="O9773">
            <v>0.01</v>
          </cell>
        </row>
        <row r="9774">
          <cell r="A9774" t="str">
            <v>640.40.80.670-6400.02</v>
          </cell>
          <cell r="B9774" t="str">
            <v>640</v>
          </cell>
          <cell r="C9774" t="str">
            <v>40</v>
          </cell>
          <cell r="D9774" t="str">
            <v>80</v>
          </cell>
          <cell r="E9774" t="str">
            <v>670</v>
          </cell>
          <cell r="F9774" t="str">
            <v>6400.02</v>
          </cell>
          <cell r="G9774" t="str">
            <v>Repairs &amp; Maintenance Minor Equipment/Other</v>
          </cell>
          <cell r="H9774">
            <v>220000</v>
          </cell>
          <cell r="I9774">
            <v>0</v>
          </cell>
          <cell r="J9774">
            <v>220000</v>
          </cell>
          <cell r="K9774">
            <v>0</v>
          </cell>
          <cell r="L9774">
            <v>1990.72</v>
          </cell>
          <cell r="M9774">
            <v>5090.13</v>
          </cell>
          <cell r="N9774">
            <v>212919.15</v>
          </cell>
          <cell r="O9774">
            <v>0.03</v>
          </cell>
        </row>
        <row r="9775">
          <cell r="A9775" t="str">
            <v>640.40.80.670-6400.04</v>
          </cell>
          <cell r="B9775" t="str">
            <v>640</v>
          </cell>
          <cell r="C9775" t="str">
            <v>40</v>
          </cell>
          <cell r="D9775" t="str">
            <v>80</v>
          </cell>
          <cell r="E9775" t="str">
            <v>670</v>
          </cell>
          <cell r="F9775" t="str">
            <v>6400.04</v>
          </cell>
          <cell r="G9775" t="str">
            <v>Repairs &amp; Maintenance Equipment Rental</v>
          </cell>
          <cell r="H9775">
            <v>10000</v>
          </cell>
          <cell r="I9775">
            <v>0</v>
          </cell>
          <cell r="J9775">
            <v>10000</v>
          </cell>
          <cell r="K9775">
            <v>0</v>
          </cell>
          <cell r="L9775">
            <v>0</v>
          </cell>
          <cell r="M9775">
            <v>0</v>
          </cell>
          <cell r="N9775">
            <v>10000</v>
          </cell>
          <cell r="O9775">
            <v>0</v>
          </cell>
        </row>
        <row r="9776">
          <cell r="A9776" t="str">
            <v>640.40.80.670-6400.15</v>
          </cell>
          <cell r="B9776" t="str">
            <v>640</v>
          </cell>
          <cell r="C9776" t="str">
            <v>40</v>
          </cell>
          <cell r="D9776" t="str">
            <v>80</v>
          </cell>
          <cell r="E9776" t="str">
            <v>670</v>
          </cell>
          <cell r="F9776" t="str">
            <v>6400.15</v>
          </cell>
          <cell r="G9776" t="str">
            <v>Repairs &amp; Maintenance Emergency</v>
          </cell>
          <cell r="H9776">
            <v>0</v>
          </cell>
          <cell r="I9776">
            <v>0</v>
          </cell>
          <cell r="J9776">
            <v>0</v>
          </cell>
          <cell r="K9776">
            <v>0</v>
          </cell>
          <cell r="L9776">
            <v>0</v>
          </cell>
          <cell r="M9776">
            <v>0</v>
          </cell>
          <cell r="N9776">
            <v>0</v>
          </cell>
          <cell r="O9776" t="str">
            <v>+++</v>
          </cell>
        </row>
        <row r="9777">
          <cell r="A9777" t="str">
            <v>640.40.80.670-6600.04</v>
          </cell>
          <cell r="B9777" t="str">
            <v>640</v>
          </cell>
          <cell r="C9777" t="str">
            <v>40</v>
          </cell>
          <cell r="D9777" t="str">
            <v>80</v>
          </cell>
          <cell r="E9777" t="str">
            <v>670</v>
          </cell>
          <cell r="F9777" t="str">
            <v>6600.04</v>
          </cell>
          <cell r="G9777" t="str">
            <v>Administrative Expenses Training/Conferences</v>
          </cell>
          <cell r="H9777">
            <v>15000</v>
          </cell>
          <cell r="I9777">
            <v>0</v>
          </cell>
          <cell r="J9777">
            <v>15000</v>
          </cell>
          <cell r="K9777">
            <v>0</v>
          </cell>
          <cell r="L9777">
            <v>0</v>
          </cell>
          <cell r="M9777">
            <v>278.58</v>
          </cell>
          <cell r="N9777">
            <v>14721.42</v>
          </cell>
          <cell r="O9777">
            <v>0.02</v>
          </cell>
        </row>
        <row r="9778">
          <cell r="A9778" t="str">
            <v>640.40.80.670-6600.07</v>
          </cell>
          <cell r="B9778" t="str">
            <v>640</v>
          </cell>
          <cell r="C9778" t="str">
            <v>40</v>
          </cell>
          <cell r="D9778" t="str">
            <v>80</v>
          </cell>
          <cell r="E9778" t="str">
            <v>670</v>
          </cell>
          <cell r="F9778" t="str">
            <v>6600.07</v>
          </cell>
          <cell r="G9778" t="str">
            <v>Administrative Expenses Employee Recruitment</v>
          </cell>
          <cell r="H9778">
            <v>0</v>
          </cell>
          <cell r="I9778">
            <v>0</v>
          </cell>
          <cell r="J9778">
            <v>0</v>
          </cell>
          <cell r="K9778">
            <v>0</v>
          </cell>
          <cell r="L9778">
            <v>0</v>
          </cell>
          <cell r="M9778">
            <v>0</v>
          </cell>
          <cell r="N9778">
            <v>0</v>
          </cell>
          <cell r="O9778" t="str">
            <v>+++</v>
          </cell>
        </row>
        <row r="9779">
          <cell r="A9779" t="str">
            <v>640.40.80.670-7000.03</v>
          </cell>
          <cell r="B9779" t="str">
            <v>640</v>
          </cell>
          <cell r="C9779" t="str">
            <v>40</v>
          </cell>
          <cell r="D9779" t="str">
            <v>80</v>
          </cell>
          <cell r="E9779" t="str">
            <v>670</v>
          </cell>
          <cell r="F9779" t="str">
            <v>7000.03</v>
          </cell>
          <cell r="G9779" t="str">
            <v>Capital Outlay Operations Equip-Minor</v>
          </cell>
          <cell r="H9779">
            <v>0</v>
          </cell>
          <cell r="I9779">
            <v>0</v>
          </cell>
          <cell r="J9779">
            <v>0</v>
          </cell>
          <cell r="K9779">
            <v>0</v>
          </cell>
          <cell r="L9779">
            <v>0</v>
          </cell>
          <cell r="M9779">
            <v>0</v>
          </cell>
          <cell r="N9779">
            <v>0</v>
          </cell>
          <cell r="O9779" t="str">
            <v>+++</v>
          </cell>
        </row>
        <row r="9780">
          <cell r="A9780" t="str">
            <v>640.40.80.670-7000.08</v>
          </cell>
          <cell r="B9780" t="str">
            <v>640</v>
          </cell>
          <cell r="C9780" t="str">
            <v>40</v>
          </cell>
          <cell r="D9780" t="str">
            <v>80</v>
          </cell>
          <cell r="E9780" t="str">
            <v>670</v>
          </cell>
          <cell r="F9780" t="str">
            <v>7000.08</v>
          </cell>
          <cell r="G9780" t="str">
            <v>Capital Outlay Computer Software</v>
          </cell>
          <cell r="H9780">
            <v>0</v>
          </cell>
          <cell r="I9780">
            <v>0</v>
          </cell>
          <cell r="J9780">
            <v>0</v>
          </cell>
          <cell r="K9780">
            <v>0</v>
          </cell>
          <cell r="L9780">
            <v>0</v>
          </cell>
          <cell r="M9780">
            <v>0</v>
          </cell>
          <cell r="N9780">
            <v>0</v>
          </cell>
          <cell r="O9780" t="str">
            <v>+++</v>
          </cell>
        </row>
        <row r="9781">
          <cell r="A9781" t="str">
            <v>640.40.80.670-7000.99</v>
          </cell>
          <cell r="B9781" t="str">
            <v>640</v>
          </cell>
          <cell r="C9781" t="str">
            <v>40</v>
          </cell>
          <cell r="D9781" t="str">
            <v>80</v>
          </cell>
          <cell r="E9781" t="str">
            <v>670</v>
          </cell>
          <cell r="F9781" t="str">
            <v>7000.99</v>
          </cell>
          <cell r="G9781" t="str">
            <v>Capital Outlay General</v>
          </cell>
          <cell r="H9781">
            <v>585000</v>
          </cell>
          <cell r="I9781">
            <v>0</v>
          </cell>
          <cell r="J9781">
            <v>585000</v>
          </cell>
          <cell r="K9781">
            <v>0</v>
          </cell>
          <cell r="L9781">
            <v>0</v>
          </cell>
          <cell r="M9781">
            <v>0</v>
          </cell>
          <cell r="N9781">
            <v>585000</v>
          </cell>
          <cell r="O9781">
            <v>0</v>
          </cell>
        </row>
        <row r="9782">
          <cell r="A9782" t="str">
            <v>640.40.80.675-6000.01</v>
          </cell>
          <cell r="B9782" t="str">
            <v>640</v>
          </cell>
          <cell r="C9782" t="str">
            <v>40</v>
          </cell>
          <cell r="D9782" t="str">
            <v>80</v>
          </cell>
          <cell r="E9782" t="str">
            <v>675</v>
          </cell>
          <cell r="F9782" t="str">
            <v>6000.01</v>
          </cell>
          <cell r="G9782" t="str">
            <v>Professional Services General</v>
          </cell>
          <cell r="H9782">
            <v>0</v>
          </cell>
          <cell r="I9782">
            <v>0</v>
          </cell>
          <cell r="J9782">
            <v>0</v>
          </cell>
          <cell r="K9782">
            <v>0</v>
          </cell>
          <cell r="L9782">
            <v>0</v>
          </cell>
          <cell r="M9782">
            <v>0</v>
          </cell>
          <cell r="N9782">
            <v>0</v>
          </cell>
          <cell r="O9782" t="str">
            <v>+++</v>
          </cell>
        </row>
        <row r="9783">
          <cell r="A9783" t="str">
            <v>640.40.80.675-6100.01</v>
          </cell>
          <cell r="B9783" t="str">
            <v>640</v>
          </cell>
          <cell r="C9783" t="str">
            <v>40</v>
          </cell>
          <cell r="D9783" t="str">
            <v>80</v>
          </cell>
          <cell r="E9783" t="str">
            <v>675</v>
          </cell>
          <cell r="F9783" t="str">
            <v>6100.01</v>
          </cell>
          <cell r="G9783" t="str">
            <v>Utilities Electric</v>
          </cell>
          <cell r="H9783">
            <v>0</v>
          </cell>
          <cell r="I9783">
            <v>0</v>
          </cell>
          <cell r="J9783">
            <v>0</v>
          </cell>
          <cell r="K9783">
            <v>0</v>
          </cell>
          <cell r="L9783">
            <v>0</v>
          </cell>
          <cell r="M9783">
            <v>547.71</v>
          </cell>
          <cell r="N9783">
            <v>-547.71</v>
          </cell>
          <cell r="O9783" t="str">
            <v>+++</v>
          </cell>
        </row>
        <row r="9784">
          <cell r="A9784" t="str">
            <v>640.40.80.675-6200.02</v>
          </cell>
          <cell r="B9784" t="str">
            <v>640</v>
          </cell>
          <cell r="C9784" t="str">
            <v>40</v>
          </cell>
          <cell r="D9784" t="str">
            <v>80</v>
          </cell>
          <cell r="E9784" t="str">
            <v>675</v>
          </cell>
          <cell r="F9784" t="str">
            <v>6200.02</v>
          </cell>
          <cell r="G9784" t="str">
            <v>Supplies Special Department</v>
          </cell>
          <cell r="H9784">
            <v>0</v>
          </cell>
          <cell r="I9784">
            <v>0</v>
          </cell>
          <cell r="J9784">
            <v>0</v>
          </cell>
          <cell r="K9784">
            <v>0</v>
          </cell>
          <cell r="L9784">
            <v>0</v>
          </cell>
          <cell r="M9784">
            <v>0</v>
          </cell>
          <cell r="N9784">
            <v>0</v>
          </cell>
          <cell r="O9784" t="str">
            <v>+++</v>
          </cell>
        </row>
        <row r="9785">
          <cell r="A9785" t="str">
            <v>640.40.80.675-6300.01</v>
          </cell>
          <cell r="B9785" t="str">
            <v>640</v>
          </cell>
          <cell r="C9785" t="str">
            <v>40</v>
          </cell>
          <cell r="D9785" t="str">
            <v>80</v>
          </cell>
          <cell r="E9785" t="str">
            <v>675</v>
          </cell>
          <cell r="F9785" t="str">
            <v>6300.01</v>
          </cell>
          <cell r="G9785" t="str">
            <v>Dues &amp; Subscriptions Memberships</v>
          </cell>
          <cell r="H9785">
            <v>0</v>
          </cell>
          <cell r="I9785">
            <v>0</v>
          </cell>
          <cell r="J9785">
            <v>0</v>
          </cell>
          <cell r="K9785">
            <v>0</v>
          </cell>
          <cell r="L9785">
            <v>0</v>
          </cell>
          <cell r="M9785">
            <v>0</v>
          </cell>
          <cell r="N9785">
            <v>0</v>
          </cell>
          <cell r="O9785" t="str">
            <v>+++</v>
          </cell>
        </row>
        <row r="9786">
          <cell r="A9786" t="str">
            <v>640.40.80.675-6300.03</v>
          </cell>
          <cell r="B9786" t="str">
            <v>640</v>
          </cell>
          <cell r="C9786" t="str">
            <v>40</v>
          </cell>
          <cell r="D9786" t="str">
            <v>80</v>
          </cell>
          <cell r="E9786" t="str">
            <v>675</v>
          </cell>
          <cell r="F9786" t="str">
            <v>6300.03</v>
          </cell>
          <cell r="G9786" t="str">
            <v>Dues &amp; Subscriptions Certifications</v>
          </cell>
          <cell r="H9786">
            <v>0</v>
          </cell>
          <cell r="I9786">
            <v>0</v>
          </cell>
          <cell r="J9786">
            <v>0</v>
          </cell>
          <cell r="K9786">
            <v>0</v>
          </cell>
          <cell r="L9786">
            <v>0</v>
          </cell>
          <cell r="M9786">
            <v>0</v>
          </cell>
          <cell r="N9786">
            <v>0</v>
          </cell>
          <cell r="O9786" t="str">
            <v>+++</v>
          </cell>
        </row>
        <row r="9787">
          <cell r="A9787" t="str">
            <v>640.40.80.675-6350.03</v>
          </cell>
          <cell r="B9787" t="str">
            <v>640</v>
          </cell>
          <cell r="C9787" t="str">
            <v>40</v>
          </cell>
          <cell r="D9787" t="str">
            <v>80</v>
          </cell>
          <cell r="E9787" t="str">
            <v>675</v>
          </cell>
          <cell r="F9787" t="str">
            <v>6350.03</v>
          </cell>
          <cell r="G9787" t="str">
            <v>Maintenance Agreements &amp; Licenses Maintenance Agreements</v>
          </cell>
          <cell r="H9787">
            <v>0</v>
          </cell>
          <cell r="I9787">
            <v>0</v>
          </cell>
          <cell r="J9787">
            <v>0</v>
          </cell>
          <cell r="K9787">
            <v>0</v>
          </cell>
          <cell r="L9787">
            <v>0</v>
          </cell>
          <cell r="M9787">
            <v>0</v>
          </cell>
          <cell r="N9787">
            <v>0</v>
          </cell>
          <cell r="O9787" t="str">
            <v>+++</v>
          </cell>
        </row>
        <row r="9788">
          <cell r="A9788" t="str">
            <v>640.40.80.675-6400.01</v>
          </cell>
          <cell r="B9788" t="str">
            <v>640</v>
          </cell>
          <cell r="C9788" t="str">
            <v>40</v>
          </cell>
          <cell r="D9788" t="str">
            <v>80</v>
          </cell>
          <cell r="E9788" t="str">
            <v>675</v>
          </cell>
          <cell r="F9788" t="str">
            <v>6400.01</v>
          </cell>
          <cell r="G9788" t="str">
            <v>Repairs &amp; Maintenance Building</v>
          </cell>
          <cell r="H9788">
            <v>0</v>
          </cell>
          <cell r="I9788">
            <v>0</v>
          </cell>
          <cell r="J9788">
            <v>0</v>
          </cell>
          <cell r="K9788">
            <v>0</v>
          </cell>
          <cell r="L9788">
            <v>0</v>
          </cell>
          <cell r="M9788">
            <v>0</v>
          </cell>
          <cell r="N9788">
            <v>0</v>
          </cell>
          <cell r="O9788" t="str">
            <v>+++</v>
          </cell>
        </row>
        <row r="9789">
          <cell r="A9789" t="str">
            <v>640.40.80.675-6400.04</v>
          </cell>
          <cell r="B9789" t="str">
            <v>640</v>
          </cell>
          <cell r="C9789" t="str">
            <v>40</v>
          </cell>
          <cell r="D9789" t="str">
            <v>80</v>
          </cell>
          <cell r="E9789" t="str">
            <v>675</v>
          </cell>
          <cell r="F9789" t="str">
            <v>6400.04</v>
          </cell>
          <cell r="G9789" t="str">
            <v>Repairs &amp; Maintenance Equipment Rental</v>
          </cell>
          <cell r="H9789">
            <v>0</v>
          </cell>
          <cell r="I9789">
            <v>0</v>
          </cell>
          <cell r="J9789">
            <v>0</v>
          </cell>
          <cell r="K9789">
            <v>0</v>
          </cell>
          <cell r="L9789">
            <v>0</v>
          </cell>
          <cell r="M9789">
            <v>0</v>
          </cell>
          <cell r="N9789">
            <v>0</v>
          </cell>
          <cell r="O9789" t="str">
            <v>+++</v>
          </cell>
        </row>
        <row r="9790">
          <cell r="A9790" t="str">
            <v>640.40.80.675-6400.20</v>
          </cell>
          <cell r="B9790" t="str">
            <v>640</v>
          </cell>
          <cell r="C9790" t="str">
            <v>40</v>
          </cell>
          <cell r="D9790" t="str">
            <v>80</v>
          </cell>
          <cell r="E9790" t="str">
            <v>675</v>
          </cell>
          <cell r="F9790" t="str">
            <v>6400.20</v>
          </cell>
          <cell r="G9790" t="str">
            <v>Repairs &amp; Maintenance Property Maintenance</v>
          </cell>
          <cell r="H9790">
            <v>0</v>
          </cell>
          <cell r="I9790">
            <v>0</v>
          </cell>
          <cell r="J9790">
            <v>0</v>
          </cell>
          <cell r="K9790">
            <v>0</v>
          </cell>
          <cell r="L9790">
            <v>0</v>
          </cell>
          <cell r="M9790">
            <v>0</v>
          </cell>
          <cell r="N9790">
            <v>0</v>
          </cell>
          <cell r="O9790" t="str">
            <v>+++</v>
          </cell>
        </row>
        <row r="9791">
          <cell r="A9791" t="str">
            <v>640.40.85.080-5000.01</v>
          </cell>
          <cell r="B9791" t="str">
            <v>640</v>
          </cell>
          <cell r="C9791" t="str">
            <v>40</v>
          </cell>
          <cell r="D9791" t="str">
            <v>85</v>
          </cell>
          <cell r="E9791" t="str">
            <v>080</v>
          </cell>
          <cell r="F9791" t="str">
            <v>5000.01</v>
          </cell>
          <cell r="G9791" t="str">
            <v>Salaries Regular</v>
          </cell>
          <cell r="H9791">
            <v>0</v>
          </cell>
          <cell r="I9791">
            <v>0</v>
          </cell>
          <cell r="J9791">
            <v>0</v>
          </cell>
          <cell r="K9791">
            <v>0</v>
          </cell>
          <cell r="L9791">
            <v>0</v>
          </cell>
          <cell r="M9791">
            <v>0</v>
          </cell>
          <cell r="N9791">
            <v>0</v>
          </cell>
          <cell r="O9791" t="str">
            <v>+++</v>
          </cell>
        </row>
        <row r="9792">
          <cell r="A9792" t="str">
            <v>640.40.85.080-5000.02</v>
          </cell>
          <cell r="B9792" t="str">
            <v>640</v>
          </cell>
          <cell r="C9792" t="str">
            <v>40</v>
          </cell>
          <cell r="D9792" t="str">
            <v>85</v>
          </cell>
          <cell r="E9792" t="str">
            <v>080</v>
          </cell>
          <cell r="F9792" t="str">
            <v>5000.02</v>
          </cell>
          <cell r="G9792" t="str">
            <v>Salaries Part Time</v>
          </cell>
          <cell r="H9792">
            <v>0</v>
          </cell>
          <cell r="I9792">
            <v>0</v>
          </cell>
          <cell r="J9792">
            <v>0</v>
          </cell>
          <cell r="K9792">
            <v>0</v>
          </cell>
          <cell r="L9792">
            <v>0</v>
          </cell>
          <cell r="M9792">
            <v>0</v>
          </cell>
          <cell r="N9792">
            <v>0</v>
          </cell>
          <cell r="O9792" t="str">
            <v>+++</v>
          </cell>
        </row>
        <row r="9793">
          <cell r="A9793" t="str">
            <v>640.40.85.080-5000.03</v>
          </cell>
          <cell r="B9793" t="str">
            <v>640</v>
          </cell>
          <cell r="C9793" t="str">
            <v>40</v>
          </cell>
          <cell r="D9793" t="str">
            <v>85</v>
          </cell>
          <cell r="E9793" t="str">
            <v>080</v>
          </cell>
          <cell r="F9793" t="str">
            <v>5000.03</v>
          </cell>
          <cell r="G9793" t="str">
            <v>Salaries Overtime</v>
          </cell>
          <cell r="H9793">
            <v>0</v>
          </cell>
          <cell r="I9793">
            <v>0</v>
          </cell>
          <cell r="J9793">
            <v>0</v>
          </cell>
          <cell r="K9793">
            <v>0</v>
          </cell>
          <cell r="L9793">
            <v>0</v>
          </cell>
          <cell r="M9793">
            <v>0</v>
          </cell>
          <cell r="N9793">
            <v>0</v>
          </cell>
          <cell r="O9793" t="str">
            <v>+++</v>
          </cell>
        </row>
        <row r="9794">
          <cell r="A9794" t="str">
            <v>640.40.85.080-5000.04</v>
          </cell>
          <cell r="B9794" t="str">
            <v>640</v>
          </cell>
          <cell r="C9794" t="str">
            <v>40</v>
          </cell>
          <cell r="D9794" t="str">
            <v>85</v>
          </cell>
          <cell r="E9794" t="str">
            <v>080</v>
          </cell>
          <cell r="F9794" t="str">
            <v>5000.04</v>
          </cell>
          <cell r="G9794" t="str">
            <v>Salaries Holiday Pay</v>
          </cell>
          <cell r="H9794">
            <v>0</v>
          </cell>
          <cell r="I9794">
            <v>0</v>
          </cell>
          <cell r="J9794">
            <v>0</v>
          </cell>
          <cell r="K9794">
            <v>0</v>
          </cell>
          <cell r="L9794">
            <v>0</v>
          </cell>
          <cell r="M9794">
            <v>0</v>
          </cell>
          <cell r="N9794">
            <v>0</v>
          </cell>
          <cell r="O9794" t="str">
            <v>+++</v>
          </cell>
        </row>
        <row r="9795">
          <cell r="A9795" t="str">
            <v>640.40.85.080-5000.06</v>
          </cell>
          <cell r="B9795" t="str">
            <v>640</v>
          </cell>
          <cell r="C9795" t="str">
            <v>40</v>
          </cell>
          <cell r="D9795" t="str">
            <v>85</v>
          </cell>
          <cell r="E9795" t="str">
            <v>080</v>
          </cell>
          <cell r="F9795" t="str">
            <v>5000.06</v>
          </cell>
          <cell r="G9795" t="str">
            <v>Salaries Out of Class</v>
          </cell>
          <cell r="H9795">
            <v>0</v>
          </cell>
          <cell r="I9795">
            <v>0</v>
          </cell>
          <cell r="J9795">
            <v>0</v>
          </cell>
          <cell r="K9795">
            <v>0</v>
          </cell>
          <cell r="L9795">
            <v>0</v>
          </cell>
          <cell r="M9795">
            <v>0</v>
          </cell>
          <cell r="N9795">
            <v>0</v>
          </cell>
          <cell r="O9795" t="str">
            <v>+++</v>
          </cell>
        </row>
        <row r="9796">
          <cell r="A9796" t="str">
            <v>640.40.85.080-5000.07</v>
          </cell>
          <cell r="B9796" t="str">
            <v>640</v>
          </cell>
          <cell r="C9796" t="str">
            <v>40</v>
          </cell>
          <cell r="D9796" t="str">
            <v>85</v>
          </cell>
          <cell r="E9796" t="str">
            <v>080</v>
          </cell>
          <cell r="F9796" t="str">
            <v>5000.07</v>
          </cell>
          <cell r="G9796" t="str">
            <v>Salaries Admin Leave Pay</v>
          </cell>
          <cell r="H9796">
            <v>0</v>
          </cell>
          <cell r="I9796">
            <v>0</v>
          </cell>
          <cell r="J9796">
            <v>0</v>
          </cell>
          <cell r="K9796">
            <v>0</v>
          </cell>
          <cell r="L9796">
            <v>0</v>
          </cell>
          <cell r="M9796">
            <v>0</v>
          </cell>
          <cell r="N9796">
            <v>0</v>
          </cell>
          <cell r="O9796" t="str">
            <v>+++</v>
          </cell>
        </row>
        <row r="9797">
          <cell r="A9797" t="str">
            <v>640.40.85.080-5000.08</v>
          </cell>
          <cell r="B9797" t="str">
            <v>640</v>
          </cell>
          <cell r="C9797" t="str">
            <v>40</v>
          </cell>
          <cell r="D9797" t="str">
            <v>85</v>
          </cell>
          <cell r="E9797" t="str">
            <v>080</v>
          </cell>
          <cell r="F9797" t="str">
            <v>5000.08</v>
          </cell>
          <cell r="G9797" t="str">
            <v>Salaries Longevity Pay</v>
          </cell>
          <cell r="H9797">
            <v>0</v>
          </cell>
          <cell r="I9797">
            <v>0</v>
          </cell>
          <cell r="J9797">
            <v>0</v>
          </cell>
          <cell r="K9797">
            <v>0</v>
          </cell>
          <cell r="L9797">
            <v>0</v>
          </cell>
          <cell r="M9797">
            <v>0</v>
          </cell>
          <cell r="N9797">
            <v>0</v>
          </cell>
          <cell r="O9797" t="str">
            <v>+++</v>
          </cell>
        </row>
        <row r="9798">
          <cell r="A9798" t="str">
            <v>640.40.85.080-5000.11</v>
          </cell>
          <cell r="B9798" t="str">
            <v>640</v>
          </cell>
          <cell r="C9798" t="str">
            <v>40</v>
          </cell>
          <cell r="D9798" t="str">
            <v>85</v>
          </cell>
          <cell r="E9798" t="str">
            <v>080</v>
          </cell>
          <cell r="F9798" t="str">
            <v>5000.11</v>
          </cell>
          <cell r="G9798" t="str">
            <v>Salaries Worker's Comp</v>
          </cell>
          <cell r="H9798">
            <v>0</v>
          </cell>
          <cell r="I9798">
            <v>0</v>
          </cell>
          <cell r="J9798">
            <v>0</v>
          </cell>
          <cell r="K9798">
            <v>0</v>
          </cell>
          <cell r="L9798">
            <v>0</v>
          </cell>
          <cell r="M9798">
            <v>0</v>
          </cell>
          <cell r="N9798">
            <v>0</v>
          </cell>
          <cell r="O9798" t="str">
            <v>+++</v>
          </cell>
        </row>
        <row r="9799">
          <cell r="A9799" t="str">
            <v>640.40.85.080-5000.99</v>
          </cell>
          <cell r="B9799" t="str">
            <v>640</v>
          </cell>
          <cell r="C9799" t="str">
            <v>40</v>
          </cell>
          <cell r="D9799" t="str">
            <v>85</v>
          </cell>
          <cell r="E9799" t="str">
            <v>080</v>
          </cell>
          <cell r="F9799" t="str">
            <v>5000.99</v>
          </cell>
          <cell r="G9799" t="str">
            <v>Salaries New Personnel Requests</v>
          </cell>
          <cell r="H9799">
            <v>0</v>
          </cell>
          <cell r="I9799">
            <v>0</v>
          </cell>
          <cell r="J9799">
            <v>0</v>
          </cell>
          <cell r="K9799">
            <v>0</v>
          </cell>
          <cell r="L9799">
            <v>0</v>
          </cell>
          <cell r="M9799">
            <v>0</v>
          </cell>
          <cell r="N9799">
            <v>0</v>
          </cell>
          <cell r="O9799" t="str">
            <v>+++</v>
          </cell>
        </row>
        <row r="9800">
          <cell r="A9800" t="str">
            <v>640.40.85.080-5100.00</v>
          </cell>
          <cell r="B9800" t="str">
            <v>640</v>
          </cell>
          <cell r="C9800" t="str">
            <v>40</v>
          </cell>
          <cell r="D9800" t="str">
            <v>85</v>
          </cell>
          <cell r="E9800" t="str">
            <v>080</v>
          </cell>
          <cell r="F9800" t="str">
            <v>5100.00</v>
          </cell>
          <cell r="G9800" t="str">
            <v>Benefits PERS Pool Liability</v>
          </cell>
          <cell r="H9800">
            <v>0</v>
          </cell>
          <cell r="I9800">
            <v>0</v>
          </cell>
          <cell r="J9800">
            <v>0</v>
          </cell>
          <cell r="K9800">
            <v>0</v>
          </cell>
          <cell r="L9800">
            <v>0</v>
          </cell>
          <cell r="M9800">
            <v>0</v>
          </cell>
          <cell r="N9800">
            <v>0</v>
          </cell>
          <cell r="O9800" t="str">
            <v>+++</v>
          </cell>
        </row>
        <row r="9801">
          <cell r="A9801" t="str">
            <v>640.40.85.080-5100.01</v>
          </cell>
          <cell r="B9801" t="str">
            <v>640</v>
          </cell>
          <cell r="C9801" t="str">
            <v>40</v>
          </cell>
          <cell r="D9801" t="str">
            <v>85</v>
          </cell>
          <cell r="E9801" t="str">
            <v>080</v>
          </cell>
          <cell r="F9801" t="str">
            <v>5100.01</v>
          </cell>
          <cell r="G9801" t="str">
            <v>Benefits Retirement</v>
          </cell>
          <cell r="H9801">
            <v>0</v>
          </cell>
          <cell r="I9801">
            <v>0</v>
          </cell>
          <cell r="J9801">
            <v>0</v>
          </cell>
          <cell r="K9801">
            <v>0</v>
          </cell>
          <cell r="L9801">
            <v>0</v>
          </cell>
          <cell r="M9801">
            <v>0</v>
          </cell>
          <cell r="N9801">
            <v>0</v>
          </cell>
          <cell r="O9801" t="str">
            <v>+++</v>
          </cell>
        </row>
        <row r="9802">
          <cell r="A9802" t="str">
            <v>640.40.85.080-5100.02</v>
          </cell>
          <cell r="B9802" t="str">
            <v>640</v>
          </cell>
          <cell r="C9802" t="str">
            <v>40</v>
          </cell>
          <cell r="D9802" t="str">
            <v>85</v>
          </cell>
          <cell r="E9802" t="str">
            <v>080</v>
          </cell>
          <cell r="F9802" t="str">
            <v>5100.02</v>
          </cell>
          <cell r="G9802" t="str">
            <v>Benefits Health Insurance</v>
          </cell>
          <cell r="H9802">
            <v>0</v>
          </cell>
          <cell r="I9802">
            <v>0</v>
          </cell>
          <cell r="J9802">
            <v>0</v>
          </cell>
          <cell r="K9802">
            <v>0</v>
          </cell>
          <cell r="L9802">
            <v>0</v>
          </cell>
          <cell r="M9802">
            <v>0</v>
          </cell>
          <cell r="N9802">
            <v>0</v>
          </cell>
          <cell r="O9802" t="str">
            <v>+++</v>
          </cell>
        </row>
        <row r="9803">
          <cell r="A9803" t="str">
            <v>640.40.85.080-5100.03</v>
          </cell>
          <cell r="B9803" t="str">
            <v>640</v>
          </cell>
          <cell r="C9803" t="str">
            <v>40</v>
          </cell>
          <cell r="D9803" t="str">
            <v>85</v>
          </cell>
          <cell r="E9803" t="str">
            <v>080</v>
          </cell>
          <cell r="F9803" t="str">
            <v>5100.03</v>
          </cell>
          <cell r="G9803" t="str">
            <v>Benefits Dental Insurance</v>
          </cell>
          <cell r="H9803">
            <v>0</v>
          </cell>
          <cell r="I9803">
            <v>0</v>
          </cell>
          <cell r="J9803">
            <v>0</v>
          </cell>
          <cell r="K9803">
            <v>0</v>
          </cell>
          <cell r="L9803">
            <v>0</v>
          </cell>
          <cell r="M9803">
            <v>0</v>
          </cell>
          <cell r="N9803">
            <v>0</v>
          </cell>
          <cell r="O9803" t="str">
            <v>+++</v>
          </cell>
        </row>
        <row r="9804">
          <cell r="A9804" t="str">
            <v>640.40.85.080-5100.04</v>
          </cell>
          <cell r="B9804" t="str">
            <v>640</v>
          </cell>
          <cell r="C9804" t="str">
            <v>40</v>
          </cell>
          <cell r="D9804" t="str">
            <v>85</v>
          </cell>
          <cell r="E9804" t="str">
            <v>080</v>
          </cell>
          <cell r="F9804" t="str">
            <v>5100.04</v>
          </cell>
          <cell r="G9804" t="str">
            <v>Benefits Vision Insurance</v>
          </cell>
          <cell r="H9804">
            <v>0</v>
          </cell>
          <cell r="I9804">
            <v>0</v>
          </cell>
          <cell r="J9804">
            <v>0</v>
          </cell>
          <cell r="K9804">
            <v>0</v>
          </cell>
          <cell r="L9804">
            <v>0</v>
          </cell>
          <cell r="M9804">
            <v>0</v>
          </cell>
          <cell r="N9804">
            <v>0</v>
          </cell>
          <cell r="O9804" t="str">
            <v>+++</v>
          </cell>
        </row>
        <row r="9805">
          <cell r="A9805" t="str">
            <v>640.40.85.080-5100.05</v>
          </cell>
          <cell r="B9805" t="str">
            <v>640</v>
          </cell>
          <cell r="C9805" t="str">
            <v>40</v>
          </cell>
          <cell r="D9805" t="str">
            <v>85</v>
          </cell>
          <cell r="E9805" t="str">
            <v>080</v>
          </cell>
          <cell r="F9805" t="str">
            <v>5100.05</v>
          </cell>
          <cell r="G9805" t="str">
            <v>Benefits Life Insurance</v>
          </cell>
          <cell r="H9805">
            <v>0</v>
          </cell>
          <cell r="I9805">
            <v>0</v>
          </cell>
          <cell r="J9805">
            <v>0</v>
          </cell>
          <cell r="K9805">
            <v>0</v>
          </cell>
          <cell r="L9805">
            <v>0</v>
          </cell>
          <cell r="M9805">
            <v>0</v>
          </cell>
          <cell r="N9805">
            <v>0</v>
          </cell>
          <cell r="O9805" t="str">
            <v>+++</v>
          </cell>
        </row>
        <row r="9806">
          <cell r="A9806" t="str">
            <v>640.40.85.080-5100.06</v>
          </cell>
          <cell r="B9806" t="str">
            <v>640</v>
          </cell>
          <cell r="C9806" t="str">
            <v>40</v>
          </cell>
          <cell r="D9806" t="str">
            <v>85</v>
          </cell>
          <cell r="E9806" t="str">
            <v>080</v>
          </cell>
          <cell r="F9806" t="str">
            <v>5100.06</v>
          </cell>
          <cell r="G9806" t="str">
            <v>Benefits Worker's Comp</v>
          </cell>
          <cell r="H9806">
            <v>0</v>
          </cell>
          <cell r="I9806">
            <v>0</v>
          </cell>
          <cell r="J9806">
            <v>0</v>
          </cell>
          <cell r="K9806">
            <v>0</v>
          </cell>
          <cell r="L9806">
            <v>0</v>
          </cell>
          <cell r="M9806">
            <v>0</v>
          </cell>
          <cell r="N9806">
            <v>0</v>
          </cell>
          <cell r="O9806" t="str">
            <v>+++</v>
          </cell>
        </row>
        <row r="9807">
          <cell r="A9807" t="str">
            <v>640.40.85.080-5100.07</v>
          </cell>
          <cell r="B9807" t="str">
            <v>640</v>
          </cell>
          <cell r="C9807" t="str">
            <v>40</v>
          </cell>
          <cell r="D9807" t="str">
            <v>85</v>
          </cell>
          <cell r="E9807" t="str">
            <v>080</v>
          </cell>
          <cell r="F9807" t="str">
            <v>5100.07</v>
          </cell>
          <cell r="G9807" t="str">
            <v>Benefits Long Term Disability</v>
          </cell>
          <cell r="H9807">
            <v>0</v>
          </cell>
          <cell r="I9807">
            <v>0</v>
          </cell>
          <cell r="J9807">
            <v>0</v>
          </cell>
          <cell r="K9807">
            <v>0</v>
          </cell>
          <cell r="L9807">
            <v>0</v>
          </cell>
          <cell r="M9807">
            <v>0</v>
          </cell>
          <cell r="N9807">
            <v>0</v>
          </cell>
          <cell r="O9807" t="str">
            <v>+++</v>
          </cell>
        </row>
        <row r="9808">
          <cell r="A9808" t="str">
            <v>640.40.85.080-5100.08</v>
          </cell>
          <cell r="B9808" t="str">
            <v>640</v>
          </cell>
          <cell r="C9808" t="str">
            <v>40</v>
          </cell>
          <cell r="D9808" t="str">
            <v>85</v>
          </cell>
          <cell r="E9808" t="str">
            <v>080</v>
          </cell>
          <cell r="F9808" t="str">
            <v>5100.08</v>
          </cell>
          <cell r="G9808" t="str">
            <v>Benefits Deferred Compensation</v>
          </cell>
          <cell r="H9808">
            <v>0</v>
          </cell>
          <cell r="I9808">
            <v>0</v>
          </cell>
          <cell r="J9808">
            <v>0</v>
          </cell>
          <cell r="K9808">
            <v>0</v>
          </cell>
          <cell r="L9808">
            <v>0</v>
          </cell>
          <cell r="M9808">
            <v>0</v>
          </cell>
          <cell r="N9808">
            <v>0</v>
          </cell>
          <cell r="O9808" t="str">
            <v>+++</v>
          </cell>
        </row>
        <row r="9809">
          <cell r="A9809" t="str">
            <v>640.40.85.080-5100.09</v>
          </cell>
          <cell r="B9809" t="str">
            <v>640</v>
          </cell>
          <cell r="C9809" t="str">
            <v>40</v>
          </cell>
          <cell r="D9809" t="str">
            <v>85</v>
          </cell>
          <cell r="E9809" t="str">
            <v>080</v>
          </cell>
          <cell r="F9809" t="str">
            <v>5100.09</v>
          </cell>
          <cell r="G9809" t="str">
            <v>Benefits Unemployment Insurance</v>
          </cell>
          <cell r="H9809">
            <v>0</v>
          </cell>
          <cell r="I9809">
            <v>0</v>
          </cell>
          <cell r="J9809">
            <v>0</v>
          </cell>
          <cell r="K9809">
            <v>0</v>
          </cell>
          <cell r="L9809">
            <v>0</v>
          </cell>
          <cell r="M9809">
            <v>0</v>
          </cell>
          <cell r="N9809">
            <v>0</v>
          </cell>
          <cell r="O9809" t="str">
            <v>+++</v>
          </cell>
        </row>
        <row r="9810">
          <cell r="A9810" t="str">
            <v>640.40.85.080-5100.10</v>
          </cell>
          <cell r="B9810" t="str">
            <v>640</v>
          </cell>
          <cell r="C9810" t="str">
            <v>40</v>
          </cell>
          <cell r="D9810" t="str">
            <v>85</v>
          </cell>
          <cell r="E9810" t="str">
            <v>080</v>
          </cell>
          <cell r="F9810" t="str">
            <v>5100.10</v>
          </cell>
          <cell r="G9810" t="str">
            <v>Benefits Uniform Allowance</v>
          </cell>
          <cell r="H9810">
            <v>0</v>
          </cell>
          <cell r="I9810">
            <v>0</v>
          </cell>
          <cell r="J9810">
            <v>0</v>
          </cell>
          <cell r="K9810">
            <v>0</v>
          </cell>
          <cell r="L9810">
            <v>0</v>
          </cell>
          <cell r="M9810">
            <v>0</v>
          </cell>
          <cell r="N9810">
            <v>0</v>
          </cell>
          <cell r="O9810" t="str">
            <v>+++</v>
          </cell>
        </row>
        <row r="9811">
          <cell r="A9811" t="str">
            <v>640.40.85.080-5100.11</v>
          </cell>
          <cell r="B9811" t="str">
            <v>640</v>
          </cell>
          <cell r="C9811" t="str">
            <v>40</v>
          </cell>
          <cell r="D9811" t="str">
            <v>85</v>
          </cell>
          <cell r="E9811" t="str">
            <v>080</v>
          </cell>
          <cell r="F9811" t="str">
            <v>5100.11</v>
          </cell>
          <cell r="G9811" t="str">
            <v>Benefits Medicare</v>
          </cell>
          <cell r="H9811">
            <v>0</v>
          </cell>
          <cell r="I9811">
            <v>0</v>
          </cell>
          <cell r="J9811">
            <v>0</v>
          </cell>
          <cell r="K9811">
            <v>0</v>
          </cell>
          <cell r="L9811">
            <v>0</v>
          </cell>
          <cell r="M9811">
            <v>0</v>
          </cell>
          <cell r="N9811">
            <v>0</v>
          </cell>
          <cell r="O9811" t="str">
            <v>+++</v>
          </cell>
        </row>
        <row r="9812">
          <cell r="A9812" t="str">
            <v>640.40.85.080-5100.12</v>
          </cell>
          <cell r="B9812" t="str">
            <v>640</v>
          </cell>
          <cell r="C9812" t="str">
            <v>40</v>
          </cell>
          <cell r="D9812" t="str">
            <v>85</v>
          </cell>
          <cell r="E9812" t="str">
            <v>080</v>
          </cell>
          <cell r="F9812" t="str">
            <v>5100.12</v>
          </cell>
          <cell r="G9812" t="str">
            <v>Benefits Annual Physical Exam</v>
          </cell>
          <cell r="H9812">
            <v>0</v>
          </cell>
          <cell r="I9812">
            <v>0</v>
          </cell>
          <cell r="J9812">
            <v>0</v>
          </cell>
          <cell r="K9812">
            <v>0</v>
          </cell>
          <cell r="L9812">
            <v>0</v>
          </cell>
          <cell r="M9812">
            <v>0</v>
          </cell>
          <cell r="N9812">
            <v>0</v>
          </cell>
          <cell r="O9812" t="str">
            <v>+++</v>
          </cell>
        </row>
        <row r="9813">
          <cell r="A9813" t="str">
            <v>640.40.85.080-5100.15</v>
          </cell>
          <cell r="B9813" t="str">
            <v>640</v>
          </cell>
          <cell r="C9813" t="str">
            <v>40</v>
          </cell>
          <cell r="D9813" t="str">
            <v>85</v>
          </cell>
          <cell r="E9813" t="str">
            <v>080</v>
          </cell>
          <cell r="F9813" t="str">
            <v>5100.15</v>
          </cell>
          <cell r="G9813" t="str">
            <v>Benefits Cell Phone Allowance</v>
          </cell>
          <cell r="H9813">
            <v>0</v>
          </cell>
          <cell r="I9813">
            <v>0</v>
          </cell>
          <cell r="J9813">
            <v>0</v>
          </cell>
          <cell r="K9813">
            <v>0</v>
          </cell>
          <cell r="L9813">
            <v>0</v>
          </cell>
          <cell r="M9813">
            <v>0</v>
          </cell>
          <cell r="N9813">
            <v>0</v>
          </cell>
          <cell r="O9813" t="str">
            <v>+++</v>
          </cell>
        </row>
        <row r="9814">
          <cell r="A9814" t="str">
            <v>640.40.85.080-5100.17</v>
          </cell>
          <cell r="B9814" t="str">
            <v>640</v>
          </cell>
          <cell r="C9814" t="str">
            <v>40</v>
          </cell>
          <cell r="D9814" t="str">
            <v>85</v>
          </cell>
          <cell r="E9814" t="str">
            <v>080</v>
          </cell>
          <cell r="F9814" t="str">
            <v>5100.17</v>
          </cell>
          <cell r="G9814" t="str">
            <v>Benefits Other Post Employment Benefits</v>
          </cell>
          <cell r="H9814">
            <v>0</v>
          </cell>
          <cell r="I9814">
            <v>0</v>
          </cell>
          <cell r="J9814">
            <v>0</v>
          </cell>
          <cell r="K9814">
            <v>0</v>
          </cell>
          <cell r="L9814">
            <v>0</v>
          </cell>
          <cell r="M9814">
            <v>0</v>
          </cell>
          <cell r="N9814">
            <v>0</v>
          </cell>
          <cell r="O9814" t="str">
            <v>+++</v>
          </cell>
        </row>
        <row r="9815">
          <cell r="A9815" t="str">
            <v>640.40.85.080-6000.01</v>
          </cell>
          <cell r="B9815" t="str">
            <v>640</v>
          </cell>
          <cell r="C9815" t="str">
            <v>40</v>
          </cell>
          <cell r="D9815" t="str">
            <v>85</v>
          </cell>
          <cell r="E9815" t="str">
            <v>080</v>
          </cell>
          <cell r="F9815" t="str">
            <v>6000.01</v>
          </cell>
          <cell r="G9815" t="str">
            <v>Professional Services General</v>
          </cell>
          <cell r="H9815">
            <v>0</v>
          </cell>
          <cell r="I9815">
            <v>0</v>
          </cell>
          <cell r="J9815">
            <v>0</v>
          </cell>
          <cell r="K9815">
            <v>0</v>
          </cell>
          <cell r="L9815">
            <v>0</v>
          </cell>
          <cell r="M9815">
            <v>0</v>
          </cell>
          <cell r="N9815">
            <v>0</v>
          </cell>
          <cell r="O9815" t="str">
            <v>+++</v>
          </cell>
        </row>
        <row r="9816">
          <cell r="A9816" t="str">
            <v>640.40.85.080-6000.07</v>
          </cell>
          <cell r="B9816" t="str">
            <v>640</v>
          </cell>
          <cell r="C9816" t="str">
            <v>40</v>
          </cell>
          <cell r="D9816" t="str">
            <v>85</v>
          </cell>
          <cell r="E9816" t="str">
            <v>080</v>
          </cell>
          <cell r="F9816" t="str">
            <v>6000.07</v>
          </cell>
          <cell r="G9816" t="str">
            <v>Professional Services Weed Abatement</v>
          </cell>
          <cell r="H9816">
            <v>0</v>
          </cell>
          <cell r="I9816">
            <v>0</v>
          </cell>
          <cell r="J9816">
            <v>0</v>
          </cell>
          <cell r="K9816">
            <v>0</v>
          </cell>
          <cell r="L9816">
            <v>0</v>
          </cell>
          <cell r="M9816">
            <v>0</v>
          </cell>
          <cell r="N9816">
            <v>0</v>
          </cell>
          <cell r="O9816" t="str">
            <v>+++</v>
          </cell>
        </row>
        <row r="9817">
          <cell r="A9817" t="str">
            <v>640.40.85.080-6000.09</v>
          </cell>
          <cell r="B9817" t="str">
            <v>640</v>
          </cell>
          <cell r="C9817" t="str">
            <v>40</v>
          </cell>
          <cell r="D9817" t="str">
            <v>85</v>
          </cell>
          <cell r="E9817" t="str">
            <v>080</v>
          </cell>
          <cell r="F9817" t="str">
            <v>6000.09</v>
          </cell>
          <cell r="G9817" t="str">
            <v>Professional Services Uniform</v>
          </cell>
          <cell r="H9817">
            <v>0</v>
          </cell>
          <cell r="I9817">
            <v>0</v>
          </cell>
          <cell r="J9817">
            <v>0</v>
          </cell>
          <cell r="K9817">
            <v>0</v>
          </cell>
          <cell r="L9817">
            <v>0</v>
          </cell>
          <cell r="M9817">
            <v>0</v>
          </cell>
          <cell r="N9817">
            <v>0</v>
          </cell>
          <cell r="O9817" t="str">
            <v>+++</v>
          </cell>
        </row>
        <row r="9818">
          <cell r="A9818" t="str">
            <v>640.40.85.080-6000.10</v>
          </cell>
          <cell r="B9818" t="str">
            <v>640</v>
          </cell>
          <cell r="C9818" t="str">
            <v>40</v>
          </cell>
          <cell r="D9818" t="str">
            <v>85</v>
          </cell>
          <cell r="E9818" t="str">
            <v>080</v>
          </cell>
          <cell r="F9818" t="str">
            <v>6000.10</v>
          </cell>
          <cell r="G9818" t="str">
            <v>Professional Services Consultant</v>
          </cell>
          <cell r="H9818">
            <v>0</v>
          </cell>
          <cell r="I9818">
            <v>0</v>
          </cell>
          <cell r="J9818">
            <v>0</v>
          </cell>
          <cell r="K9818">
            <v>0</v>
          </cell>
          <cell r="L9818">
            <v>0</v>
          </cell>
          <cell r="M9818">
            <v>0</v>
          </cell>
          <cell r="N9818">
            <v>0</v>
          </cell>
          <cell r="O9818" t="str">
            <v>+++</v>
          </cell>
        </row>
        <row r="9819">
          <cell r="A9819" t="str">
            <v>640.40.85.080-6000.12</v>
          </cell>
          <cell r="B9819" t="str">
            <v>640</v>
          </cell>
          <cell r="C9819" t="str">
            <v>40</v>
          </cell>
          <cell r="D9819" t="str">
            <v>85</v>
          </cell>
          <cell r="E9819" t="str">
            <v>080</v>
          </cell>
          <cell r="F9819" t="str">
            <v>6000.12</v>
          </cell>
          <cell r="G9819" t="str">
            <v>Professional Services Contract Services</v>
          </cell>
          <cell r="H9819">
            <v>0</v>
          </cell>
          <cell r="I9819">
            <v>0</v>
          </cell>
          <cell r="J9819">
            <v>0</v>
          </cell>
          <cell r="K9819">
            <v>0</v>
          </cell>
          <cell r="L9819">
            <v>0</v>
          </cell>
          <cell r="M9819">
            <v>0</v>
          </cell>
          <cell r="N9819">
            <v>0</v>
          </cell>
          <cell r="O9819" t="str">
            <v>+++</v>
          </cell>
        </row>
        <row r="9820">
          <cell r="A9820" t="str">
            <v>640.40.85.080-6000.13</v>
          </cell>
          <cell r="B9820" t="str">
            <v>640</v>
          </cell>
          <cell r="C9820" t="str">
            <v>40</v>
          </cell>
          <cell r="D9820" t="str">
            <v>85</v>
          </cell>
          <cell r="E9820" t="str">
            <v>080</v>
          </cell>
          <cell r="F9820" t="str">
            <v>6000.13</v>
          </cell>
          <cell r="G9820" t="str">
            <v>Professional Services Compliance Monitoring</v>
          </cell>
          <cell r="H9820">
            <v>0</v>
          </cell>
          <cell r="I9820">
            <v>0</v>
          </cell>
          <cell r="J9820">
            <v>0</v>
          </cell>
          <cell r="K9820">
            <v>0</v>
          </cell>
          <cell r="L9820">
            <v>0</v>
          </cell>
          <cell r="M9820">
            <v>0</v>
          </cell>
          <cell r="N9820">
            <v>0</v>
          </cell>
          <cell r="O9820" t="str">
            <v>+++</v>
          </cell>
        </row>
        <row r="9821">
          <cell r="A9821" t="str">
            <v>640.40.85.080-6000.14</v>
          </cell>
          <cell r="B9821" t="str">
            <v>640</v>
          </cell>
          <cell r="C9821" t="str">
            <v>40</v>
          </cell>
          <cell r="D9821" t="str">
            <v>85</v>
          </cell>
          <cell r="E9821" t="str">
            <v>080</v>
          </cell>
          <cell r="F9821" t="str">
            <v>6000.14</v>
          </cell>
          <cell r="G9821" t="str">
            <v>Professional Services IW Pre Analysis</v>
          </cell>
          <cell r="H9821">
            <v>0</v>
          </cell>
          <cell r="I9821">
            <v>0</v>
          </cell>
          <cell r="J9821">
            <v>0</v>
          </cell>
          <cell r="K9821">
            <v>0</v>
          </cell>
          <cell r="L9821">
            <v>0</v>
          </cell>
          <cell r="M9821">
            <v>0</v>
          </cell>
          <cell r="N9821">
            <v>0</v>
          </cell>
          <cell r="O9821" t="str">
            <v>+++</v>
          </cell>
        </row>
        <row r="9822">
          <cell r="A9822" t="str">
            <v>640.40.85.080-6000.18</v>
          </cell>
          <cell r="B9822" t="str">
            <v>640</v>
          </cell>
          <cell r="C9822" t="str">
            <v>40</v>
          </cell>
          <cell r="D9822" t="str">
            <v>85</v>
          </cell>
          <cell r="E9822" t="str">
            <v>080</v>
          </cell>
          <cell r="F9822" t="str">
            <v>6000.18</v>
          </cell>
          <cell r="G9822" t="str">
            <v>Professional Services Legal</v>
          </cell>
          <cell r="H9822">
            <v>0</v>
          </cell>
          <cell r="I9822">
            <v>0</v>
          </cell>
          <cell r="J9822">
            <v>0</v>
          </cell>
          <cell r="K9822">
            <v>0</v>
          </cell>
          <cell r="L9822">
            <v>0</v>
          </cell>
          <cell r="M9822">
            <v>0</v>
          </cell>
          <cell r="N9822">
            <v>0</v>
          </cell>
          <cell r="O9822" t="str">
            <v>+++</v>
          </cell>
        </row>
        <row r="9823">
          <cell r="A9823" t="str">
            <v>640.40.85.080-6100.01</v>
          </cell>
          <cell r="B9823" t="str">
            <v>640</v>
          </cell>
          <cell r="C9823" t="str">
            <v>40</v>
          </cell>
          <cell r="D9823" t="str">
            <v>85</v>
          </cell>
          <cell r="E9823" t="str">
            <v>080</v>
          </cell>
          <cell r="F9823" t="str">
            <v>6100.01</v>
          </cell>
          <cell r="G9823" t="str">
            <v>Utilities Electric</v>
          </cell>
          <cell r="H9823">
            <v>0</v>
          </cell>
          <cell r="I9823">
            <v>0</v>
          </cell>
          <cell r="J9823">
            <v>0</v>
          </cell>
          <cell r="K9823">
            <v>0</v>
          </cell>
          <cell r="L9823">
            <v>0</v>
          </cell>
          <cell r="M9823">
            <v>0</v>
          </cell>
          <cell r="N9823">
            <v>0</v>
          </cell>
          <cell r="O9823" t="str">
            <v>+++</v>
          </cell>
        </row>
        <row r="9824">
          <cell r="A9824" t="str">
            <v>640.40.85.080-6100.02</v>
          </cell>
          <cell r="B9824" t="str">
            <v>640</v>
          </cell>
          <cell r="C9824" t="str">
            <v>40</v>
          </cell>
          <cell r="D9824" t="str">
            <v>85</v>
          </cell>
          <cell r="E9824" t="str">
            <v>080</v>
          </cell>
          <cell r="F9824" t="str">
            <v>6100.02</v>
          </cell>
          <cell r="G9824" t="str">
            <v>Utilities Telephone</v>
          </cell>
          <cell r="H9824">
            <v>0</v>
          </cell>
          <cell r="I9824">
            <v>0</v>
          </cell>
          <cell r="J9824">
            <v>0</v>
          </cell>
          <cell r="K9824">
            <v>0</v>
          </cell>
          <cell r="L9824">
            <v>0</v>
          </cell>
          <cell r="M9824">
            <v>0</v>
          </cell>
          <cell r="N9824">
            <v>0</v>
          </cell>
          <cell r="O9824" t="str">
            <v>+++</v>
          </cell>
        </row>
        <row r="9825">
          <cell r="A9825" t="str">
            <v>640.40.85.080-6100.03</v>
          </cell>
          <cell r="B9825" t="str">
            <v>640</v>
          </cell>
          <cell r="C9825" t="str">
            <v>40</v>
          </cell>
          <cell r="D9825" t="str">
            <v>85</v>
          </cell>
          <cell r="E9825" t="str">
            <v>080</v>
          </cell>
          <cell r="F9825" t="str">
            <v>6100.03</v>
          </cell>
          <cell r="G9825" t="str">
            <v>Utilities Data Transmission / ISP</v>
          </cell>
          <cell r="H9825">
            <v>0</v>
          </cell>
          <cell r="I9825">
            <v>0</v>
          </cell>
          <cell r="J9825">
            <v>0</v>
          </cell>
          <cell r="K9825">
            <v>0</v>
          </cell>
          <cell r="L9825">
            <v>0</v>
          </cell>
          <cell r="M9825">
            <v>0</v>
          </cell>
          <cell r="N9825">
            <v>0</v>
          </cell>
          <cell r="O9825" t="str">
            <v>+++</v>
          </cell>
        </row>
        <row r="9826">
          <cell r="A9826" t="str">
            <v>640.40.85.080-6200.01</v>
          </cell>
          <cell r="B9826" t="str">
            <v>640</v>
          </cell>
          <cell r="C9826" t="str">
            <v>40</v>
          </cell>
          <cell r="D9826" t="str">
            <v>85</v>
          </cell>
          <cell r="E9826" t="str">
            <v>080</v>
          </cell>
          <cell r="F9826" t="str">
            <v>6200.01</v>
          </cell>
          <cell r="G9826" t="str">
            <v>Supplies Office</v>
          </cell>
          <cell r="H9826">
            <v>0</v>
          </cell>
          <cell r="I9826">
            <v>0</v>
          </cell>
          <cell r="J9826">
            <v>0</v>
          </cell>
          <cell r="K9826">
            <v>0</v>
          </cell>
          <cell r="L9826">
            <v>0</v>
          </cell>
          <cell r="M9826">
            <v>0</v>
          </cell>
          <cell r="N9826">
            <v>0</v>
          </cell>
          <cell r="O9826" t="str">
            <v>+++</v>
          </cell>
        </row>
        <row r="9827">
          <cell r="A9827" t="str">
            <v>640.40.85.080-6200.02</v>
          </cell>
          <cell r="B9827" t="str">
            <v>640</v>
          </cell>
          <cell r="C9827" t="str">
            <v>40</v>
          </cell>
          <cell r="D9827" t="str">
            <v>85</v>
          </cell>
          <cell r="E9827" t="str">
            <v>080</v>
          </cell>
          <cell r="F9827" t="str">
            <v>6200.02</v>
          </cell>
          <cell r="G9827" t="str">
            <v>Supplies Special Department</v>
          </cell>
          <cell r="H9827">
            <v>0</v>
          </cell>
          <cell r="I9827">
            <v>0</v>
          </cell>
          <cell r="J9827">
            <v>0</v>
          </cell>
          <cell r="K9827">
            <v>0</v>
          </cell>
          <cell r="L9827">
            <v>0</v>
          </cell>
          <cell r="M9827">
            <v>0</v>
          </cell>
          <cell r="N9827">
            <v>0</v>
          </cell>
          <cell r="O9827" t="str">
            <v>+++</v>
          </cell>
        </row>
        <row r="9828">
          <cell r="A9828" t="str">
            <v>640.40.85.080-6200.03</v>
          </cell>
          <cell r="B9828" t="str">
            <v>640</v>
          </cell>
          <cell r="C9828" t="str">
            <v>40</v>
          </cell>
          <cell r="D9828" t="str">
            <v>85</v>
          </cell>
          <cell r="E9828" t="str">
            <v>080</v>
          </cell>
          <cell r="F9828" t="str">
            <v>6200.03</v>
          </cell>
          <cell r="G9828" t="str">
            <v>Supplies Copier Maintenance &amp; Supplies</v>
          </cell>
          <cell r="H9828">
            <v>0</v>
          </cell>
          <cell r="I9828">
            <v>0</v>
          </cell>
          <cell r="J9828">
            <v>0</v>
          </cell>
          <cell r="K9828">
            <v>0</v>
          </cell>
          <cell r="L9828">
            <v>0</v>
          </cell>
          <cell r="M9828">
            <v>0</v>
          </cell>
          <cell r="N9828">
            <v>0</v>
          </cell>
          <cell r="O9828" t="str">
            <v>+++</v>
          </cell>
        </row>
        <row r="9829">
          <cell r="A9829" t="str">
            <v>640.40.85.080-6200.04</v>
          </cell>
          <cell r="B9829" t="str">
            <v>640</v>
          </cell>
          <cell r="C9829" t="str">
            <v>40</v>
          </cell>
          <cell r="D9829" t="str">
            <v>85</v>
          </cell>
          <cell r="E9829" t="str">
            <v>080</v>
          </cell>
          <cell r="F9829" t="str">
            <v>6200.04</v>
          </cell>
          <cell r="G9829" t="str">
            <v>Supplies Postage</v>
          </cell>
          <cell r="H9829">
            <v>0</v>
          </cell>
          <cell r="I9829">
            <v>0</v>
          </cell>
          <cell r="J9829">
            <v>0</v>
          </cell>
          <cell r="K9829">
            <v>0</v>
          </cell>
          <cell r="L9829">
            <v>0</v>
          </cell>
          <cell r="M9829">
            <v>0</v>
          </cell>
          <cell r="N9829">
            <v>0</v>
          </cell>
          <cell r="O9829" t="str">
            <v>+++</v>
          </cell>
        </row>
        <row r="9830">
          <cell r="A9830" t="str">
            <v>640.40.85.080-6200.05</v>
          </cell>
          <cell r="B9830" t="str">
            <v>640</v>
          </cell>
          <cell r="C9830" t="str">
            <v>40</v>
          </cell>
          <cell r="D9830" t="str">
            <v>85</v>
          </cell>
          <cell r="E9830" t="str">
            <v>080</v>
          </cell>
          <cell r="F9830" t="str">
            <v>6200.05</v>
          </cell>
          <cell r="G9830" t="str">
            <v>Supplies Gasoline</v>
          </cell>
          <cell r="H9830">
            <v>0</v>
          </cell>
          <cell r="I9830">
            <v>0</v>
          </cell>
          <cell r="J9830">
            <v>0</v>
          </cell>
          <cell r="K9830">
            <v>0</v>
          </cell>
          <cell r="L9830">
            <v>0</v>
          </cell>
          <cell r="M9830">
            <v>0</v>
          </cell>
          <cell r="N9830">
            <v>0</v>
          </cell>
          <cell r="O9830" t="str">
            <v>+++</v>
          </cell>
        </row>
        <row r="9831">
          <cell r="A9831" t="str">
            <v>640.40.85.080-6200.06</v>
          </cell>
          <cell r="B9831" t="str">
            <v>640</v>
          </cell>
          <cell r="C9831" t="str">
            <v>40</v>
          </cell>
          <cell r="D9831" t="str">
            <v>85</v>
          </cell>
          <cell r="E9831" t="str">
            <v>080</v>
          </cell>
          <cell r="F9831" t="str">
            <v>6200.06</v>
          </cell>
          <cell r="G9831" t="str">
            <v>Supplies Propane</v>
          </cell>
          <cell r="H9831">
            <v>0</v>
          </cell>
          <cell r="I9831">
            <v>0</v>
          </cell>
          <cell r="J9831">
            <v>0</v>
          </cell>
          <cell r="K9831">
            <v>0</v>
          </cell>
          <cell r="L9831">
            <v>0</v>
          </cell>
          <cell r="M9831">
            <v>0</v>
          </cell>
          <cell r="N9831">
            <v>0</v>
          </cell>
          <cell r="O9831" t="str">
            <v>+++</v>
          </cell>
        </row>
        <row r="9832">
          <cell r="A9832" t="str">
            <v>640.40.85.080-6200.07</v>
          </cell>
          <cell r="B9832" t="str">
            <v>640</v>
          </cell>
          <cell r="C9832" t="str">
            <v>40</v>
          </cell>
          <cell r="D9832" t="str">
            <v>85</v>
          </cell>
          <cell r="E9832" t="str">
            <v>080</v>
          </cell>
          <cell r="F9832" t="str">
            <v>6200.07</v>
          </cell>
          <cell r="G9832" t="str">
            <v>Supplies Radio Communication &amp; Maint</v>
          </cell>
          <cell r="H9832">
            <v>0</v>
          </cell>
          <cell r="I9832">
            <v>0</v>
          </cell>
          <cell r="J9832">
            <v>0</v>
          </cell>
          <cell r="K9832">
            <v>0</v>
          </cell>
          <cell r="L9832">
            <v>0</v>
          </cell>
          <cell r="M9832">
            <v>0</v>
          </cell>
          <cell r="N9832">
            <v>0</v>
          </cell>
          <cell r="O9832" t="str">
            <v>+++</v>
          </cell>
        </row>
        <row r="9833">
          <cell r="A9833" t="str">
            <v>640.40.85.080-6200.09</v>
          </cell>
          <cell r="B9833" t="str">
            <v>640</v>
          </cell>
          <cell r="C9833" t="str">
            <v>40</v>
          </cell>
          <cell r="D9833" t="str">
            <v>85</v>
          </cell>
          <cell r="E9833" t="str">
            <v>080</v>
          </cell>
          <cell r="F9833" t="str">
            <v>6200.09</v>
          </cell>
          <cell r="G9833" t="str">
            <v>Supplies Data Processing</v>
          </cell>
          <cell r="H9833">
            <v>0</v>
          </cell>
          <cell r="I9833">
            <v>0</v>
          </cell>
          <cell r="J9833">
            <v>0</v>
          </cell>
          <cell r="K9833">
            <v>0</v>
          </cell>
          <cell r="L9833">
            <v>0</v>
          </cell>
          <cell r="M9833">
            <v>0</v>
          </cell>
          <cell r="N9833">
            <v>0</v>
          </cell>
          <cell r="O9833" t="str">
            <v>+++</v>
          </cell>
        </row>
        <row r="9834">
          <cell r="A9834" t="str">
            <v>640.40.85.080-6200.10</v>
          </cell>
          <cell r="B9834" t="str">
            <v>640</v>
          </cell>
          <cell r="C9834" t="str">
            <v>40</v>
          </cell>
          <cell r="D9834" t="str">
            <v>85</v>
          </cell>
          <cell r="E9834" t="str">
            <v>080</v>
          </cell>
          <cell r="F9834" t="str">
            <v>6200.10</v>
          </cell>
          <cell r="G9834" t="str">
            <v>Supplies Protective Clothing</v>
          </cell>
          <cell r="H9834">
            <v>0</v>
          </cell>
          <cell r="I9834">
            <v>0</v>
          </cell>
          <cell r="J9834">
            <v>0</v>
          </cell>
          <cell r="K9834">
            <v>0</v>
          </cell>
          <cell r="L9834">
            <v>0</v>
          </cell>
          <cell r="M9834">
            <v>0</v>
          </cell>
          <cell r="N9834">
            <v>0</v>
          </cell>
          <cell r="O9834" t="str">
            <v>+++</v>
          </cell>
        </row>
        <row r="9835">
          <cell r="A9835" t="str">
            <v>640.40.85.080-6200.12</v>
          </cell>
          <cell r="B9835" t="str">
            <v>640</v>
          </cell>
          <cell r="C9835" t="str">
            <v>40</v>
          </cell>
          <cell r="D9835" t="str">
            <v>85</v>
          </cell>
          <cell r="E9835" t="str">
            <v>080</v>
          </cell>
          <cell r="F9835" t="str">
            <v>6200.12</v>
          </cell>
          <cell r="G9835" t="str">
            <v>Supplies CNG</v>
          </cell>
          <cell r="H9835">
            <v>0</v>
          </cell>
          <cell r="I9835">
            <v>0</v>
          </cell>
          <cell r="J9835">
            <v>0</v>
          </cell>
          <cell r="K9835">
            <v>0</v>
          </cell>
          <cell r="L9835">
            <v>0</v>
          </cell>
          <cell r="M9835">
            <v>0</v>
          </cell>
          <cell r="N9835">
            <v>0</v>
          </cell>
          <cell r="O9835" t="str">
            <v>+++</v>
          </cell>
        </row>
        <row r="9836">
          <cell r="A9836" t="str">
            <v>640.40.85.080-6280.03</v>
          </cell>
          <cell r="B9836" t="str">
            <v>640</v>
          </cell>
          <cell r="C9836" t="str">
            <v>40</v>
          </cell>
          <cell r="D9836" t="str">
            <v>85</v>
          </cell>
          <cell r="E9836" t="str">
            <v>080</v>
          </cell>
          <cell r="F9836" t="str">
            <v>6280.03</v>
          </cell>
          <cell r="G9836" t="str">
            <v>Supplies-Public Works Soundwall Repair</v>
          </cell>
          <cell r="H9836">
            <v>0</v>
          </cell>
          <cell r="I9836">
            <v>0</v>
          </cell>
          <cell r="J9836">
            <v>0</v>
          </cell>
          <cell r="K9836">
            <v>0</v>
          </cell>
          <cell r="L9836">
            <v>0</v>
          </cell>
          <cell r="M9836">
            <v>0</v>
          </cell>
          <cell r="N9836">
            <v>0</v>
          </cell>
          <cell r="O9836" t="str">
            <v>+++</v>
          </cell>
        </row>
        <row r="9837">
          <cell r="A9837" t="str">
            <v>640.40.85.080-6280.04</v>
          </cell>
          <cell r="B9837" t="str">
            <v>640</v>
          </cell>
          <cell r="C9837" t="str">
            <v>40</v>
          </cell>
          <cell r="D9837" t="str">
            <v>85</v>
          </cell>
          <cell r="E9837" t="str">
            <v>080</v>
          </cell>
          <cell r="F9837" t="str">
            <v>6280.04</v>
          </cell>
          <cell r="G9837" t="str">
            <v>Supplies-Public Works Sidewalk Repair</v>
          </cell>
          <cell r="H9837">
            <v>0</v>
          </cell>
          <cell r="I9837">
            <v>0</v>
          </cell>
          <cell r="J9837">
            <v>0</v>
          </cell>
          <cell r="K9837">
            <v>0</v>
          </cell>
          <cell r="L9837">
            <v>0</v>
          </cell>
          <cell r="M9837">
            <v>0</v>
          </cell>
          <cell r="N9837">
            <v>0</v>
          </cell>
          <cell r="O9837" t="str">
            <v>+++</v>
          </cell>
        </row>
        <row r="9838">
          <cell r="A9838" t="str">
            <v>640.40.85.080-6280.05</v>
          </cell>
          <cell r="B9838" t="str">
            <v>640</v>
          </cell>
          <cell r="C9838" t="str">
            <v>40</v>
          </cell>
          <cell r="D9838" t="str">
            <v>85</v>
          </cell>
          <cell r="E9838" t="str">
            <v>080</v>
          </cell>
          <cell r="F9838" t="str">
            <v>6280.05</v>
          </cell>
          <cell r="G9838" t="str">
            <v>Supplies-Public Works Traffic Signs</v>
          </cell>
          <cell r="H9838">
            <v>0</v>
          </cell>
          <cell r="I9838">
            <v>0</v>
          </cell>
          <cell r="J9838">
            <v>0</v>
          </cell>
          <cell r="K9838">
            <v>0</v>
          </cell>
          <cell r="L9838">
            <v>0</v>
          </cell>
          <cell r="M9838">
            <v>0</v>
          </cell>
          <cell r="N9838">
            <v>0</v>
          </cell>
          <cell r="O9838" t="str">
            <v>+++</v>
          </cell>
        </row>
        <row r="9839">
          <cell r="A9839" t="str">
            <v>640.40.85.080-6280.08</v>
          </cell>
          <cell r="B9839" t="str">
            <v>640</v>
          </cell>
          <cell r="C9839" t="str">
            <v>40</v>
          </cell>
          <cell r="D9839" t="str">
            <v>85</v>
          </cell>
          <cell r="E9839" t="str">
            <v>080</v>
          </cell>
          <cell r="F9839" t="str">
            <v>6280.08</v>
          </cell>
          <cell r="G9839" t="str">
            <v>Supplies-Public Works Pump</v>
          </cell>
          <cell r="H9839">
            <v>0</v>
          </cell>
          <cell r="I9839">
            <v>0</v>
          </cell>
          <cell r="J9839">
            <v>0</v>
          </cell>
          <cell r="K9839">
            <v>0</v>
          </cell>
          <cell r="L9839">
            <v>0</v>
          </cell>
          <cell r="M9839">
            <v>0</v>
          </cell>
          <cell r="N9839">
            <v>0</v>
          </cell>
          <cell r="O9839" t="str">
            <v>+++</v>
          </cell>
        </row>
        <row r="9840">
          <cell r="A9840" t="str">
            <v>640.40.85.080-6280.09</v>
          </cell>
          <cell r="B9840" t="str">
            <v>640</v>
          </cell>
          <cell r="C9840" t="str">
            <v>40</v>
          </cell>
          <cell r="D9840" t="str">
            <v>85</v>
          </cell>
          <cell r="E9840" t="str">
            <v>080</v>
          </cell>
          <cell r="F9840" t="str">
            <v>6280.09</v>
          </cell>
          <cell r="G9840" t="str">
            <v>Supplies-Public Works Storm Drain System</v>
          </cell>
          <cell r="H9840">
            <v>0</v>
          </cell>
          <cell r="I9840">
            <v>0</v>
          </cell>
          <cell r="J9840">
            <v>0</v>
          </cell>
          <cell r="K9840">
            <v>0</v>
          </cell>
          <cell r="L9840">
            <v>0</v>
          </cell>
          <cell r="M9840">
            <v>0</v>
          </cell>
          <cell r="N9840">
            <v>0</v>
          </cell>
          <cell r="O9840" t="str">
            <v>+++</v>
          </cell>
        </row>
        <row r="9841">
          <cell r="A9841" t="str">
            <v>640.40.85.080-6280.10</v>
          </cell>
          <cell r="B9841" t="str">
            <v>640</v>
          </cell>
          <cell r="C9841" t="str">
            <v>40</v>
          </cell>
          <cell r="D9841" t="str">
            <v>85</v>
          </cell>
          <cell r="E9841" t="str">
            <v>080</v>
          </cell>
          <cell r="F9841" t="str">
            <v>6280.10</v>
          </cell>
          <cell r="G9841" t="str">
            <v>Supplies-Public Works Storm Drain Basin</v>
          </cell>
          <cell r="H9841">
            <v>0</v>
          </cell>
          <cell r="I9841">
            <v>0</v>
          </cell>
          <cell r="J9841">
            <v>0</v>
          </cell>
          <cell r="K9841">
            <v>0</v>
          </cell>
          <cell r="L9841">
            <v>0</v>
          </cell>
          <cell r="M9841">
            <v>0</v>
          </cell>
          <cell r="N9841">
            <v>0</v>
          </cell>
          <cell r="O9841" t="str">
            <v>+++</v>
          </cell>
        </row>
        <row r="9842">
          <cell r="A9842" t="str">
            <v>640.40.85.080-6280.11</v>
          </cell>
          <cell r="B9842" t="str">
            <v>640</v>
          </cell>
          <cell r="C9842" t="str">
            <v>40</v>
          </cell>
          <cell r="D9842" t="str">
            <v>85</v>
          </cell>
          <cell r="E9842" t="str">
            <v>080</v>
          </cell>
          <cell r="F9842" t="str">
            <v>6280.11</v>
          </cell>
          <cell r="G9842" t="str">
            <v>Supplies-Public Works Custodial</v>
          </cell>
          <cell r="H9842">
            <v>0</v>
          </cell>
          <cell r="I9842">
            <v>0</v>
          </cell>
          <cell r="J9842">
            <v>0</v>
          </cell>
          <cell r="K9842">
            <v>0</v>
          </cell>
          <cell r="L9842">
            <v>0</v>
          </cell>
          <cell r="M9842">
            <v>0</v>
          </cell>
          <cell r="N9842">
            <v>0</v>
          </cell>
          <cell r="O9842" t="str">
            <v>+++</v>
          </cell>
        </row>
        <row r="9843">
          <cell r="A9843" t="str">
            <v>640.40.85.080-6280.12</v>
          </cell>
          <cell r="B9843" t="str">
            <v>640</v>
          </cell>
          <cell r="C9843" t="str">
            <v>40</v>
          </cell>
          <cell r="D9843" t="str">
            <v>85</v>
          </cell>
          <cell r="E9843" t="str">
            <v>080</v>
          </cell>
          <cell r="F9843" t="str">
            <v>6280.12</v>
          </cell>
          <cell r="G9843" t="str">
            <v>Supplies-Public Works Chemicals</v>
          </cell>
          <cell r="H9843">
            <v>0</v>
          </cell>
          <cell r="I9843">
            <v>0</v>
          </cell>
          <cell r="J9843">
            <v>0</v>
          </cell>
          <cell r="K9843">
            <v>0</v>
          </cell>
          <cell r="L9843">
            <v>0</v>
          </cell>
          <cell r="M9843">
            <v>0</v>
          </cell>
          <cell r="N9843">
            <v>0</v>
          </cell>
          <cell r="O9843" t="str">
            <v>+++</v>
          </cell>
        </row>
        <row r="9844">
          <cell r="A9844" t="str">
            <v>640.40.85.080-6280.13</v>
          </cell>
          <cell r="B9844" t="str">
            <v>640</v>
          </cell>
          <cell r="C9844" t="str">
            <v>40</v>
          </cell>
          <cell r="D9844" t="str">
            <v>85</v>
          </cell>
          <cell r="E9844" t="str">
            <v>080</v>
          </cell>
          <cell r="F9844" t="str">
            <v>6280.13</v>
          </cell>
          <cell r="G9844" t="str">
            <v>Supplies-Public Works Laboratory</v>
          </cell>
          <cell r="H9844">
            <v>0</v>
          </cell>
          <cell r="I9844">
            <v>0</v>
          </cell>
          <cell r="J9844">
            <v>0</v>
          </cell>
          <cell r="K9844">
            <v>0</v>
          </cell>
          <cell r="L9844">
            <v>0</v>
          </cell>
          <cell r="M9844">
            <v>0</v>
          </cell>
          <cell r="N9844">
            <v>0</v>
          </cell>
          <cell r="O9844" t="str">
            <v>+++</v>
          </cell>
        </row>
        <row r="9845">
          <cell r="A9845" t="str">
            <v>640.40.85.080-6280.14</v>
          </cell>
          <cell r="B9845" t="str">
            <v>640</v>
          </cell>
          <cell r="C9845" t="str">
            <v>40</v>
          </cell>
          <cell r="D9845" t="str">
            <v>85</v>
          </cell>
          <cell r="E9845" t="str">
            <v>080</v>
          </cell>
          <cell r="F9845" t="str">
            <v>6280.14</v>
          </cell>
          <cell r="G9845" t="str">
            <v>Supplies-Public Works Protective Clothing</v>
          </cell>
          <cell r="H9845">
            <v>0</v>
          </cell>
          <cell r="I9845">
            <v>0</v>
          </cell>
          <cell r="J9845">
            <v>0</v>
          </cell>
          <cell r="K9845">
            <v>0</v>
          </cell>
          <cell r="L9845">
            <v>0</v>
          </cell>
          <cell r="M9845">
            <v>0</v>
          </cell>
          <cell r="N9845">
            <v>0</v>
          </cell>
          <cell r="O9845" t="str">
            <v>+++</v>
          </cell>
        </row>
        <row r="9846">
          <cell r="A9846" t="str">
            <v>640.40.85.080-6280.15</v>
          </cell>
          <cell r="B9846" t="str">
            <v>640</v>
          </cell>
          <cell r="C9846" t="str">
            <v>40</v>
          </cell>
          <cell r="D9846" t="str">
            <v>85</v>
          </cell>
          <cell r="E9846" t="str">
            <v>080</v>
          </cell>
          <cell r="F9846" t="str">
            <v>6280.15</v>
          </cell>
          <cell r="G9846" t="str">
            <v>Supplies-Public Works Mechanics Tools</v>
          </cell>
          <cell r="H9846">
            <v>0</v>
          </cell>
          <cell r="I9846">
            <v>0</v>
          </cell>
          <cell r="J9846">
            <v>0</v>
          </cell>
          <cell r="K9846">
            <v>0</v>
          </cell>
          <cell r="L9846">
            <v>0</v>
          </cell>
          <cell r="M9846">
            <v>0</v>
          </cell>
          <cell r="N9846">
            <v>0</v>
          </cell>
          <cell r="O9846" t="str">
            <v>+++</v>
          </cell>
        </row>
        <row r="9847">
          <cell r="A9847" t="str">
            <v>640.40.85.080-6280.16</v>
          </cell>
          <cell r="B9847" t="str">
            <v>640</v>
          </cell>
          <cell r="C9847" t="str">
            <v>40</v>
          </cell>
          <cell r="D9847" t="str">
            <v>85</v>
          </cell>
          <cell r="E9847" t="str">
            <v>080</v>
          </cell>
          <cell r="F9847" t="str">
            <v>6280.16</v>
          </cell>
          <cell r="G9847" t="str">
            <v>Supplies-Public Works UV System Supplies</v>
          </cell>
          <cell r="H9847">
            <v>0</v>
          </cell>
          <cell r="I9847">
            <v>0</v>
          </cell>
          <cell r="J9847">
            <v>0</v>
          </cell>
          <cell r="K9847">
            <v>0</v>
          </cell>
          <cell r="L9847">
            <v>0</v>
          </cell>
          <cell r="M9847">
            <v>0</v>
          </cell>
          <cell r="N9847">
            <v>0</v>
          </cell>
          <cell r="O9847" t="str">
            <v>+++</v>
          </cell>
        </row>
        <row r="9848">
          <cell r="A9848" t="str">
            <v>640.40.85.080-6280.19</v>
          </cell>
          <cell r="B9848" t="str">
            <v>640</v>
          </cell>
          <cell r="C9848" t="str">
            <v>40</v>
          </cell>
          <cell r="D9848" t="str">
            <v>85</v>
          </cell>
          <cell r="E9848" t="str">
            <v>080</v>
          </cell>
          <cell r="F9848" t="str">
            <v>6280.19</v>
          </cell>
          <cell r="G9848" t="str">
            <v>Supplies-Public Works Specialty Maintenance Tools</v>
          </cell>
          <cell r="H9848">
            <v>0</v>
          </cell>
          <cell r="I9848">
            <v>0</v>
          </cell>
          <cell r="J9848">
            <v>0</v>
          </cell>
          <cell r="K9848">
            <v>0</v>
          </cell>
          <cell r="L9848">
            <v>0</v>
          </cell>
          <cell r="M9848">
            <v>0</v>
          </cell>
          <cell r="N9848">
            <v>0</v>
          </cell>
          <cell r="O9848" t="str">
            <v>+++</v>
          </cell>
        </row>
        <row r="9849">
          <cell r="A9849" t="str">
            <v>640.40.85.080-6280.20</v>
          </cell>
          <cell r="B9849" t="str">
            <v>640</v>
          </cell>
          <cell r="C9849" t="str">
            <v>40</v>
          </cell>
          <cell r="D9849" t="str">
            <v>85</v>
          </cell>
          <cell r="E9849" t="str">
            <v>080</v>
          </cell>
          <cell r="F9849" t="str">
            <v>6280.20</v>
          </cell>
          <cell r="G9849" t="str">
            <v>Supplies-Public Works Bin Repair</v>
          </cell>
          <cell r="H9849">
            <v>0</v>
          </cell>
          <cell r="I9849">
            <v>0</v>
          </cell>
          <cell r="J9849">
            <v>0</v>
          </cell>
          <cell r="K9849">
            <v>0</v>
          </cell>
          <cell r="L9849">
            <v>0</v>
          </cell>
          <cell r="M9849">
            <v>0</v>
          </cell>
          <cell r="N9849">
            <v>0</v>
          </cell>
          <cell r="O9849" t="str">
            <v>+++</v>
          </cell>
        </row>
        <row r="9850">
          <cell r="A9850" t="str">
            <v>640.40.85.080-6280.21</v>
          </cell>
          <cell r="B9850" t="str">
            <v>640</v>
          </cell>
          <cell r="C9850" t="str">
            <v>40</v>
          </cell>
          <cell r="D9850" t="str">
            <v>85</v>
          </cell>
          <cell r="E9850" t="str">
            <v>080</v>
          </cell>
          <cell r="F9850" t="str">
            <v>6280.21</v>
          </cell>
          <cell r="G9850" t="str">
            <v>Supplies-Public Works Used Oil Grant</v>
          </cell>
          <cell r="H9850">
            <v>0</v>
          </cell>
          <cell r="I9850">
            <v>0</v>
          </cell>
          <cell r="J9850">
            <v>0</v>
          </cell>
          <cell r="K9850">
            <v>0</v>
          </cell>
          <cell r="L9850">
            <v>0</v>
          </cell>
          <cell r="M9850">
            <v>0</v>
          </cell>
          <cell r="N9850">
            <v>0</v>
          </cell>
          <cell r="O9850" t="str">
            <v>+++</v>
          </cell>
        </row>
        <row r="9851">
          <cell r="A9851" t="str">
            <v>640.40.85.080-6280.22</v>
          </cell>
          <cell r="B9851" t="str">
            <v>640</v>
          </cell>
          <cell r="C9851" t="str">
            <v>40</v>
          </cell>
          <cell r="D9851" t="str">
            <v>85</v>
          </cell>
          <cell r="E9851" t="str">
            <v>080</v>
          </cell>
          <cell r="F9851" t="str">
            <v>6280.22</v>
          </cell>
          <cell r="G9851" t="str">
            <v>Supplies-Public Works Recycled Products</v>
          </cell>
          <cell r="H9851">
            <v>0</v>
          </cell>
          <cell r="I9851">
            <v>0</v>
          </cell>
          <cell r="J9851">
            <v>0</v>
          </cell>
          <cell r="K9851">
            <v>0</v>
          </cell>
          <cell r="L9851">
            <v>0</v>
          </cell>
          <cell r="M9851">
            <v>0</v>
          </cell>
          <cell r="N9851">
            <v>0</v>
          </cell>
          <cell r="O9851" t="str">
            <v>+++</v>
          </cell>
        </row>
        <row r="9852">
          <cell r="A9852" t="str">
            <v>640.40.85.080-6280.23</v>
          </cell>
          <cell r="B9852" t="str">
            <v>640</v>
          </cell>
          <cell r="C9852" t="str">
            <v>40</v>
          </cell>
          <cell r="D9852" t="str">
            <v>85</v>
          </cell>
          <cell r="E9852" t="str">
            <v>080</v>
          </cell>
          <cell r="F9852" t="str">
            <v>6280.23</v>
          </cell>
          <cell r="G9852" t="str">
            <v>Supplies-Public Works Recycling Education Program</v>
          </cell>
          <cell r="H9852">
            <v>0</v>
          </cell>
          <cell r="I9852">
            <v>0</v>
          </cell>
          <cell r="J9852">
            <v>0</v>
          </cell>
          <cell r="K9852">
            <v>0</v>
          </cell>
          <cell r="L9852">
            <v>0</v>
          </cell>
          <cell r="M9852">
            <v>0</v>
          </cell>
          <cell r="N9852">
            <v>0</v>
          </cell>
          <cell r="O9852" t="str">
            <v>+++</v>
          </cell>
        </row>
        <row r="9853">
          <cell r="A9853" t="str">
            <v>640.40.85.080-6280.25</v>
          </cell>
          <cell r="B9853" t="str">
            <v>640</v>
          </cell>
          <cell r="C9853" t="str">
            <v>40</v>
          </cell>
          <cell r="D9853" t="str">
            <v>85</v>
          </cell>
          <cell r="E9853" t="str">
            <v>080</v>
          </cell>
          <cell r="F9853" t="str">
            <v>6280.25</v>
          </cell>
          <cell r="G9853" t="str">
            <v>Supplies-Public Works Collection Containers</v>
          </cell>
          <cell r="H9853">
            <v>0</v>
          </cell>
          <cell r="I9853">
            <v>0</v>
          </cell>
          <cell r="J9853">
            <v>0</v>
          </cell>
          <cell r="K9853">
            <v>0</v>
          </cell>
          <cell r="L9853">
            <v>0</v>
          </cell>
          <cell r="M9853">
            <v>0</v>
          </cell>
          <cell r="N9853">
            <v>0</v>
          </cell>
          <cell r="O9853" t="str">
            <v>+++</v>
          </cell>
        </row>
        <row r="9854">
          <cell r="A9854" t="str">
            <v>640.40.85.080-6280.26</v>
          </cell>
          <cell r="B9854" t="str">
            <v>640</v>
          </cell>
          <cell r="C9854" t="str">
            <v>40</v>
          </cell>
          <cell r="D9854" t="str">
            <v>85</v>
          </cell>
          <cell r="E9854" t="str">
            <v>080</v>
          </cell>
          <cell r="F9854" t="str">
            <v>6280.26</v>
          </cell>
          <cell r="G9854" t="str">
            <v>Supplies-Public Works 3 Cart System Containers</v>
          </cell>
          <cell r="H9854">
            <v>0</v>
          </cell>
          <cell r="I9854">
            <v>0</v>
          </cell>
          <cell r="J9854">
            <v>0</v>
          </cell>
          <cell r="K9854">
            <v>0</v>
          </cell>
          <cell r="L9854">
            <v>0</v>
          </cell>
          <cell r="M9854">
            <v>0</v>
          </cell>
          <cell r="N9854">
            <v>0</v>
          </cell>
          <cell r="O9854" t="str">
            <v>+++</v>
          </cell>
        </row>
        <row r="9855">
          <cell r="A9855" t="str">
            <v>640.40.85.080-6280.27</v>
          </cell>
          <cell r="B9855" t="str">
            <v>640</v>
          </cell>
          <cell r="C9855" t="str">
            <v>40</v>
          </cell>
          <cell r="D9855" t="str">
            <v>85</v>
          </cell>
          <cell r="E9855" t="str">
            <v>080</v>
          </cell>
          <cell r="F9855" t="str">
            <v>6280.27</v>
          </cell>
          <cell r="G9855" t="str">
            <v>Supplies-Public Works SSJID Surface Water</v>
          </cell>
          <cell r="H9855">
            <v>0</v>
          </cell>
          <cell r="I9855">
            <v>0</v>
          </cell>
          <cell r="J9855">
            <v>0</v>
          </cell>
          <cell r="K9855">
            <v>0</v>
          </cell>
          <cell r="L9855">
            <v>0</v>
          </cell>
          <cell r="M9855">
            <v>0</v>
          </cell>
          <cell r="N9855">
            <v>0</v>
          </cell>
          <cell r="O9855" t="str">
            <v>+++</v>
          </cell>
        </row>
        <row r="9856">
          <cell r="A9856" t="str">
            <v>640.40.85.080-6280.28</v>
          </cell>
          <cell r="B9856" t="str">
            <v>640</v>
          </cell>
          <cell r="C9856" t="str">
            <v>40</v>
          </cell>
          <cell r="D9856" t="str">
            <v>85</v>
          </cell>
          <cell r="E9856" t="str">
            <v>080</v>
          </cell>
          <cell r="F9856" t="str">
            <v>6280.28</v>
          </cell>
          <cell r="G9856" t="str">
            <v>Supplies-Public Works Water Treatment Chemicals</v>
          </cell>
          <cell r="H9856">
            <v>0</v>
          </cell>
          <cell r="I9856">
            <v>0</v>
          </cell>
          <cell r="J9856">
            <v>0</v>
          </cell>
          <cell r="K9856">
            <v>0</v>
          </cell>
          <cell r="L9856">
            <v>0</v>
          </cell>
          <cell r="M9856">
            <v>0</v>
          </cell>
          <cell r="N9856">
            <v>0</v>
          </cell>
          <cell r="O9856" t="str">
            <v>+++</v>
          </cell>
        </row>
        <row r="9857">
          <cell r="A9857" t="str">
            <v>640.40.85.080-6280.29</v>
          </cell>
          <cell r="B9857" t="str">
            <v>640</v>
          </cell>
          <cell r="C9857" t="str">
            <v>40</v>
          </cell>
          <cell r="D9857" t="str">
            <v>85</v>
          </cell>
          <cell r="E9857" t="str">
            <v>080</v>
          </cell>
          <cell r="F9857" t="str">
            <v>6280.29</v>
          </cell>
          <cell r="G9857" t="str">
            <v>Supplies-Public Works Water Treatment</v>
          </cell>
          <cell r="H9857">
            <v>0</v>
          </cell>
          <cell r="I9857">
            <v>0</v>
          </cell>
          <cell r="J9857">
            <v>0</v>
          </cell>
          <cell r="K9857">
            <v>0</v>
          </cell>
          <cell r="L9857">
            <v>0</v>
          </cell>
          <cell r="M9857">
            <v>0</v>
          </cell>
          <cell r="N9857">
            <v>0</v>
          </cell>
          <cell r="O9857" t="str">
            <v>+++</v>
          </cell>
        </row>
        <row r="9858">
          <cell r="A9858" t="str">
            <v>640.40.85.080-6280.30</v>
          </cell>
          <cell r="B9858" t="str">
            <v>640</v>
          </cell>
          <cell r="C9858" t="str">
            <v>40</v>
          </cell>
          <cell r="D9858" t="str">
            <v>85</v>
          </cell>
          <cell r="E9858" t="str">
            <v>080</v>
          </cell>
          <cell r="F9858" t="str">
            <v>6280.30</v>
          </cell>
          <cell r="G9858" t="str">
            <v>Supplies-Public Works Automated &amp; Hand Tools</v>
          </cell>
          <cell r="H9858">
            <v>0</v>
          </cell>
          <cell r="I9858">
            <v>0</v>
          </cell>
          <cell r="J9858">
            <v>0</v>
          </cell>
          <cell r="K9858">
            <v>0</v>
          </cell>
          <cell r="L9858">
            <v>0</v>
          </cell>
          <cell r="M9858">
            <v>0</v>
          </cell>
          <cell r="N9858">
            <v>0</v>
          </cell>
          <cell r="O9858" t="str">
            <v>+++</v>
          </cell>
        </row>
        <row r="9859">
          <cell r="A9859" t="str">
            <v>640.40.85.080-6280.31</v>
          </cell>
          <cell r="B9859" t="str">
            <v>640</v>
          </cell>
          <cell r="C9859" t="str">
            <v>40</v>
          </cell>
          <cell r="D9859" t="str">
            <v>85</v>
          </cell>
          <cell r="E9859" t="str">
            <v>080</v>
          </cell>
          <cell r="F9859" t="str">
            <v>6280.31</v>
          </cell>
          <cell r="G9859" t="str">
            <v>Supplies-Public Works Water Conservation</v>
          </cell>
          <cell r="H9859">
            <v>0</v>
          </cell>
          <cell r="I9859">
            <v>0</v>
          </cell>
          <cell r="J9859">
            <v>0</v>
          </cell>
          <cell r="K9859">
            <v>0</v>
          </cell>
          <cell r="L9859">
            <v>0</v>
          </cell>
          <cell r="M9859">
            <v>0</v>
          </cell>
          <cell r="N9859">
            <v>0</v>
          </cell>
          <cell r="O9859" t="str">
            <v>+++</v>
          </cell>
        </row>
        <row r="9860">
          <cell r="A9860" t="str">
            <v>640.40.85.080-6280.32</v>
          </cell>
          <cell r="B9860" t="str">
            <v>640</v>
          </cell>
          <cell r="C9860" t="str">
            <v>40</v>
          </cell>
          <cell r="D9860" t="str">
            <v>85</v>
          </cell>
          <cell r="E9860" t="str">
            <v>080</v>
          </cell>
          <cell r="F9860" t="str">
            <v>6280.32</v>
          </cell>
          <cell r="G9860" t="str">
            <v>Supplies-Public Works Water Distribution System</v>
          </cell>
          <cell r="H9860">
            <v>0</v>
          </cell>
          <cell r="I9860">
            <v>0</v>
          </cell>
          <cell r="J9860">
            <v>0</v>
          </cell>
          <cell r="K9860">
            <v>0</v>
          </cell>
          <cell r="L9860">
            <v>0</v>
          </cell>
          <cell r="M9860">
            <v>0</v>
          </cell>
          <cell r="N9860">
            <v>0</v>
          </cell>
          <cell r="O9860" t="str">
            <v>+++</v>
          </cell>
        </row>
        <row r="9861">
          <cell r="A9861" t="str">
            <v>640.40.85.080-6280.33</v>
          </cell>
          <cell r="B9861" t="str">
            <v>640</v>
          </cell>
          <cell r="C9861" t="str">
            <v>40</v>
          </cell>
          <cell r="D9861" t="str">
            <v>85</v>
          </cell>
          <cell r="E9861" t="str">
            <v>080</v>
          </cell>
          <cell r="F9861" t="str">
            <v>6280.33</v>
          </cell>
          <cell r="G9861" t="str">
            <v>Supplies-Public Works Fire Hydrants</v>
          </cell>
          <cell r="H9861">
            <v>0</v>
          </cell>
          <cell r="I9861">
            <v>0</v>
          </cell>
          <cell r="J9861">
            <v>0</v>
          </cell>
          <cell r="K9861">
            <v>0</v>
          </cell>
          <cell r="L9861">
            <v>0</v>
          </cell>
          <cell r="M9861">
            <v>0</v>
          </cell>
          <cell r="N9861">
            <v>0</v>
          </cell>
          <cell r="O9861" t="str">
            <v>+++</v>
          </cell>
        </row>
        <row r="9862">
          <cell r="A9862" t="str">
            <v>640.40.85.080-6280.34</v>
          </cell>
          <cell r="B9862" t="str">
            <v>640</v>
          </cell>
          <cell r="C9862" t="str">
            <v>40</v>
          </cell>
          <cell r="D9862" t="str">
            <v>85</v>
          </cell>
          <cell r="E9862" t="str">
            <v>080</v>
          </cell>
          <cell r="F9862" t="str">
            <v>6280.34</v>
          </cell>
          <cell r="G9862" t="str">
            <v>Supplies-Public Works Wells &amp; Pumps</v>
          </cell>
          <cell r="H9862">
            <v>0</v>
          </cell>
          <cell r="I9862">
            <v>0</v>
          </cell>
          <cell r="J9862">
            <v>0</v>
          </cell>
          <cell r="K9862">
            <v>0</v>
          </cell>
          <cell r="L9862">
            <v>0</v>
          </cell>
          <cell r="M9862">
            <v>0</v>
          </cell>
          <cell r="N9862">
            <v>0</v>
          </cell>
          <cell r="O9862" t="str">
            <v>+++</v>
          </cell>
        </row>
        <row r="9863">
          <cell r="A9863" t="str">
            <v>640.40.85.080-6280.35</v>
          </cell>
          <cell r="B9863" t="str">
            <v>640</v>
          </cell>
          <cell r="C9863" t="str">
            <v>40</v>
          </cell>
          <cell r="D9863" t="str">
            <v>85</v>
          </cell>
          <cell r="E9863" t="str">
            <v>080</v>
          </cell>
          <cell r="F9863" t="str">
            <v>6280.35</v>
          </cell>
          <cell r="G9863" t="str">
            <v>Supplies-Public Works Water Meters &amp; Boxes</v>
          </cell>
          <cell r="H9863">
            <v>0</v>
          </cell>
          <cell r="I9863">
            <v>0</v>
          </cell>
          <cell r="J9863">
            <v>0</v>
          </cell>
          <cell r="K9863">
            <v>0</v>
          </cell>
          <cell r="L9863">
            <v>0</v>
          </cell>
          <cell r="M9863">
            <v>0</v>
          </cell>
          <cell r="N9863">
            <v>0</v>
          </cell>
          <cell r="O9863" t="str">
            <v>+++</v>
          </cell>
        </row>
        <row r="9864">
          <cell r="A9864" t="str">
            <v>640.40.85.080-6280.36</v>
          </cell>
          <cell r="B9864" t="str">
            <v>640</v>
          </cell>
          <cell r="C9864" t="str">
            <v>40</v>
          </cell>
          <cell r="D9864" t="str">
            <v>85</v>
          </cell>
          <cell r="E9864" t="str">
            <v>080</v>
          </cell>
          <cell r="F9864" t="str">
            <v>6280.36</v>
          </cell>
          <cell r="G9864" t="str">
            <v>Supplies-Public Works Traffic Calming</v>
          </cell>
          <cell r="H9864">
            <v>0</v>
          </cell>
          <cell r="I9864">
            <v>0</v>
          </cell>
          <cell r="J9864">
            <v>0</v>
          </cell>
          <cell r="K9864">
            <v>0</v>
          </cell>
          <cell r="L9864">
            <v>0</v>
          </cell>
          <cell r="M9864">
            <v>0</v>
          </cell>
          <cell r="N9864">
            <v>0</v>
          </cell>
          <cell r="O9864" t="str">
            <v>+++</v>
          </cell>
        </row>
        <row r="9865">
          <cell r="A9865" t="str">
            <v>640.40.85.080-6280.38</v>
          </cell>
          <cell r="B9865" t="str">
            <v>640</v>
          </cell>
          <cell r="C9865" t="str">
            <v>40</v>
          </cell>
          <cell r="D9865" t="str">
            <v>85</v>
          </cell>
          <cell r="E9865" t="str">
            <v>080</v>
          </cell>
          <cell r="F9865" t="str">
            <v>6280.38</v>
          </cell>
          <cell r="G9865" t="str">
            <v>Supplies-Public Works Global Supplies</v>
          </cell>
          <cell r="H9865">
            <v>0</v>
          </cell>
          <cell r="I9865">
            <v>0</v>
          </cell>
          <cell r="J9865">
            <v>0</v>
          </cell>
          <cell r="K9865">
            <v>0</v>
          </cell>
          <cell r="L9865">
            <v>0</v>
          </cell>
          <cell r="M9865">
            <v>0</v>
          </cell>
          <cell r="N9865">
            <v>0</v>
          </cell>
          <cell r="O9865" t="str">
            <v>+++</v>
          </cell>
        </row>
        <row r="9866">
          <cell r="A9866" t="str">
            <v>640.40.85.080-6280.39</v>
          </cell>
          <cell r="B9866" t="str">
            <v>640</v>
          </cell>
          <cell r="C9866" t="str">
            <v>40</v>
          </cell>
          <cell r="D9866" t="str">
            <v>85</v>
          </cell>
          <cell r="E9866" t="str">
            <v>080</v>
          </cell>
          <cell r="F9866" t="str">
            <v>6280.39</v>
          </cell>
          <cell r="G9866" t="str">
            <v>Supplies-Public Works Industrial Waste Pretreatment</v>
          </cell>
          <cell r="H9866">
            <v>0</v>
          </cell>
          <cell r="I9866">
            <v>0</v>
          </cell>
          <cell r="J9866">
            <v>0</v>
          </cell>
          <cell r="K9866">
            <v>0</v>
          </cell>
          <cell r="L9866">
            <v>0</v>
          </cell>
          <cell r="M9866">
            <v>0</v>
          </cell>
          <cell r="N9866">
            <v>0</v>
          </cell>
          <cell r="O9866" t="str">
            <v>+++</v>
          </cell>
        </row>
        <row r="9867">
          <cell r="A9867" t="str">
            <v>640.40.85.080-6280.41</v>
          </cell>
          <cell r="B9867" t="str">
            <v>640</v>
          </cell>
          <cell r="C9867" t="str">
            <v>40</v>
          </cell>
          <cell r="D9867" t="str">
            <v>85</v>
          </cell>
          <cell r="E9867" t="str">
            <v>080</v>
          </cell>
          <cell r="F9867" t="str">
            <v>6280.41</v>
          </cell>
          <cell r="G9867" t="str">
            <v>Supplies-Public Works Bevarage Container Grant</v>
          </cell>
          <cell r="H9867">
            <v>0</v>
          </cell>
          <cell r="I9867">
            <v>0</v>
          </cell>
          <cell r="J9867">
            <v>0</v>
          </cell>
          <cell r="K9867">
            <v>0</v>
          </cell>
          <cell r="L9867">
            <v>0</v>
          </cell>
          <cell r="M9867">
            <v>0</v>
          </cell>
          <cell r="N9867">
            <v>0</v>
          </cell>
          <cell r="O9867" t="str">
            <v>+++</v>
          </cell>
        </row>
        <row r="9868">
          <cell r="A9868" t="str">
            <v>640.40.85.080-6280.42</v>
          </cell>
          <cell r="B9868" t="str">
            <v>640</v>
          </cell>
          <cell r="C9868" t="str">
            <v>40</v>
          </cell>
          <cell r="D9868" t="str">
            <v>85</v>
          </cell>
          <cell r="E9868" t="str">
            <v>080</v>
          </cell>
          <cell r="F9868" t="str">
            <v>6280.42</v>
          </cell>
          <cell r="G9868" t="str">
            <v>Supplies-Public Works Industrial Wastewater</v>
          </cell>
          <cell r="H9868">
            <v>0</v>
          </cell>
          <cell r="I9868">
            <v>0</v>
          </cell>
          <cell r="J9868">
            <v>0</v>
          </cell>
          <cell r="K9868">
            <v>0</v>
          </cell>
          <cell r="L9868">
            <v>0</v>
          </cell>
          <cell r="M9868">
            <v>0</v>
          </cell>
          <cell r="N9868">
            <v>0</v>
          </cell>
          <cell r="O9868" t="str">
            <v>+++</v>
          </cell>
        </row>
        <row r="9869">
          <cell r="A9869" t="str">
            <v>640.40.85.080-6300.01</v>
          </cell>
          <cell r="B9869" t="str">
            <v>640</v>
          </cell>
          <cell r="C9869" t="str">
            <v>40</v>
          </cell>
          <cell r="D9869" t="str">
            <v>85</v>
          </cell>
          <cell r="E9869" t="str">
            <v>080</v>
          </cell>
          <cell r="F9869" t="str">
            <v>6300.01</v>
          </cell>
          <cell r="G9869" t="str">
            <v>Dues &amp; Subscriptions Memberships</v>
          </cell>
          <cell r="H9869">
            <v>0</v>
          </cell>
          <cell r="I9869">
            <v>0</v>
          </cell>
          <cell r="J9869">
            <v>0</v>
          </cell>
          <cell r="K9869">
            <v>0</v>
          </cell>
          <cell r="L9869">
            <v>0</v>
          </cell>
          <cell r="M9869">
            <v>0</v>
          </cell>
          <cell r="N9869">
            <v>0</v>
          </cell>
          <cell r="O9869" t="str">
            <v>+++</v>
          </cell>
        </row>
        <row r="9870">
          <cell r="A9870" t="str">
            <v>640.40.85.080-6300.02</v>
          </cell>
          <cell r="B9870" t="str">
            <v>640</v>
          </cell>
          <cell r="C9870" t="str">
            <v>40</v>
          </cell>
          <cell r="D9870" t="str">
            <v>85</v>
          </cell>
          <cell r="E9870" t="str">
            <v>080</v>
          </cell>
          <cell r="F9870" t="str">
            <v>6300.02</v>
          </cell>
          <cell r="G9870" t="str">
            <v>Dues &amp; Subscriptions Publications</v>
          </cell>
          <cell r="H9870">
            <v>0</v>
          </cell>
          <cell r="I9870">
            <v>0</v>
          </cell>
          <cell r="J9870">
            <v>0</v>
          </cell>
          <cell r="K9870">
            <v>0</v>
          </cell>
          <cell r="L9870">
            <v>0</v>
          </cell>
          <cell r="M9870">
            <v>0</v>
          </cell>
          <cell r="N9870">
            <v>0</v>
          </cell>
          <cell r="O9870" t="str">
            <v>+++</v>
          </cell>
        </row>
        <row r="9871">
          <cell r="A9871" t="str">
            <v>640.40.85.080-6300.03</v>
          </cell>
          <cell r="B9871" t="str">
            <v>640</v>
          </cell>
          <cell r="C9871" t="str">
            <v>40</v>
          </cell>
          <cell r="D9871" t="str">
            <v>85</v>
          </cell>
          <cell r="E9871" t="str">
            <v>080</v>
          </cell>
          <cell r="F9871" t="str">
            <v>6300.03</v>
          </cell>
          <cell r="G9871" t="str">
            <v>Dues &amp; Subscriptions Certifications</v>
          </cell>
          <cell r="H9871">
            <v>0</v>
          </cell>
          <cell r="I9871">
            <v>0</v>
          </cell>
          <cell r="J9871">
            <v>0</v>
          </cell>
          <cell r="K9871">
            <v>0</v>
          </cell>
          <cell r="L9871">
            <v>0</v>
          </cell>
          <cell r="M9871">
            <v>0</v>
          </cell>
          <cell r="N9871">
            <v>0</v>
          </cell>
          <cell r="O9871" t="str">
            <v>+++</v>
          </cell>
        </row>
        <row r="9872">
          <cell r="A9872" t="str">
            <v>640.40.85.080-6350.01</v>
          </cell>
          <cell r="B9872" t="str">
            <v>640</v>
          </cell>
          <cell r="C9872" t="str">
            <v>40</v>
          </cell>
          <cell r="D9872" t="str">
            <v>85</v>
          </cell>
          <cell r="E9872" t="str">
            <v>080</v>
          </cell>
          <cell r="F9872" t="str">
            <v>6350.01</v>
          </cell>
          <cell r="G9872" t="str">
            <v>Maintenance Agreements &amp; Licenses License/Software Maintenance</v>
          </cell>
          <cell r="H9872">
            <v>0</v>
          </cell>
          <cell r="I9872">
            <v>0</v>
          </cell>
          <cell r="J9872">
            <v>0</v>
          </cell>
          <cell r="K9872">
            <v>0</v>
          </cell>
          <cell r="L9872">
            <v>0</v>
          </cell>
          <cell r="M9872">
            <v>0</v>
          </cell>
          <cell r="N9872">
            <v>0</v>
          </cell>
          <cell r="O9872" t="str">
            <v>+++</v>
          </cell>
        </row>
        <row r="9873">
          <cell r="A9873" t="str">
            <v>640.40.85.080-6350.02</v>
          </cell>
          <cell r="B9873" t="str">
            <v>640</v>
          </cell>
          <cell r="C9873" t="str">
            <v>40</v>
          </cell>
          <cell r="D9873" t="str">
            <v>85</v>
          </cell>
          <cell r="E9873" t="str">
            <v>080</v>
          </cell>
          <cell r="F9873" t="str">
            <v>6350.02</v>
          </cell>
          <cell r="G9873" t="str">
            <v>Maintenance Agreements &amp; Licenses Hardware Maintenance</v>
          </cell>
          <cell r="H9873">
            <v>0</v>
          </cell>
          <cell r="I9873">
            <v>0</v>
          </cell>
          <cell r="J9873">
            <v>0</v>
          </cell>
          <cell r="K9873">
            <v>0</v>
          </cell>
          <cell r="L9873">
            <v>0</v>
          </cell>
          <cell r="M9873">
            <v>0</v>
          </cell>
          <cell r="N9873">
            <v>0</v>
          </cell>
          <cell r="O9873" t="str">
            <v>+++</v>
          </cell>
        </row>
        <row r="9874">
          <cell r="A9874" t="str">
            <v>640.40.85.080-6350.03</v>
          </cell>
          <cell r="B9874" t="str">
            <v>640</v>
          </cell>
          <cell r="C9874" t="str">
            <v>40</v>
          </cell>
          <cell r="D9874" t="str">
            <v>85</v>
          </cell>
          <cell r="E9874" t="str">
            <v>080</v>
          </cell>
          <cell r="F9874" t="str">
            <v>6350.03</v>
          </cell>
          <cell r="G9874" t="str">
            <v>Maintenance Agreements &amp; Licenses Maintenance Agreements</v>
          </cell>
          <cell r="H9874">
            <v>0</v>
          </cell>
          <cell r="I9874">
            <v>0</v>
          </cell>
          <cell r="J9874">
            <v>0</v>
          </cell>
          <cell r="K9874">
            <v>0</v>
          </cell>
          <cell r="L9874">
            <v>0</v>
          </cell>
          <cell r="M9874">
            <v>0</v>
          </cell>
          <cell r="N9874">
            <v>0</v>
          </cell>
          <cell r="O9874" t="str">
            <v>+++</v>
          </cell>
        </row>
        <row r="9875">
          <cell r="A9875" t="str">
            <v>640.40.85.080-6350.04</v>
          </cell>
          <cell r="B9875" t="str">
            <v>640</v>
          </cell>
          <cell r="C9875" t="str">
            <v>40</v>
          </cell>
          <cell r="D9875" t="str">
            <v>85</v>
          </cell>
          <cell r="E9875" t="str">
            <v>080</v>
          </cell>
          <cell r="F9875" t="str">
            <v>6350.04</v>
          </cell>
          <cell r="G9875" t="str">
            <v>Maintenance Agreements &amp; Licenses SCADA</v>
          </cell>
          <cell r="H9875">
            <v>0</v>
          </cell>
          <cell r="I9875">
            <v>0</v>
          </cell>
          <cell r="J9875">
            <v>0</v>
          </cell>
          <cell r="K9875">
            <v>0</v>
          </cell>
          <cell r="L9875">
            <v>0</v>
          </cell>
          <cell r="M9875">
            <v>0</v>
          </cell>
          <cell r="N9875">
            <v>0</v>
          </cell>
          <cell r="O9875" t="str">
            <v>+++</v>
          </cell>
        </row>
        <row r="9876">
          <cell r="A9876" t="str">
            <v>640.40.85.080-6350.05</v>
          </cell>
          <cell r="B9876" t="str">
            <v>640</v>
          </cell>
          <cell r="C9876" t="str">
            <v>40</v>
          </cell>
          <cell r="D9876" t="str">
            <v>85</v>
          </cell>
          <cell r="E9876" t="str">
            <v>080</v>
          </cell>
          <cell r="F9876" t="str">
            <v>6350.05</v>
          </cell>
          <cell r="G9876" t="str">
            <v>Maintenance Agreements &amp; Licenses Traffic Control</v>
          </cell>
          <cell r="H9876">
            <v>0</v>
          </cell>
          <cell r="I9876">
            <v>0</v>
          </cell>
          <cell r="J9876">
            <v>0</v>
          </cell>
          <cell r="K9876">
            <v>0</v>
          </cell>
          <cell r="L9876">
            <v>0</v>
          </cell>
          <cell r="M9876">
            <v>0</v>
          </cell>
          <cell r="N9876">
            <v>0</v>
          </cell>
          <cell r="O9876" t="str">
            <v>+++</v>
          </cell>
        </row>
        <row r="9877">
          <cell r="A9877" t="str">
            <v>640.40.85.080-6350.06</v>
          </cell>
          <cell r="B9877" t="str">
            <v>640</v>
          </cell>
          <cell r="C9877" t="str">
            <v>40</v>
          </cell>
          <cell r="D9877" t="str">
            <v>85</v>
          </cell>
          <cell r="E9877" t="str">
            <v>080</v>
          </cell>
          <cell r="F9877" t="str">
            <v>6350.06</v>
          </cell>
          <cell r="G9877" t="str">
            <v>Maintenance Agreements &amp; Licenses Streetlights</v>
          </cell>
          <cell r="H9877">
            <v>0</v>
          </cell>
          <cell r="I9877">
            <v>0</v>
          </cell>
          <cell r="J9877">
            <v>0</v>
          </cell>
          <cell r="K9877">
            <v>0</v>
          </cell>
          <cell r="L9877">
            <v>0</v>
          </cell>
          <cell r="M9877">
            <v>0</v>
          </cell>
          <cell r="N9877">
            <v>0</v>
          </cell>
          <cell r="O9877" t="str">
            <v>+++</v>
          </cell>
        </row>
        <row r="9878">
          <cell r="A9878" t="str">
            <v>640.40.85.080-6375.01</v>
          </cell>
          <cell r="B9878" t="str">
            <v>640</v>
          </cell>
          <cell r="C9878" t="str">
            <v>40</v>
          </cell>
          <cell r="D9878" t="str">
            <v>85</v>
          </cell>
          <cell r="E9878" t="str">
            <v>080</v>
          </cell>
          <cell r="F9878" t="str">
            <v>6375.01</v>
          </cell>
          <cell r="G9878" t="str">
            <v>Operating Fees NPDES Permit Renewal</v>
          </cell>
          <cell r="H9878">
            <v>0</v>
          </cell>
          <cell r="I9878">
            <v>0</v>
          </cell>
          <cell r="J9878">
            <v>0</v>
          </cell>
          <cell r="K9878">
            <v>0</v>
          </cell>
          <cell r="L9878">
            <v>0</v>
          </cell>
          <cell r="M9878">
            <v>0</v>
          </cell>
          <cell r="N9878">
            <v>0</v>
          </cell>
          <cell r="O9878" t="str">
            <v>+++</v>
          </cell>
        </row>
        <row r="9879">
          <cell r="A9879" t="str">
            <v>640.40.85.080-6375.02</v>
          </cell>
          <cell r="B9879" t="str">
            <v>640</v>
          </cell>
          <cell r="C9879" t="str">
            <v>40</v>
          </cell>
          <cell r="D9879" t="str">
            <v>85</v>
          </cell>
          <cell r="E9879" t="str">
            <v>080</v>
          </cell>
          <cell r="F9879" t="str">
            <v>6375.02</v>
          </cell>
          <cell r="G9879" t="str">
            <v>Operating Fees NPDES Permit Compliance</v>
          </cell>
          <cell r="H9879">
            <v>0</v>
          </cell>
          <cell r="I9879">
            <v>0</v>
          </cell>
          <cell r="J9879">
            <v>0</v>
          </cell>
          <cell r="K9879">
            <v>0</v>
          </cell>
          <cell r="L9879">
            <v>0</v>
          </cell>
          <cell r="M9879">
            <v>0</v>
          </cell>
          <cell r="N9879">
            <v>0</v>
          </cell>
          <cell r="O9879" t="str">
            <v>+++</v>
          </cell>
        </row>
        <row r="9880">
          <cell r="A9880" t="str">
            <v>640.40.85.080-6375.03</v>
          </cell>
          <cell r="B9880" t="str">
            <v>640</v>
          </cell>
          <cell r="C9880" t="str">
            <v>40</v>
          </cell>
          <cell r="D9880" t="str">
            <v>85</v>
          </cell>
          <cell r="E9880" t="str">
            <v>080</v>
          </cell>
          <cell r="F9880" t="str">
            <v>6375.03</v>
          </cell>
          <cell r="G9880" t="str">
            <v>Operating Fees SSJID Drainage</v>
          </cell>
          <cell r="H9880">
            <v>0</v>
          </cell>
          <cell r="I9880">
            <v>0</v>
          </cell>
          <cell r="J9880">
            <v>0</v>
          </cell>
          <cell r="K9880">
            <v>0</v>
          </cell>
          <cell r="L9880">
            <v>0</v>
          </cell>
          <cell r="M9880">
            <v>0</v>
          </cell>
          <cell r="N9880">
            <v>0</v>
          </cell>
          <cell r="O9880" t="str">
            <v>+++</v>
          </cell>
        </row>
        <row r="9881">
          <cell r="A9881" t="str">
            <v>640.40.85.080-6375.04</v>
          </cell>
          <cell r="B9881" t="str">
            <v>640</v>
          </cell>
          <cell r="C9881" t="str">
            <v>40</v>
          </cell>
          <cell r="D9881" t="str">
            <v>85</v>
          </cell>
          <cell r="E9881" t="str">
            <v>080</v>
          </cell>
          <cell r="F9881" t="str">
            <v>6375.04</v>
          </cell>
          <cell r="G9881" t="str">
            <v>Operating Fees Operating Permits</v>
          </cell>
          <cell r="H9881">
            <v>0</v>
          </cell>
          <cell r="I9881">
            <v>0</v>
          </cell>
          <cell r="J9881">
            <v>0</v>
          </cell>
          <cell r="K9881">
            <v>0</v>
          </cell>
          <cell r="L9881">
            <v>0</v>
          </cell>
          <cell r="M9881">
            <v>0</v>
          </cell>
          <cell r="N9881">
            <v>0</v>
          </cell>
          <cell r="O9881" t="str">
            <v>+++</v>
          </cell>
        </row>
        <row r="9882">
          <cell r="A9882" t="str">
            <v>640.40.85.080-6375.05</v>
          </cell>
          <cell r="B9882" t="str">
            <v>640</v>
          </cell>
          <cell r="C9882" t="str">
            <v>40</v>
          </cell>
          <cell r="D9882" t="str">
            <v>85</v>
          </cell>
          <cell r="E9882" t="str">
            <v>080</v>
          </cell>
          <cell r="F9882" t="str">
            <v>6375.05</v>
          </cell>
          <cell r="G9882" t="str">
            <v>Operating Fees Annual Waste Discharger</v>
          </cell>
          <cell r="H9882">
            <v>0</v>
          </cell>
          <cell r="I9882">
            <v>0</v>
          </cell>
          <cell r="J9882">
            <v>0</v>
          </cell>
          <cell r="K9882">
            <v>0</v>
          </cell>
          <cell r="L9882">
            <v>0</v>
          </cell>
          <cell r="M9882">
            <v>0</v>
          </cell>
          <cell r="N9882">
            <v>0</v>
          </cell>
          <cell r="O9882" t="str">
            <v>+++</v>
          </cell>
        </row>
        <row r="9883">
          <cell r="A9883" t="str">
            <v>640.40.85.080-6375.07</v>
          </cell>
          <cell r="B9883" t="str">
            <v>640</v>
          </cell>
          <cell r="C9883" t="str">
            <v>40</v>
          </cell>
          <cell r="D9883" t="str">
            <v>85</v>
          </cell>
          <cell r="E9883" t="str">
            <v>080</v>
          </cell>
          <cell r="F9883" t="str">
            <v>6375.07</v>
          </cell>
          <cell r="G9883" t="str">
            <v>Operating Fees Permit</v>
          </cell>
          <cell r="H9883">
            <v>0</v>
          </cell>
          <cell r="I9883">
            <v>0</v>
          </cell>
          <cell r="J9883">
            <v>0</v>
          </cell>
          <cell r="K9883">
            <v>0</v>
          </cell>
          <cell r="L9883">
            <v>0</v>
          </cell>
          <cell r="M9883">
            <v>0</v>
          </cell>
          <cell r="N9883">
            <v>0</v>
          </cell>
          <cell r="O9883" t="str">
            <v>+++</v>
          </cell>
        </row>
        <row r="9884">
          <cell r="A9884" t="str">
            <v>640.40.85.080-6375.08</v>
          </cell>
          <cell r="B9884" t="str">
            <v>640</v>
          </cell>
          <cell r="C9884" t="str">
            <v>40</v>
          </cell>
          <cell r="D9884" t="str">
            <v>85</v>
          </cell>
          <cell r="E9884" t="str">
            <v>080</v>
          </cell>
          <cell r="F9884" t="str">
            <v>6375.08</v>
          </cell>
          <cell r="G9884" t="str">
            <v>Operating Fees Operating Permits Reg</v>
          </cell>
          <cell r="H9884">
            <v>0</v>
          </cell>
          <cell r="I9884">
            <v>0</v>
          </cell>
          <cell r="J9884">
            <v>0</v>
          </cell>
          <cell r="K9884">
            <v>0</v>
          </cell>
          <cell r="L9884">
            <v>0</v>
          </cell>
          <cell r="M9884">
            <v>0</v>
          </cell>
          <cell r="N9884">
            <v>0</v>
          </cell>
          <cell r="O9884" t="str">
            <v>+++</v>
          </cell>
        </row>
        <row r="9885">
          <cell r="A9885" t="str">
            <v>640.40.85.080-6375.09</v>
          </cell>
          <cell r="B9885" t="str">
            <v>640</v>
          </cell>
          <cell r="C9885" t="str">
            <v>40</v>
          </cell>
          <cell r="D9885" t="str">
            <v>85</v>
          </cell>
          <cell r="E9885" t="str">
            <v>080</v>
          </cell>
          <cell r="F9885" t="str">
            <v>6375.09</v>
          </cell>
          <cell r="G9885" t="str">
            <v>Operating Fees Dumping</v>
          </cell>
          <cell r="H9885">
            <v>0</v>
          </cell>
          <cell r="I9885">
            <v>0</v>
          </cell>
          <cell r="J9885">
            <v>0</v>
          </cell>
          <cell r="K9885">
            <v>0</v>
          </cell>
          <cell r="L9885">
            <v>0</v>
          </cell>
          <cell r="M9885">
            <v>0</v>
          </cell>
          <cell r="N9885">
            <v>0</v>
          </cell>
          <cell r="O9885" t="str">
            <v>+++</v>
          </cell>
        </row>
        <row r="9886">
          <cell r="A9886" t="str">
            <v>640.40.85.080-6375.10</v>
          </cell>
          <cell r="B9886" t="str">
            <v>640</v>
          </cell>
          <cell r="C9886" t="str">
            <v>40</v>
          </cell>
          <cell r="D9886" t="str">
            <v>85</v>
          </cell>
          <cell r="E9886" t="str">
            <v>080</v>
          </cell>
          <cell r="F9886" t="str">
            <v>6375.10</v>
          </cell>
          <cell r="G9886" t="str">
            <v>Operating Fees Sludge Disposal</v>
          </cell>
          <cell r="H9886">
            <v>0</v>
          </cell>
          <cell r="I9886">
            <v>0</v>
          </cell>
          <cell r="J9886">
            <v>0</v>
          </cell>
          <cell r="K9886">
            <v>0</v>
          </cell>
          <cell r="L9886">
            <v>0</v>
          </cell>
          <cell r="M9886">
            <v>0</v>
          </cell>
          <cell r="N9886">
            <v>0</v>
          </cell>
          <cell r="O9886" t="str">
            <v>+++</v>
          </cell>
        </row>
        <row r="9887">
          <cell r="A9887" t="str">
            <v>640.40.85.080-6375.11</v>
          </cell>
          <cell r="B9887" t="str">
            <v>640</v>
          </cell>
          <cell r="C9887" t="str">
            <v>40</v>
          </cell>
          <cell r="D9887" t="str">
            <v>85</v>
          </cell>
          <cell r="E9887" t="str">
            <v>080</v>
          </cell>
          <cell r="F9887" t="str">
            <v>6375.11</v>
          </cell>
          <cell r="G9887" t="str">
            <v>Operating Fees Compost Tipping</v>
          </cell>
          <cell r="H9887">
            <v>0</v>
          </cell>
          <cell r="I9887">
            <v>0</v>
          </cell>
          <cell r="J9887">
            <v>0</v>
          </cell>
          <cell r="K9887">
            <v>0</v>
          </cell>
          <cell r="L9887">
            <v>0</v>
          </cell>
          <cell r="M9887">
            <v>0</v>
          </cell>
          <cell r="N9887">
            <v>0</v>
          </cell>
          <cell r="O9887" t="str">
            <v>+++</v>
          </cell>
        </row>
        <row r="9888">
          <cell r="A9888" t="str">
            <v>640.40.85.080-6375.12</v>
          </cell>
          <cell r="B9888" t="str">
            <v>640</v>
          </cell>
          <cell r="C9888" t="str">
            <v>40</v>
          </cell>
          <cell r="D9888" t="str">
            <v>85</v>
          </cell>
          <cell r="E9888" t="str">
            <v>080</v>
          </cell>
          <cell r="F9888" t="str">
            <v>6375.12</v>
          </cell>
          <cell r="G9888" t="str">
            <v>Operating Fees Curbside Recycling</v>
          </cell>
          <cell r="H9888">
            <v>0</v>
          </cell>
          <cell r="I9888">
            <v>0</v>
          </cell>
          <cell r="J9888">
            <v>0</v>
          </cell>
          <cell r="K9888">
            <v>0</v>
          </cell>
          <cell r="L9888">
            <v>0</v>
          </cell>
          <cell r="M9888">
            <v>0</v>
          </cell>
          <cell r="N9888">
            <v>0</v>
          </cell>
          <cell r="O9888" t="str">
            <v>+++</v>
          </cell>
        </row>
        <row r="9889">
          <cell r="A9889" t="str">
            <v>640.40.85.080-6375.15</v>
          </cell>
          <cell r="B9889" t="str">
            <v>640</v>
          </cell>
          <cell r="C9889" t="str">
            <v>40</v>
          </cell>
          <cell r="D9889" t="str">
            <v>85</v>
          </cell>
          <cell r="E9889" t="str">
            <v>080</v>
          </cell>
          <cell r="F9889" t="str">
            <v>6375.15</v>
          </cell>
          <cell r="G9889" t="str">
            <v>Operating Fees Concrete/Asphalt Tipping</v>
          </cell>
          <cell r="H9889">
            <v>0</v>
          </cell>
          <cell r="I9889">
            <v>0</v>
          </cell>
          <cell r="J9889">
            <v>0</v>
          </cell>
          <cell r="K9889">
            <v>0</v>
          </cell>
          <cell r="L9889">
            <v>0</v>
          </cell>
          <cell r="M9889">
            <v>0</v>
          </cell>
          <cell r="N9889">
            <v>0</v>
          </cell>
          <cell r="O9889" t="str">
            <v>+++</v>
          </cell>
        </row>
        <row r="9890">
          <cell r="A9890" t="str">
            <v>640.40.85.080-6375.16</v>
          </cell>
          <cell r="B9890" t="str">
            <v>640</v>
          </cell>
          <cell r="C9890" t="str">
            <v>40</v>
          </cell>
          <cell r="D9890" t="str">
            <v>85</v>
          </cell>
          <cell r="E9890" t="str">
            <v>080</v>
          </cell>
          <cell r="F9890" t="str">
            <v>6375.16</v>
          </cell>
          <cell r="G9890" t="str">
            <v>Operating Fees Universal Waste Recycling</v>
          </cell>
          <cell r="H9890">
            <v>0</v>
          </cell>
          <cell r="I9890">
            <v>0</v>
          </cell>
          <cell r="J9890">
            <v>0</v>
          </cell>
          <cell r="K9890">
            <v>0</v>
          </cell>
          <cell r="L9890">
            <v>0</v>
          </cell>
          <cell r="M9890">
            <v>0</v>
          </cell>
          <cell r="N9890">
            <v>0</v>
          </cell>
          <cell r="O9890" t="str">
            <v>+++</v>
          </cell>
        </row>
        <row r="9891">
          <cell r="A9891" t="str">
            <v>640.40.85.080-6375.18</v>
          </cell>
          <cell r="B9891" t="str">
            <v>640</v>
          </cell>
          <cell r="C9891" t="str">
            <v>40</v>
          </cell>
          <cell r="D9891" t="str">
            <v>85</v>
          </cell>
          <cell r="E9891" t="str">
            <v>080</v>
          </cell>
          <cell r="F9891" t="str">
            <v>6375.18</v>
          </cell>
          <cell r="G9891" t="str">
            <v>Operating Fees Used Oil Recycling</v>
          </cell>
          <cell r="H9891">
            <v>0</v>
          </cell>
          <cell r="I9891">
            <v>0</v>
          </cell>
          <cell r="J9891">
            <v>0</v>
          </cell>
          <cell r="K9891">
            <v>0</v>
          </cell>
          <cell r="L9891">
            <v>0</v>
          </cell>
          <cell r="M9891">
            <v>0</v>
          </cell>
          <cell r="N9891">
            <v>0</v>
          </cell>
          <cell r="O9891" t="str">
            <v>+++</v>
          </cell>
        </row>
        <row r="9892">
          <cell r="A9892" t="str">
            <v>640.40.85.080-6375.19</v>
          </cell>
          <cell r="B9892" t="str">
            <v>640</v>
          </cell>
          <cell r="C9892" t="str">
            <v>40</v>
          </cell>
          <cell r="D9892" t="str">
            <v>85</v>
          </cell>
          <cell r="E9892" t="str">
            <v>080</v>
          </cell>
          <cell r="F9892" t="str">
            <v>6375.19</v>
          </cell>
          <cell r="G9892" t="str">
            <v>Operating Fees Highway Signal</v>
          </cell>
          <cell r="H9892">
            <v>0</v>
          </cell>
          <cell r="I9892">
            <v>0</v>
          </cell>
          <cell r="J9892">
            <v>0</v>
          </cell>
          <cell r="K9892">
            <v>0</v>
          </cell>
          <cell r="L9892">
            <v>0</v>
          </cell>
          <cell r="M9892">
            <v>0</v>
          </cell>
          <cell r="N9892">
            <v>0</v>
          </cell>
          <cell r="O9892" t="str">
            <v>+++</v>
          </cell>
        </row>
        <row r="9893">
          <cell r="A9893" t="str">
            <v>640.40.85.080-6375.20</v>
          </cell>
          <cell r="B9893" t="str">
            <v>640</v>
          </cell>
          <cell r="C9893" t="str">
            <v>40</v>
          </cell>
          <cell r="D9893" t="str">
            <v>85</v>
          </cell>
          <cell r="E9893" t="str">
            <v>080</v>
          </cell>
          <cell r="F9893" t="str">
            <v>6375.20</v>
          </cell>
          <cell r="G9893" t="str">
            <v>Operating Fees Fines and Penalties</v>
          </cell>
          <cell r="H9893">
            <v>0</v>
          </cell>
          <cell r="I9893">
            <v>0</v>
          </cell>
          <cell r="J9893">
            <v>0</v>
          </cell>
          <cell r="K9893">
            <v>0</v>
          </cell>
          <cell r="L9893">
            <v>0</v>
          </cell>
          <cell r="M9893">
            <v>0</v>
          </cell>
          <cell r="N9893">
            <v>0</v>
          </cell>
          <cell r="O9893" t="str">
            <v>+++</v>
          </cell>
        </row>
        <row r="9894">
          <cell r="A9894" t="str">
            <v>640.40.85.080-6400.01</v>
          </cell>
          <cell r="B9894" t="str">
            <v>640</v>
          </cell>
          <cell r="C9894" t="str">
            <v>40</v>
          </cell>
          <cell r="D9894" t="str">
            <v>85</v>
          </cell>
          <cell r="E9894" t="str">
            <v>080</v>
          </cell>
          <cell r="F9894" t="str">
            <v>6400.01</v>
          </cell>
          <cell r="G9894" t="str">
            <v>Repairs &amp; Maintenance Building</v>
          </cell>
          <cell r="H9894">
            <v>0</v>
          </cell>
          <cell r="I9894">
            <v>0</v>
          </cell>
          <cell r="J9894">
            <v>0</v>
          </cell>
          <cell r="K9894">
            <v>0</v>
          </cell>
          <cell r="L9894">
            <v>0</v>
          </cell>
          <cell r="M9894">
            <v>0</v>
          </cell>
          <cell r="N9894">
            <v>0</v>
          </cell>
          <cell r="O9894" t="str">
            <v>+++</v>
          </cell>
        </row>
        <row r="9895">
          <cell r="A9895" t="str">
            <v>640.40.85.080-6400.02</v>
          </cell>
          <cell r="B9895" t="str">
            <v>640</v>
          </cell>
          <cell r="C9895" t="str">
            <v>40</v>
          </cell>
          <cell r="D9895" t="str">
            <v>85</v>
          </cell>
          <cell r="E9895" t="str">
            <v>080</v>
          </cell>
          <cell r="F9895" t="str">
            <v>6400.02</v>
          </cell>
          <cell r="G9895" t="str">
            <v>Repairs &amp; Maintenance Minor Equipment/Other</v>
          </cell>
          <cell r="H9895">
            <v>0</v>
          </cell>
          <cell r="I9895">
            <v>0</v>
          </cell>
          <cell r="J9895">
            <v>0</v>
          </cell>
          <cell r="K9895">
            <v>0</v>
          </cell>
          <cell r="L9895">
            <v>0</v>
          </cell>
          <cell r="M9895">
            <v>0</v>
          </cell>
          <cell r="N9895">
            <v>0</v>
          </cell>
          <cell r="O9895" t="str">
            <v>+++</v>
          </cell>
        </row>
        <row r="9896">
          <cell r="A9896" t="str">
            <v>640.40.85.080-6400.03</v>
          </cell>
          <cell r="B9896" t="str">
            <v>640</v>
          </cell>
          <cell r="C9896" t="str">
            <v>40</v>
          </cell>
          <cell r="D9896" t="str">
            <v>85</v>
          </cell>
          <cell r="E9896" t="str">
            <v>080</v>
          </cell>
          <cell r="F9896" t="str">
            <v>6400.03</v>
          </cell>
          <cell r="G9896" t="str">
            <v>Repairs &amp; Maintenance Major Repair &amp; Contingency</v>
          </cell>
          <cell r="H9896">
            <v>0</v>
          </cell>
          <cell r="I9896">
            <v>0</v>
          </cell>
          <cell r="J9896">
            <v>0</v>
          </cell>
          <cell r="K9896">
            <v>0</v>
          </cell>
          <cell r="L9896">
            <v>0</v>
          </cell>
          <cell r="M9896">
            <v>0</v>
          </cell>
          <cell r="N9896">
            <v>0</v>
          </cell>
          <cell r="O9896" t="str">
            <v>+++</v>
          </cell>
        </row>
        <row r="9897">
          <cell r="A9897" t="str">
            <v>640.40.85.080-6400.04</v>
          </cell>
          <cell r="B9897" t="str">
            <v>640</v>
          </cell>
          <cell r="C9897" t="str">
            <v>40</v>
          </cell>
          <cell r="D9897" t="str">
            <v>85</v>
          </cell>
          <cell r="E9897" t="str">
            <v>080</v>
          </cell>
          <cell r="F9897" t="str">
            <v>6400.04</v>
          </cell>
          <cell r="G9897" t="str">
            <v>Repairs &amp; Maintenance Equipment Rental</v>
          </cell>
          <cell r="H9897">
            <v>0</v>
          </cell>
          <cell r="I9897">
            <v>0</v>
          </cell>
          <cell r="J9897">
            <v>0</v>
          </cell>
          <cell r="K9897">
            <v>0</v>
          </cell>
          <cell r="L9897">
            <v>0</v>
          </cell>
          <cell r="M9897">
            <v>0</v>
          </cell>
          <cell r="N9897">
            <v>0</v>
          </cell>
          <cell r="O9897" t="str">
            <v>+++</v>
          </cell>
        </row>
        <row r="9898">
          <cell r="A9898" t="str">
            <v>640.40.85.080-6400.05</v>
          </cell>
          <cell r="B9898" t="str">
            <v>640</v>
          </cell>
          <cell r="C9898" t="str">
            <v>40</v>
          </cell>
          <cell r="D9898" t="str">
            <v>85</v>
          </cell>
          <cell r="E9898" t="str">
            <v>080</v>
          </cell>
          <cell r="F9898" t="str">
            <v>6400.05</v>
          </cell>
          <cell r="G9898" t="str">
            <v>Repairs &amp; Maintenance Vehicle</v>
          </cell>
          <cell r="H9898">
            <v>0</v>
          </cell>
          <cell r="I9898">
            <v>0</v>
          </cell>
          <cell r="J9898">
            <v>0</v>
          </cell>
          <cell r="K9898">
            <v>0</v>
          </cell>
          <cell r="L9898">
            <v>0</v>
          </cell>
          <cell r="M9898">
            <v>0</v>
          </cell>
          <cell r="N9898">
            <v>0</v>
          </cell>
          <cell r="O9898" t="str">
            <v>+++</v>
          </cell>
        </row>
        <row r="9899">
          <cell r="A9899" t="str">
            <v>640.40.85.080-6400.07</v>
          </cell>
          <cell r="B9899" t="str">
            <v>640</v>
          </cell>
          <cell r="C9899" t="str">
            <v>40</v>
          </cell>
          <cell r="D9899" t="str">
            <v>85</v>
          </cell>
          <cell r="E9899" t="str">
            <v>080</v>
          </cell>
          <cell r="F9899" t="str">
            <v>6400.07</v>
          </cell>
          <cell r="G9899" t="str">
            <v>Repairs &amp; Maintenance Radio Communication</v>
          </cell>
          <cell r="H9899">
            <v>0</v>
          </cell>
          <cell r="I9899">
            <v>0</v>
          </cell>
          <cell r="J9899">
            <v>0</v>
          </cell>
          <cell r="K9899">
            <v>0</v>
          </cell>
          <cell r="L9899">
            <v>0</v>
          </cell>
          <cell r="M9899">
            <v>0</v>
          </cell>
          <cell r="N9899">
            <v>0</v>
          </cell>
          <cell r="O9899" t="str">
            <v>+++</v>
          </cell>
        </row>
        <row r="9900">
          <cell r="A9900" t="str">
            <v>640.40.85.080-6400.09</v>
          </cell>
          <cell r="B9900" t="str">
            <v>640</v>
          </cell>
          <cell r="C9900" t="str">
            <v>40</v>
          </cell>
          <cell r="D9900" t="str">
            <v>85</v>
          </cell>
          <cell r="E9900" t="str">
            <v>080</v>
          </cell>
          <cell r="F9900" t="str">
            <v>6400.09</v>
          </cell>
          <cell r="G9900" t="str">
            <v>Repairs &amp; Maintenance Well</v>
          </cell>
          <cell r="H9900">
            <v>0</v>
          </cell>
          <cell r="I9900">
            <v>0</v>
          </cell>
          <cell r="J9900">
            <v>0</v>
          </cell>
          <cell r="K9900">
            <v>0</v>
          </cell>
          <cell r="L9900">
            <v>0</v>
          </cell>
          <cell r="M9900">
            <v>0</v>
          </cell>
          <cell r="N9900">
            <v>0</v>
          </cell>
          <cell r="O9900" t="str">
            <v>+++</v>
          </cell>
        </row>
        <row r="9901">
          <cell r="A9901" t="str">
            <v>640.40.85.080-6400.10</v>
          </cell>
          <cell r="B9901" t="str">
            <v>640</v>
          </cell>
          <cell r="C9901" t="str">
            <v>40</v>
          </cell>
          <cell r="D9901" t="str">
            <v>85</v>
          </cell>
          <cell r="E9901" t="str">
            <v>080</v>
          </cell>
          <cell r="F9901" t="str">
            <v>6400.10</v>
          </cell>
          <cell r="G9901" t="str">
            <v>Repairs &amp; Maintenance Pavement</v>
          </cell>
          <cell r="H9901">
            <v>0</v>
          </cell>
          <cell r="I9901">
            <v>0</v>
          </cell>
          <cell r="J9901">
            <v>0</v>
          </cell>
          <cell r="K9901">
            <v>0</v>
          </cell>
          <cell r="L9901">
            <v>0</v>
          </cell>
          <cell r="M9901">
            <v>0</v>
          </cell>
          <cell r="N9901">
            <v>0</v>
          </cell>
          <cell r="O9901" t="str">
            <v>+++</v>
          </cell>
        </row>
        <row r="9902">
          <cell r="A9902" t="str">
            <v>640.40.85.080-6400.12</v>
          </cell>
          <cell r="B9902" t="str">
            <v>640</v>
          </cell>
          <cell r="C9902" t="str">
            <v>40</v>
          </cell>
          <cell r="D9902" t="str">
            <v>85</v>
          </cell>
          <cell r="E9902" t="str">
            <v>080</v>
          </cell>
          <cell r="F9902" t="str">
            <v>6400.12</v>
          </cell>
          <cell r="G9902" t="str">
            <v>Repairs &amp; Maintenance Pump</v>
          </cell>
          <cell r="H9902">
            <v>0</v>
          </cell>
          <cell r="I9902">
            <v>0</v>
          </cell>
          <cell r="J9902">
            <v>0</v>
          </cell>
          <cell r="K9902">
            <v>0</v>
          </cell>
          <cell r="L9902">
            <v>0</v>
          </cell>
          <cell r="M9902">
            <v>0</v>
          </cell>
          <cell r="N9902">
            <v>0</v>
          </cell>
          <cell r="O9902" t="str">
            <v>+++</v>
          </cell>
        </row>
        <row r="9903">
          <cell r="A9903" t="str">
            <v>640.40.85.080-6400.13</v>
          </cell>
          <cell r="B9903" t="str">
            <v>640</v>
          </cell>
          <cell r="C9903" t="str">
            <v>40</v>
          </cell>
          <cell r="D9903" t="str">
            <v>85</v>
          </cell>
          <cell r="E9903" t="str">
            <v>080</v>
          </cell>
          <cell r="F9903" t="str">
            <v>6400.13</v>
          </cell>
          <cell r="G9903" t="str">
            <v>Repairs &amp; Maintenance Storm Drain</v>
          </cell>
          <cell r="H9903">
            <v>0</v>
          </cell>
          <cell r="I9903">
            <v>0</v>
          </cell>
          <cell r="J9903">
            <v>0</v>
          </cell>
          <cell r="K9903">
            <v>0</v>
          </cell>
          <cell r="L9903">
            <v>0</v>
          </cell>
          <cell r="M9903">
            <v>0</v>
          </cell>
          <cell r="N9903">
            <v>0</v>
          </cell>
          <cell r="O9903" t="str">
            <v>+++</v>
          </cell>
        </row>
        <row r="9904">
          <cell r="A9904" t="str">
            <v>640.40.85.080-6400.19</v>
          </cell>
          <cell r="B9904" t="str">
            <v>640</v>
          </cell>
          <cell r="C9904" t="str">
            <v>40</v>
          </cell>
          <cell r="D9904" t="str">
            <v>85</v>
          </cell>
          <cell r="E9904" t="str">
            <v>080</v>
          </cell>
          <cell r="F9904" t="str">
            <v>6400.19</v>
          </cell>
          <cell r="G9904" t="str">
            <v>Repairs &amp; Maintenance Testing/Certifications</v>
          </cell>
          <cell r="H9904">
            <v>0</v>
          </cell>
          <cell r="I9904">
            <v>0</v>
          </cell>
          <cell r="J9904">
            <v>0</v>
          </cell>
          <cell r="K9904">
            <v>0</v>
          </cell>
          <cell r="L9904">
            <v>0</v>
          </cell>
          <cell r="M9904">
            <v>0</v>
          </cell>
          <cell r="N9904">
            <v>0</v>
          </cell>
          <cell r="O9904" t="str">
            <v>+++</v>
          </cell>
        </row>
        <row r="9905">
          <cell r="A9905" t="str">
            <v>640.40.85.080-6400.20</v>
          </cell>
          <cell r="B9905" t="str">
            <v>640</v>
          </cell>
          <cell r="C9905" t="str">
            <v>40</v>
          </cell>
          <cell r="D9905" t="str">
            <v>85</v>
          </cell>
          <cell r="E9905" t="str">
            <v>080</v>
          </cell>
          <cell r="F9905" t="str">
            <v>6400.20</v>
          </cell>
          <cell r="G9905" t="str">
            <v>Repairs &amp; Maintenance Property Maintenance</v>
          </cell>
          <cell r="H9905">
            <v>0</v>
          </cell>
          <cell r="I9905">
            <v>0</v>
          </cell>
          <cell r="J9905">
            <v>0</v>
          </cell>
          <cell r="K9905">
            <v>0</v>
          </cell>
          <cell r="L9905">
            <v>0</v>
          </cell>
          <cell r="M9905">
            <v>0</v>
          </cell>
          <cell r="N9905">
            <v>0</v>
          </cell>
          <cell r="O9905" t="str">
            <v>+++</v>
          </cell>
        </row>
        <row r="9906">
          <cell r="A9906" t="str">
            <v>640.40.85.080-6400.21</v>
          </cell>
          <cell r="B9906" t="str">
            <v>640</v>
          </cell>
          <cell r="C9906" t="str">
            <v>40</v>
          </cell>
          <cell r="D9906" t="str">
            <v>85</v>
          </cell>
          <cell r="E9906" t="str">
            <v>080</v>
          </cell>
          <cell r="F9906" t="str">
            <v>6400.21</v>
          </cell>
          <cell r="G9906" t="str">
            <v>Repairs &amp; Maintenance Soundwall/Barriers</v>
          </cell>
          <cell r="H9906">
            <v>0</v>
          </cell>
          <cell r="I9906">
            <v>0</v>
          </cell>
          <cell r="J9906">
            <v>0</v>
          </cell>
          <cell r="K9906">
            <v>0</v>
          </cell>
          <cell r="L9906">
            <v>0</v>
          </cell>
          <cell r="M9906">
            <v>0</v>
          </cell>
          <cell r="N9906">
            <v>0</v>
          </cell>
          <cell r="O9906" t="str">
            <v>+++</v>
          </cell>
        </row>
        <row r="9907">
          <cell r="A9907" t="str">
            <v>640.40.85.080-6400.22</v>
          </cell>
          <cell r="B9907" t="str">
            <v>640</v>
          </cell>
          <cell r="C9907" t="str">
            <v>40</v>
          </cell>
          <cell r="D9907" t="str">
            <v>85</v>
          </cell>
          <cell r="E9907" t="str">
            <v>080</v>
          </cell>
          <cell r="F9907" t="str">
            <v>6400.22</v>
          </cell>
          <cell r="G9907" t="str">
            <v>Repairs &amp; Maintenance Curb Gutter Sidewalk</v>
          </cell>
          <cell r="H9907">
            <v>0</v>
          </cell>
          <cell r="I9907">
            <v>0</v>
          </cell>
          <cell r="J9907">
            <v>0</v>
          </cell>
          <cell r="K9907">
            <v>0</v>
          </cell>
          <cell r="L9907">
            <v>0</v>
          </cell>
          <cell r="M9907">
            <v>0</v>
          </cell>
          <cell r="N9907">
            <v>0</v>
          </cell>
          <cell r="O9907" t="str">
            <v>+++</v>
          </cell>
        </row>
        <row r="9908">
          <cell r="A9908" t="str">
            <v>640.40.85.080-6400.23</v>
          </cell>
          <cell r="B9908" t="str">
            <v>640</v>
          </cell>
          <cell r="C9908" t="str">
            <v>40</v>
          </cell>
          <cell r="D9908" t="str">
            <v>85</v>
          </cell>
          <cell r="E9908" t="str">
            <v>080</v>
          </cell>
          <cell r="F9908" t="str">
            <v>6400.23</v>
          </cell>
          <cell r="G9908" t="str">
            <v>Repairs &amp; Maintenance Bin Repair</v>
          </cell>
          <cell r="H9908">
            <v>0</v>
          </cell>
          <cell r="I9908">
            <v>0</v>
          </cell>
          <cell r="J9908">
            <v>0</v>
          </cell>
          <cell r="K9908">
            <v>0</v>
          </cell>
          <cell r="L9908">
            <v>0</v>
          </cell>
          <cell r="M9908">
            <v>0</v>
          </cell>
          <cell r="N9908">
            <v>0</v>
          </cell>
          <cell r="O9908" t="str">
            <v>+++</v>
          </cell>
        </row>
        <row r="9909">
          <cell r="A9909" t="str">
            <v>640.40.85.080-6410.02</v>
          </cell>
          <cell r="B9909" t="str">
            <v>640</v>
          </cell>
          <cell r="C9909" t="str">
            <v>40</v>
          </cell>
          <cell r="D9909" t="str">
            <v>85</v>
          </cell>
          <cell r="E9909" t="str">
            <v>080</v>
          </cell>
          <cell r="F9909" t="str">
            <v>6410.02</v>
          </cell>
          <cell r="G9909" t="str">
            <v>Repairs &amp; Maintenance-Transportation Slurry/Overlay</v>
          </cell>
          <cell r="H9909">
            <v>0</v>
          </cell>
          <cell r="I9909">
            <v>0</v>
          </cell>
          <cell r="J9909">
            <v>0</v>
          </cell>
          <cell r="K9909">
            <v>0</v>
          </cell>
          <cell r="L9909">
            <v>0</v>
          </cell>
          <cell r="M9909">
            <v>0</v>
          </cell>
          <cell r="N9909">
            <v>0</v>
          </cell>
          <cell r="O9909" t="str">
            <v>+++</v>
          </cell>
        </row>
        <row r="9910">
          <cell r="A9910" t="str">
            <v>640.40.85.080-6500.04</v>
          </cell>
          <cell r="B9910" t="str">
            <v>640</v>
          </cell>
          <cell r="C9910" t="str">
            <v>40</v>
          </cell>
          <cell r="D9910" t="str">
            <v>85</v>
          </cell>
          <cell r="E9910" t="str">
            <v>080</v>
          </cell>
          <cell r="F9910" t="str">
            <v>6500.04</v>
          </cell>
          <cell r="G9910" t="str">
            <v>Claims &amp; Insurance Insurance Premiums</v>
          </cell>
          <cell r="H9910">
            <v>0</v>
          </cell>
          <cell r="I9910">
            <v>0</v>
          </cell>
          <cell r="J9910">
            <v>0</v>
          </cell>
          <cell r="K9910">
            <v>0</v>
          </cell>
          <cell r="L9910">
            <v>0</v>
          </cell>
          <cell r="M9910">
            <v>0</v>
          </cell>
          <cell r="N9910">
            <v>0</v>
          </cell>
          <cell r="O9910" t="str">
            <v>+++</v>
          </cell>
        </row>
        <row r="9911">
          <cell r="A9911" t="str">
            <v>640.40.85.080-6600.01</v>
          </cell>
          <cell r="B9911" t="str">
            <v>640</v>
          </cell>
          <cell r="C9911" t="str">
            <v>40</v>
          </cell>
          <cell r="D9911" t="str">
            <v>85</v>
          </cell>
          <cell r="E9911" t="str">
            <v>080</v>
          </cell>
          <cell r="F9911" t="str">
            <v>6600.01</v>
          </cell>
          <cell r="G9911" t="str">
            <v>Administrative Expenses Meetings</v>
          </cell>
          <cell r="H9911">
            <v>0</v>
          </cell>
          <cell r="I9911">
            <v>0</v>
          </cell>
          <cell r="J9911">
            <v>0</v>
          </cell>
          <cell r="K9911">
            <v>0</v>
          </cell>
          <cell r="L9911">
            <v>0</v>
          </cell>
          <cell r="M9911">
            <v>0</v>
          </cell>
          <cell r="N9911">
            <v>0</v>
          </cell>
          <cell r="O9911" t="str">
            <v>+++</v>
          </cell>
        </row>
        <row r="9912">
          <cell r="A9912" t="str">
            <v>640.40.85.080-6600.03</v>
          </cell>
          <cell r="B9912" t="str">
            <v>640</v>
          </cell>
          <cell r="C9912" t="str">
            <v>40</v>
          </cell>
          <cell r="D9912" t="str">
            <v>85</v>
          </cell>
          <cell r="E9912" t="str">
            <v>080</v>
          </cell>
          <cell r="F9912" t="str">
            <v>6600.03</v>
          </cell>
          <cell r="G9912" t="str">
            <v>Administrative Expenses Mileage Reimbursement</v>
          </cell>
          <cell r="H9912">
            <v>0</v>
          </cell>
          <cell r="I9912">
            <v>0</v>
          </cell>
          <cell r="J9912">
            <v>0</v>
          </cell>
          <cell r="K9912">
            <v>0</v>
          </cell>
          <cell r="L9912">
            <v>0</v>
          </cell>
          <cell r="M9912">
            <v>0</v>
          </cell>
          <cell r="N9912">
            <v>0</v>
          </cell>
          <cell r="O9912" t="str">
            <v>+++</v>
          </cell>
        </row>
        <row r="9913">
          <cell r="A9913" t="str">
            <v>640.40.85.080-6600.04</v>
          </cell>
          <cell r="B9913" t="str">
            <v>640</v>
          </cell>
          <cell r="C9913" t="str">
            <v>40</v>
          </cell>
          <cell r="D9913" t="str">
            <v>85</v>
          </cell>
          <cell r="E9913" t="str">
            <v>080</v>
          </cell>
          <cell r="F9913" t="str">
            <v>6600.04</v>
          </cell>
          <cell r="G9913" t="str">
            <v>Administrative Expenses Training/Conferences</v>
          </cell>
          <cell r="H9913">
            <v>0</v>
          </cell>
          <cell r="I9913">
            <v>0</v>
          </cell>
          <cell r="J9913">
            <v>0</v>
          </cell>
          <cell r="K9913">
            <v>0</v>
          </cell>
          <cell r="L9913">
            <v>0</v>
          </cell>
          <cell r="M9913">
            <v>0</v>
          </cell>
          <cell r="N9913">
            <v>0</v>
          </cell>
          <cell r="O9913" t="str">
            <v>+++</v>
          </cell>
        </row>
        <row r="9914">
          <cell r="A9914" t="str">
            <v>640.40.85.080-6600.05</v>
          </cell>
          <cell r="B9914" t="str">
            <v>640</v>
          </cell>
          <cell r="C9914" t="str">
            <v>40</v>
          </cell>
          <cell r="D9914" t="str">
            <v>85</v>
          </cell>
          <cell r="E9914" t="str">
            <v>080</v>
          </cell>
          <cell r="F9914" t="str">
            <v>6600.05</v>
          </cell>
          <cell r="G9914" t="str">
            <v>Administrative Expenses Public/Legal Advertisement</v>
          </cell>
          <cell r="H9914">
            <v>0</v>
          </cell>
          <cell r="I9914">
            <v>0</v>
          </cell>
          <cell r="J9914">
            <v>0</v>
          </cell>
          <cell r="K9914">
            <v>0</v>
          </cell>
          <cell r="L9914">
            <v>0</v>
          </cell>
          <cell r="M9914">
            <v>0</v>
          </cell>
          <cell r="N9914">
            <v>0</v>
          </cell>
          <cell r="O9914" t="str">
            <v>+++</v>
          </cell>
        </row>
        <row r="9915">
          <cell r="A9915" t="str">
            <v>640.40.85.080-6600.06</v>
          </cell>
          <cell r="B9915" t="str">
            <v>640</v>
          </cell>
          <cell r="C9915" t="str">
            <v>40</v>
          </cell>
          <cell r="D9915" t="str">
            <v>85</v>
          </cell>
          <cell r="E9915" t="str">
            <v>080</v>
          </cell>
          <cell r="F9915" t="str">
            <v>6600.06</v>
          </cell>
          <cell r="G9915" t="str">
            <v>Administrative Expenses Property/Building Rental</v>
          </cell>
          <cell r="H9915">
            <v>0</v>
          </cell>
          <cell r="I9915">
            <v>0</v>
          </cell>
          <cell r="J9915">
            <v>0</v>
          </cell>
          <cell r="K9915">
            <v>0</v>
          </cell>
          <cell r="L9915">
            <v>0</v>
          </cell>
          <cell r="M9915">
            <v>0</v>
          </cell>
          <cell r="N9915">
            <v>0</v>
          </cell>
          <cell r="O9915" t="str">
            <v>+++</v>
          </cell>
        </row>
        <row r="9916">
          <cell r="A9916" t="str">
            <v>640.40.85.080-6600.07</v>
          </cell>
          <cell r="B9916" t="str">
            <v>640</v>
          </cell>
          <cell r="C9916" t="str">
            <v>40</v>
          </cell>
          <cell r="D9916" t="str">
            <v>85</v>
          </cell>
          <cell r="E9916" t="str">
            <v>080</v>
          </cell>
          <cell r="F9916" t="str">
            <v>6600.07</v>
          </cell>
          <cell r="G9916" t="str">
            <v>Administrative Expenses Employee Recruitment</v>
          </cell>
          <cell r="H9916">
            <v>0</v>
          </cell>
          <cell r="I9916">
            <v>0</v>
          </cell>
          <cell r="J9916">
            <v>0</v>
          </cell>
          <cell r="K9916">
            <v>0</v>
          </cell>
          <cell r="L9916">
            <v>0</v>
          </cell>
          <cell r="M9916">
            <v>0</v>
          </cell>
          <cell r="N9916">
            <v>0</v>
          </cell>
          <cell r="O9916" t="str">
            <v>+++</v>
          </cell>
        </row>
        <row r="9917">
          <cell r="A9917" t="str">
            <v>640.40.85.080-6600.16</v>
          </cell>
          <cell r="B9917" t="str">
            <v>640</v>
          </cell>
          <cell r="C9917" t="str">
            <v>40</v>
          </cell>
          <cell r="D9917" t="str">
            <v>85</v>
          </cell>
          <cell r="E9917" t="str">
            <v>080</v>
          </cell>
          <cell r="F9917" t="str">
            <v>6600.16</v>
          </cell>
          <cell r="G9917" t="str">
            <v>Administrative Expenses Property Tax Assessments</v>
          </cell>
          <cell r="H9917">
            <v>0</v>
          </cell>
          <cell r="I9917">
            <v>0</v>
          </cell>
          <cell r="J9917">
            <v>0</v>
          </cell>
          <cell r="K9917">
            <v>0</v>
          </cell>
          <cell r="L9917">
            <v>0</v>
          </cell>
          <cell r="M9917">
            <v>0</v>
          </cell>
          <cell r="N9917">
            <v>0</v>
          </cell>
          <cell r="O9917" t="str">
            <v>+++</v>
          </cell>
        </row>
        <row r="9918">
          <cell r="A9918" t="str">
            <v>640.40.85.080-6600.23</v>
          </cell>
          <cell r="B9918" t="str">
            <v>640</v>
          </cell>
          <cell r="C9918" t="str">
            <v>40</v>
          </cell>
          <cell r="D9918" t="str">
            <v>85</v>
          </cell>
          <cell r="E9918" t="str">
            <v>080</v>
          </cell>
          <cell r="F9918" t="str">
            <v>6600.23</v>
          </cell>
          <cell r="G9918" t="str">
            <v>Administrative Expenses Public Education</v>
          </cell>
          <cell r="H9918">
            <v>0</v>
          </cell>
          <cell r="I9918">
            <v>0</v>
          </cell>
          <cell r="J9918">
            <v>0</v>
          </cell>
          <cell r="K9918">
            <v>0</v>
          </cell>
          <cell r="L9918">
            <v>0</v>
          </cell>
          <cell r="M9918">
            <v>0</v>
          </cell>
          <cell r="N9918">
            <v>0</v>
          </cell>
          <cell r="O9918" t="str">
            <v>+++</v>
          </cell>
        </row>
        <row r="9919">
          <cell r="A9919" t="str">
            <v>640.40.85.080-6600.25</v>
          </cell>
          <cell r="B9919" t="str">
            <v>640</v>
          </cell>
          <cell r="C9919" t="str">
            <v>40</v>
          </cell>
          <cell r="D9919" t="str">
            <v>85</v>
          </cell>
          <cell r="E9919" t="str">
            <v>080</v>
          </cell>
          <cell r="F9919" t="str">
            <v>6600.25</v>
          </cell>
          <cell r="G9919" t="str">
            <v>Administrative Expenses Support Services-Indirect Labor</v>
          </cell>
          <cell r="H9919">
            <v>0</v>
          </cell>
          <cell r="I9919">
            <v>0</v>
          </cell>
          <cell r="J9919">
            <v>0</v>
          </cell>
          <cell r="K9919">
            <v>0</v>
          </cell>
          <cell r="L9919">
            <v>0</v>
          </cell>
          <cell r="M9919">
            <v>0</v>
          </cell>
          <cell r="N9919">
            <v>0</v>
          </cell>
          <cell r="O9919" t="str">
            <v>+++</v>
          </cell>
        </row>
        <row r="9920">
          <cell r="A9920" t="str">
            <v>640.40.85.080-6600.26</v>
          </cell>
          <cell r="B9920" t="str">
            <v>640</v>
          </cell>
          <cell r="C9920" t="str">
            <v>40</v>
          </cell>
          <cell r="D9920" t="str">
            <v>85</v>
          </cell>
          <cell r="E9920" t="str">
            <v>080</v>
          </cell>
          <cell r="F9920" t="str">
            <v>6600.26</v>
          </cell>
          <cell r="G9920" t="str">
            <v>Administrative Expenses Support Services-IT</v>
          </cell>
          <cell r="H9920">
            <v>0</v>
          </cell>
          <cell r="I9920">
            <v>0</v>
          </cell>
          <cell r="J9920">
            <v>0</v>
          </cell>
          <cell r="K9920">
            <v>0</v>
          </cell>
          <cell r="L9920">
            <v>0</v>
          </cell>
          <cell r="M9920">
            <v>0</v>
          </cell>
          <cell r="N9920">
            <v>0</v>
          </cell>
          <cell r="O9920" t="str">
            <v>+++</v>
          </cell>
        </row>
        <row r="9921">
          <cell r="A9921" t="str">
            <v>640.40.85.080-6600.32</v>
          </cell>
          <cell r="B9921" t="str">
            <v>640</v>
          </cell>
          <cell r="C9921" t="str">
            <v>40</v>
          </cell>
          <cell r="D9921" t="str">
            <v>85</v>
          </cell>
          <cell r="E9921" t="str">
            <v>080</v>
          </cell>
          <cell r="F9921" t="str">
            <v>6600.32</v>
          </cell>
          <cell r="G9921" t="str">
            <v>Administrative Expenses Vehicle Fund Contribution</v>
          </cell>
          <cell r="H9921">
            <v>0</v>
          </cell>
          <cell r="I9921">
            <v>0</v>
          </cell>
          <cell r="J9921">
            <v>0</v>
          </cell>
          <cell r="K9921">
            <v>0</v>
          </cell>
          <cell r="L9921">
            <v>0</v>
          </cell>
          <cell r="M9921">
            <v>0</v>
          </cell>
          <cell r="N9921">
            <v>0</v>
          </cell>
          <cell r="O9921" t="str">
            <v>+++</v>
          </cell>
        </row>
        <row r="9922">
          <cell r="A9922" t="str">
            <v>640.40.85.080-6600.36</v>
          </cell>
          <cell r="B9922" t="str">
            <v>640</v>
          </cell>
          <cell r="C9922" t="str">
            <v>40</v>
          </cell>
          <cell r="D9922" t="str">
            <v>85</v>
          </cell>
          <cell r="E9922" t="str">
            <v>080</v>
          </cell>
          <cell r="F9922" t="str">
            <v>6600.36</v>
          </cell>
          <cell r="G9922" t="str">
            <v>Administrative Expenses IT Fund Contribution</v>
          </cell>
          <cell r="H9922">
            <v>0</v>
          </cell>
          <cell r="I9922">
            <v>0</v>
          </cell>
          <cell r="J9922">
            <v>0</v>
          </cell>
          <cell r="K9922">
            <v>0</v>
          </cell>
          <cell r="L9922">
            <v>0</v>
          </cell>
          <cell r="M9922">
            <v>0</v>
          </cell>
          <cell r="N9922">
            <v>0</v>
          </cell>
          <cell r="O9922" t="str">
            <v>+++</v>
          </cell>
        </row>
        <row r="9923">
          <cell r="A9923" t="str">
            <v>640.40.85.080-6600.41</v>
          </cell>
          <cell r="B9923" t="str">
            <v>640</v>
          </cell>
          <cell r="C9923" t="str">
            <v>40</v>
          </cell>
          <cell r="D9923" t="str">
            <v>85</v>
          </cell>
          <cell r="E9923" t="str">
            <v>080</v>
          </cell>
          <cell r="F9923" t="str">
            <v>6600.41</v>
          </cell>
          <cell r="G9923" t="str">
            <v>Administrative Expenses Community Clean-up</v>
          </cell>
          <cell r="H9923">
            <v>0</v>
          </cell>
          <cell r="I9923">
            <v>0</v>
          </cell>
          <cell r="J9923">
            <v>0</v>
          </cell>
          <cell r="K9923">
            <v>0</v>
          </cell>
          <cell r="L9923">
            <v>0</v>
          </cell>
          <cell r="M9923">
            <v>0</v>
          </cell>
          <cell r="N9923">
            <v>0</v>
          </cell>
          <cell r="O9923" t="str">
            <v>+++</v>
          </cell>
        </row>
        <row r="9924">
          <cell r="A9924" t="str">
            <v>640.40.85.080-7000.02</v>
          </cell>
          <cell r="B9924" t="str">
            <v>640</v>
          </cell>
          <cell r="C9924" t="str">
            <v>40</v>
          </cell>
          <cell r="D9924" t="str">
            <v>85</v>
          </cell>
          <cell r="E9924" t="str">
            <v>080</v>
          </cell>
          <cell r="F9924" t="str">
            <v>7000.02</v>
          </cell>
          <cell r="G9924" t="str">
            <v>Capital Outlay Vehicles-Major</v>
          </cell>
          <cell r="H9924">
            <v>0</v>
          </cell>
          <cell r="I9924">
            <v>0</v>
          </cell>
          <cell r="J9924">
            <v>0</v>
          </cell>
          <cell r="K9924">
            <v>0</v>
          </cell>
          <cell r="L9924">
            <v>0</v>
          </cell>
          <cell r="M9924">
            <v>0</v>
          </cell>
          <cell r="N9924">
            <v>0</v>
          </cell>
          <cell r="O9924" t="str">
            <v>+++</v>
          </cell>
        </row>
        <row r="9925">
          <cell r="A9925" t="str">
            <v>640.40.85.080-7000.03</v>
          </cell>
          <cell r="B9925" t="str">
            <v>640</v>
          </cell>
          <cell r="C9925" t="str">
            <v>40</v>
          </cell>
          <cell r="D9925" t="str">
            <v>85</v>
          </cell>
          <cell r="E9925" t="str">
            <v>080</v>
          </cell>
          <cell r="F9925" t="str">
            <v>7000.03</v>
          </cell>
          <cell r="G9925" t="str">
            <v>Capital Outlay Operations Equip-Minor</v>
          </cell>
          <cell r="H9925">
            <v>0</v>
          </cell>
          <cell r="I9925">
            <v>0</v>
          </cell>
          <cell r="J9925">
            <v>0</v>
          </cell>
          <cell r="K9925">
            <v>0</v>
          </cell>
          <cell r="L9925">
            <v>0</v>
          </cell>
          <cell r="M9925">
            <v>0</v>
          </cell>
          <cell r="N9925">
            <v>0</v>
          </cell>
          <cell r="O9925" t="str">
            <v>+++</v>
          </cell>
        </row>
        <row r="9926">
          <cell r="A9926" t="str">
            <v>640.40.85.080-7000.99</v>
          </cell>
          <cell r="B9926" t="str">
            <v>640</v>
          </cell>
          <cell r="C9926" t="str">
            <v>40</v>
          </cell>
          <cell r="D9926" t="str">
            <v>85</v>
          </cell>
          <cell r="E9926" t="str">
            <v>080</v>
          </cell>
          <cell r="F9926" t="str">
            <v>7000.99</v>
          </cell>
          <cell r="G9926" t="str">
            <v>Capital Outlay General</v>
          </cell>
          <cell r="H9926">
            <v>0</v>
          </cell>
          <cell r="I9926">
            <v>0</v>
          </cell>
          <cell r="J9926">
            <v>0</v>
          </cell>
          <cell r="K9926">
            <v>0</v>
          </cell>
          <cell r="L9926">
            <v>0</v>
          </cell>
          <cell r="M9926">
            <v>0</v>
          </cell>
          <cell r="N9926">
            <v>0</v>
          </cell>
          <cell r="O9926" t="str">
            <v>+++</v>
          </cell>
        </row>
        <row r="9927">
          <cell r="A9927" t="str">
            <v>640.45.40.000-5000.01</v>
          </cell>
          <cell r="B9927" t="str">
            <v>640</v>
          </cell>
          <cell r="C9927" t="str">
            <v>45</v>
          </cell>
          <cell r="D9927" t="str">
            <v>40</v>
          </cell>
          <cell r="E9927" t="str">
            <v>000</v>
          </cell>
          <cell r="F9927" t="str">
            <v>5000.01</v>
          </cell>
          <cell r="G9927" t="str">
            <v>Salaries Regular</v>
          </cell>
          <cell r="H9927">
            <v>0</v>
          </cell>
          <cell r="I9927">
            <v>0</v>
          </cell>
          <cell r="J9927">
            <v>0</v>
          </cell>
          <cell r="K9927">
            <v>0</v>
          </cell>
          <cell r="L9927">
            <v>0</v>
          </cell>
          <cell r="M9927">
            <v>0</v>
          </cell>
          <cell r="N9927">
            <v>0</v>
          </cell>
          <cell r="O9927" t="str">
            <v>+++</v>
          </cell>
        </row>
        <row r="9928">
          <cell r="A9928" t="str">
            <v>640.45.40.000-5000.02</v>
          </cell>
          <cell r="B9928" t="str">
            <v>640</v>
          </cell>
          <cell r="C9928" t="str">
            <v>45</v>
          </cell>
          <cell r="D9928" t="str">
            <v>40</v>
          </cell>
          <cell r="E9928" t="str">
            <v>000</v>
          </cell>
          <cell r="F9928" t="str">
            <v>5000.02</v>
          </cell>
          <cell r="G9928" t="str">
            <v>Salaries Part Time</v>
          </cell>
          <cell r="H9928">
            <v>0</v>
          </cell>
          <cell r="I9928">
            <v>0</v>
          </cell>
          <cell r="J9928">
            <v>0</v>
          </cell>
          <cell r="K9928">
            <v>0</v>
          </cell>
          <cell r="L9928">
            <v>0</v>
          </cell>
          <cell r="M9928">
            <v>0</v>
          </cell>
          <cell r="N9928">
            <v>0</v>
          </cell>
          <cell r="O9928" t="str">
            <v>+++</v>
          </cell>
        </row>
        <row r="9929">
          <cell r="A9929" t="str">
            <v>640.45.40.000-5000.03</v>
          </cell>
          <cell r="B9929" t="str">
            <v>640</v>
          </cell>
          <cell r="C9929" t="str">
            <v>45</v>
          </cell>
          <cell r="D9929" t="str">
            <v>40</v>
          </cell>
          <cell r="E9929" t="str">
            <v>000</v>
          </cell>
          <cell r="F9929" t="str">
            <v>5000.03</v>
          </cell>
          <cell r="G9929" t="str">
            <v>Salaries Overtime</v>
          </cell>
          <cell r="H9929">
            <v>0</v>
          </cell>
          <cell r="I9929">
            <v>0</v>
          </cell>
          <cell r="J9929">
            <v>0</v>
          </cell>
          <cell r="K9929">
            <v>0</v>
          </cell>
          <cell r="L9929">
            <v>0</v>
          </cell>
          <cell r="M9929">
            <v>0</v>
          </cell>
          <cell r="N9929">
            <v>0</v>
          </cell>
          <cell r="O9929" t="str">
            <v>+++</v>
          </cell>
        </row>
        <row r="9930">
          <cell r="A9930" t="str">
            <v>640.45.40.000-5000.04</v>
          </cell>
          <cell r="B9930" t="str">
            <v>640</v>
          </cell>
          <cell r="C9930" t="str">
            <v>45</v>
          </cell>
          <cell r="D9930" t="str">
            <v>40</v>
          </cell>
          <cell r="E9930" t="str">
            <v>000</v>
          </cell>
          <cell r="F9930" t="str">
            <v>5000.04</v>
          </cell>
          <cell r="G9930" t="str">
            <v>Salaries Holiday Pay</v>
          </cell>
          <cell r="H9930">
            <v>0</v>
          </cell>
          <cell r="I9930">
            <v>0</v>
          </cell>
          <cell r="J9930">
            <v>0</v>
          </cell>
          <cell r="K9930">
            <v>0</v>
          </cell>
          <cell r="L9930">
            <v>0</v>
          </cell>
          <cell r="M9930">
            <v>0</v>
          </cell>
          <cell r="N9930">
            <v>0</v>
          </cell>
          <cell r="O9930" t="str">
            <v>+++</v>
          </cell>
        </row>
        <row r="9931">
          <cell r="A9931" t="str">
            <v>640.45.40.000-5000.06</v>
          </cell>
          <cell r="B9931" t="str">
            <v>640</v>
          </cell>
          <cell r="C9931" t="str">
            <v>45</v>
          </cell>
          <cell r="D9931" t="str">
            <v>40</v>
          </cell>
          <cell r="E9931" t="str">
            <v>000</v>
          </cell>
          <cell r="F9931" t="str">
            <v>5000.06</v>
          </cell>
          <cell r="G9931" t="str">
            <v>Salaries Out of Class</v>
          </cell>
          <cell r="H9931">
            <v>0</v>
          </cell>
          <cell r="I9931">
            <v>0</v>
          </cell>
          <cell r="J9931">
            <v>0</v>
          </cell>
          <cell r="K9931">
            <v>0</v>
          </cell>
          <cell r="L9931">
            <v>0</v>
          </cell>
          <cell r="M9931">
            <v>0</v>
          </cell>
          <cell r="N9931">
            <v>0</v>
          </cell>
          <cell r="O9931" t="str">
            <v>+++</v>
          </cell>
        </row>
        <row r="9932">
          <cell r="A9932" t="str">
            <v>640.45.40.000-5000.07</v>
          </cell>
          <cell r="B9932" t="str">
            <v>640</v>
          </cell>
          <cell r="C9932" t="str">
            <v>45</v>
          </cell>
          <cell r="D9932" t="str">
            <v>40</v>
          </cell>
          <cell r="E9932" t="str">
            <v>000</v>
          </cell>
          <cell r="F9932" t="str">
            <v>5000.07</v>
          </cell>
          <cell r="G9932" t="str">
            <v>Salaries Admin Leave Pay</v>
          </cell>
          <cell r="H9932">
            <v>0</v>
          </cell>
          <cell r="I9932">
            <v>0</v>
          </cell>
          <cell r="J9932">
            <v>0</v>
          </cell>
          <cell r="K9932">
            <v>0</v>
          </cell>
          <cell r="L9932">
            <v>0</v>
          </cell>
          <cell r="M9932">
            <v>0</v>
          </cell>
          <cell r="N9932">
            <v>0</v>
          </cell>
          <cell r="O9932" t="str">
            <v>+++</v>
          </cell>
        </row>
        <row r="9933">
          <cell r="A9933" t="str">
            <v>640.45.40.000-5000.08</v>
          </cell>
          <cell r="B9933" t="str">
            <v>640</v>
          </cell>
          <cell r="C9933" t="str">
            <v>45</v>
          </cell>
          <cell r="D9933" t="str">
            <v>40</v>
          </cell>
          <cell r="E9933" t="str">
            <v>000</v>
          </cell>
          <cell r="F9933" t="str">
            <v>5000.08</v>
          </cell>
          <cell r="G9933" t="str">
            <v>Salaries Longevity Pay</v>
          </cell>
          <cell r="H9933">
            <v>0</v>
          </cell>
          <cell r="I9933">
            <v>0</v>
          </cell>
          <cell r="J9933">
            <v>0</v>
          </cell>
          <cell r="K9933">
            <v>0</v>
          </cell>
          <cell r="L9933">
            <v>0</v>
          </cell>
          <cell r="M9933">
            <v>0</v>
          </cell>
          <cell r="N9933">
            <v>0</v>
          </cell>
          <cell r="O9933" t="str">
            <v>+++</v>
          </cell>
        </row>
        <row r="9934">
          <cell r="A9934" t="str">
            <v>640.45.40.000-5000.11</v>
          </cell>
          <cell r="B9934" t="str">
            <v>640</v>
          </cell>
          <cell r="C9934" t="str">
            <v>45</v>
          </cell>
          <cell r="D9934" t="str">
            <v>40</v>
          </cell>
          <cell r="E9934" t="str">
            <v>000</v>
          </cell>
          <cell r="F9934" t="str">
            <v>5000.11</v>
          </cell>
          <cell r="G9934" t="str">
            <v>Salaries Worker's Comp</v>
          </cell>
          <cell r="H9934">
            <v>0</v>
          </cell>
          <cell r="I9934">
            <v>0</v>
          </cell>
          <cell r="J9934">
            <v>0</v>
          </cell>
          <cell r="K9934">
            <v>0</v>
          </cell>
          <cell r="L9934">
            <v>0</v>
          </cell>
          <cell r="M9934">
            <v>0</v>
          </cell>
          <cell r="N9934">
            <v>0</v>
          </cell>
          <cell r="O9934" t="str">
            <v>+++</v>
          </cell>
        </row>
        <row r="9935">
          <cell r="A9935" t="str">
            <v>640.45.40.000-5000.99</v>
          </cell>
          <cell r="B9935" t="str">
            <v>640</v>
          </cell>
          <cell r="C9935" t="str">
            <v>45</v>
          </cell>
          <cell r="D9935" t="str">
            <v>40</v>
          </cell>
          <cell r="E9935" t="str">
            <v>000</v>
          </cell>
          <cell r="F9935" t="str">
            <v>5000.99</v>
          </cell>
          <cell r="G9935" t="str">
            <v>Salaries New Personnel Requests</v>
          </cell>
          <cell r="H9935">
            <v>0</v>
          </cell>
          <cell r="I9935">
            <v>0</v>
          </cell>
          <cell r="J9935">
            <v>0</v>
          </cell>
          <cell r="K9935">
            <v>0</v>
          </cell>
          <cell r="L9935">
            <v>0</v>
          </cell>
          <cell r="M9935">
            <v>0</v>
          </cell>
          <cell r="N9935">
            <v>0</v>
          </cell>
          <cell r="O9935" t="str">
            <v>+++</v>
          </cell>
        </row>
        <row r="9936">
          <cell r="A9936" t="str">
            <v>640.45.40.000-5100.00</v>
          </cell>
          <cell r="B9936" t="str">
            <v>640</v>
          </cell>
          <cell r="C9936" t="str">
            <v>45</v>
          </cell>
          <cell r="D9936" t="str">
            <v>40</v>
          </cell>
          <cell r="E9936" t="str">
            <v>000</v>
          </cell>
          <cell r="F9936" t="str">
            <v>5100.00</v>
          </cell>
          <cell r="G9936" t="str">
            <v>Benefits PERS Pool Liability</v>
          </cell>
          <cell r="H9936">
            <v>0</v>
          </cell>
          <cell r="I9936">
            <v>0</v>
          </cell>
          <cell r="J9936">
            <v>0</v>
          </cell>
          <cell r="K9936">
            <v>0</v>
          </cell>
          <cell r="L9936">
            <v>0</v>
          </cell>
          <cell r="M9936">
            <v>0</v>
          </cell>
          <cell r="N9936">
            <v>0</v>
          </cell>
          <cell r="O9936" t="str">
            <v>+++</v>
          </cell>
        </row>
        <row r="9937">
          <cell r="A9937" t="str">
            <v>640.45.40.000-5100.01</v>
          </cell>
          <cell r="B9937" t="str">
            <v>640</v>
          </cell>
          <cell r="C9937" t="str">
            <v>45</v>
          </cell>
          <cell r="D9937" t="str">
            <v>40</v>
          </cell>
          <cell r="E9937" t="str">
            <v>000</v>
          </cell>
          <cell r="F9937" t="str">
            <v>5100.01</v>
          </cell>
          <cell r="G9937" t="str">
            <v>Benefits Retirement</v>
          </cell>
          <cell r="H9937">
            <v>0</v>
          </cell>
          <cell r="I9937">
            <v>0</v>
          </cell>
          <cell r="J9937">
            <v>0</v>
          </cell>
          <cell r="K9937">
            <v>0</v>
          </cell>
          <cell r="L9937">
            <v>0</v>
          </cell>
          <cell r="M9937">
            <v>0</v>
          </cell>
          <cell r="N9937">
            <v>0</v>
          </cell>
          <cell r="O9937" t="str">
            <v>+++</v>
          </cell>
        </row>
        <row r="9938">
          <cell r="A9938" t="str">
            <v>640.45.40.000-5100.02</v>
          </cell>
          <cell r="B9938" t="str">
            <v>640</v>
          </cell>
          <cell r="C9938" t="str">
            <v>45</v>
          </cell>
          <cell r="D9938" t="str">
            <v>40</v>
          </cell>
          <cell r="E9938" t="str">
            <v>000</v>
          </cell>
          <cell r="F9938" t="str">
            <v>5100.02</v>
          </cell>
          <cell r="G9938" t="str">
            <v>Benefits Health Insurance</v>
          </cell>
          <cell r="H9938">
            <v>0</v>
          </cell>
          <cell r="I9938">
            <v>0</v>
          </cell>
          <cell r="J9938">
            <v>0</v>
          </cell>
          <cell r="K9938">
            <v>0</v>
          </cell>
          <cell r="L9938">
            <v>0</v>
          </cell>
          <cell r="M9938">
            <v>0</v>
          </cell>
          <cell r="N9938">
            <v>0</v>
          </cell>
          <cell r="O9938" t="str">
            <v>+++</v>
          </cell>
        </row>
        <row r="9939">
          <cell r="A9939" t="str">
            <v>640.45.40.000-5100.03</v>
          </cell>
          <cell r="B9939" t="str">
            <v>640</v>
          </cell>
          <cell r="C9939" t="str">
            <v>45</v>
          </cell>
          <cell r="D9939" t="str">
            <v>40</v>
          </cell>
          <cell r="E9939" t="str">
            <v>000</v>
          </cell>
          <cell r="F9939" t="str">
            <v>5100.03</v>
          </cell>
          <cell r="G9939" t="str">
            <v>Benefits Dental Insurance</v>
          </cell>
          <cell r="H9939">
            <v>0</v>
          </cell>
          <cell r="I9939">
            <v>0</v>
          </cell>
          <cell r="J9939">
            <v>0</v>
          </cell>
          <cell r="K9939">
            <v>0</v>
          </cell>
          <cell r="L9939">
            <v>0</v>
          </cell>
          <cell r="M9939">
            <v>0</v>
          </cell>
          <cell r="N9939">
            <v>0</v>
          </cell>
          <cell r="O9939" t="str">
            <v>+++</v>
          </cell>
        </row>
        <row r="9940">
          <cell r="A9940" t="str">
            <v>640.45.40.000-5100.04</v>
          </cell>
          <cell r="B9940" t="str">
            <v>640</v>
          </cell>
          <cell r="C9940" t="str">
            <v>45</v>
          </cell>
          <cell r="D9940" t="str">
            <v>40</v>
          </cell>
          <cell r="E9940" t="str">
            <v>000</v>
          </cell>
          <cell r="F9940" t="str">
            <v>5100.04</v>
          </cell>
          <cell r="G9940" t="str">
            <v>Benefits Vision Insurance</v>
          </cell>
          <cell r="H9940">
            <v>0</v>
          </cell>
          <cell r="I9940">
            <v>0</v>
          </cell>
          <cell r="J9940">
            <v>0</v>
          </cell>
          <cell r="K9940">
            <v>0</v>
          </cell>
          <cell r="L9940">
            <v>0</v>
          </cell>
          <cell r="M9940">
            <v>0</v>
          </cell>
          <cell r="N9940">
            <v>0</v>
          </cell>
          <cell r="O9940" t="str">
            <v>+++</v>
          </cell>
        </row>
        <row r="9941">
          <cell r="A9941" t="str">
            <v>640.45.40.000-5100.05</v>
          </cell>
          <cell r="B9941" t="str">
            <v>640</v>
          </cell>
          <cell r="C9941" t="str">
            <v>45</v>
          </cell>
          <cell r="D9941" t="str">
            <v>40</v>
          </cell>
          <cell r="E9941" t="str">
            <v>000</v>
          </cell>
          <cell r="F9941" t="str">
            <v>5100.05</v>
          </cell>
          <cell r="G9941" t="str">
            <v>Benefits Life Insurance</v>
          </cell>
          <cell r="H9941">
            <v>0</v>
          </cell>
          <cell r="I9941">
            <v>0</v>
          </cell>
          <cell r="J9941">
            <v>0</v>
          </cell>
          <cell r="K9941">
            <v>0</v>
          </cell>
          <cell r="L9941">
            <v>0</v>
          </cell>
          <cell r="M9941">
            <v>0</v>
          </cell>
          <cell r="N9941">
            <v>0</v>
          </cell>
          <cell r="O9941" t="str">
            <v>+++</v>
          </cell>
        </row>
        <row r="9942">
          <cell r="A9942" t="str">
            <v>640.45.40.000-5100.06</v>
          </cell>
          <cell r="B9942" t="str">
            <v>640</v>
          </cell>
          <cell r="C9942" t="str">
            <v>45</v>
          </cell>
          <cell r="D9942" t="str">
            <v>40</v>
          </cell>
          <cell r="E9942" t="str">
            <v>000</v>
          </cell>
          <cell r="F9942" t="str">
            <v>5100.06</v>
          </cell>
          <cell r="G9942" t="str">
            <v>Benefits Worker's Comp</v>
          </cell>
          <cell r="H9942">
            <v>0</v>
          </cell>
          <cell r="I9942">
            <v>0</v>
          </cell>
          <cell r="J9942">
            <v>0</v>
          </cell>
          <cell r="K9942">
            <v>0</v>
          </cell>
          <cell r="L9942">
            <v>0</v>
          </cell>
          <cell r="M9942">
            <v>0</v>
          </cell>
          <cell r="N9942">
            <v>0</v>
          </cell>
          <cell r="O9942" t="str">
            <v>+++</v>
          </cell>
        </row>
        <row r="9943">
          <cell r="A9943" t="str">
            <v>640.45.40.000-5100.07</v>
          </cell>
          <cell r="B9943" t="str">
            <v>640</v>
          </cell>
          <cell r="C9943" t="str">
            <v>45</v>
          </cell>
          <cell r="D9943" t="str">
            <v>40</v>
          </cell>
          <cell r="E9943" t="str">
            <v>000</v>
          </cell>
          <cell r="F9943" t="str">
            <v>5100.07</v>
          </cell>
          <cell r="G9943" t="str">
            <v>Benefits Long Term Disability</v>
          </cell>
          <cell r="H9943">
            <v>0</v>
          </cell>
          <cell r="I9943">
            <v>0</v>
          </cell>
          <cell r="J9943">
            <v>0</v>
          </cell>
          <cell r="K9943">
            <v>0</v>
          </cell>
          <cell r="L9943">
            <v>0</v>
          </cell>
          <cell r="M9943">
            <v>0</v>
          </cell>
          <cell r="N9943">
            <v>0</v>
          </cell>
          <cell r="O9943" t="str">
            <v>+++</v>
          </cell>
        </row>
        <row r="9944">
          <cell r="A9944" t="str">
            <v>640.45.40.000-5100.08</v>
          </cell>
          <cell r="B9944" t="str">
            <v>640</v>
          </cell>
          <cell r="C9944" t="str">
            <v>45</v>
          </cell>
          <cell r="D9944" t="str">
            <v>40</v>
          </cell>
          <cell r="E9944" t="str">
            <v>000</v>
          </cell>
          <cell r="F9944" t="str">
            <v>5100.08</v>
          </cell>
          <cell r="G9944" t="str">
            <v>Benefits Deferred Compensation</v>
          </cell>
          <cell r="H9944">
            <v>0</v>
          </cell>
          <cell r="I9944">
            <v>0</v>
          </cell>
          <cell r="J9944">
            <v>0</v>
          </cell>
          <cell r="K9944">
            <v>0</v>
          </cell>
          <cell r="L9944">
            <v>0</v>
          </cell>
          <cell r="M9944">
            <v>0</v>
          </cell>
          <cell r="N9944">
            <v>0</v>
          </cell>
          <cell r="O9944" t="str">
            <v>+++</v>
          </cell>
        </row>
        <row r="9945">
          <cell r="A9945" t="str">
            <v>640.45.40.000-5100.09</v>
          </cell>
          <cell r="B9945" t="str">
            <v>640</v>
          </cell>
          <cell r="C9945" t="str">
            <v>45</v>
          </cell>
          <cell r="D9945" t="str">
            <v>40</v>
          </cell>
          <cell r="E9945" t="str">
            <v>000</v>
          </cell>
          <cell r="F9945" t="str">
            <v>5100.09</v>
          </cell>
          <cell r="G9945" t="str">
            <v>Benefits Unemployment Insurance</v>
          </cell>
          <cell r="H9945">
            <v>0</v>
          </cell>
          <cell r="I9945">
            <v>0</v>
          </cell>
          <cell r="J9945">
            <v>0</v>
          </cell>
          <cell r="K9945">
            <v>0</v>
          </cell>
          <cell r="L9945">
            <v>0</v>
          </cell>
          <cell r="M9945">
            <v>0</v>
          </cell>
          <cell r="N9945">
            <v>0</v>
          </cell>
          <cell r="O9945" t="str">
            <v>+++</v>
          </cell>
        </row>
        <row r="9946">
          <cell r="A9946" t="str">
            <v>640.45.40.000-5100.11</v>
          </cell>
          <cell r="B9946" t="str">
            <v>640</v>
          </cell>
          <cell r="C9946" t="str">
            <v>45</v>
          </cell>
          <cell r="D9946" t="str">
            <v>40</v>
          </cell>
          <cell r="E9946" t="str">
            <v>000</v>
          </cell>
          <cell r="F9946" t="str">
            <v>5100.11</v>
          </cell>
          <cell r="G9946" t="str">
            <v>Benefits Medicare</v>
          </cell>
          <cell r="H9946">
            <v>0</v>
          </cell>
          <cell r="I9946">
            <v>0</v>
          </cell>
          <cell r="J9946">
            <v>0</v>
          </cell>
          <cell r="K9946">
            <v>0</v>
          </cell>
          <cell r="L9946">
            <v>0</v>
          </cell>
          <cell r="M9946">
            <v>0</v>
          </cell>
          <cell r="N9946">
            <v>0</v>
          </cell>
          <cell r="O9946" t="str">
            <v>+++</v>
          </cell>
        </row>
        <row r="9947">
          <cell r="A9947" t="str">
            <v>640.45.40.000-5100.15</v>
          </cell>
          <cell r="B9947" t="str">
            <v>640</v>
          </cell>
          <cell r="C9947" t="str">
            <v>45</v>
          </cell>
          <cell r="D9947" t="str">
            <v>40</v>
          </cell>
          <cell r="E9947" t="str">
            <v>000</v>
          </cell>
          <cell r="F9947" t="str">
            <v>5100.15</v>
          </cell>
          <cell r="G9947" t="str">
            <v>Benefits Cell Phone Allowance</v>
          </cell>
          <cell r="H9947">
            <v>0</v>
          </cell>
          <cell r="I9947">
            <v>0</v>
          </cell>
          <cell r="J9947">
            <v>0</v>
          </cell>
          <cell r="K9947">
            <v>0</v>
          </cell>
          <cell r="L9947">
            <v>0</v>
          </cell>
          <cell r="M9947">
            <v>0</v>
          </cell>
          <cell r="N9947">
            <v>0</v>
          </cell>
          <cell r="O9947" t="str">
            <v>+++</v>
          </cell>
        </row>
        <row r="9948">
          <cell r="A9948" t="str">
            <v>640.45.40.000-5100.17</v>
          </cell>
          <cell r="B9948" t="str">
            <v>640</v>
          </cell>
          <cell r="C9948" t="str">
            <v>45</v>
          </cell>
          <cell r="D9948" t="str">
            <v>40</v>
          </cell>
          <cell r="E9948" t="str">
            <v>000</v>
          </cell>
          <cell r="F9948" t="str">
            <v>5100.17</v>
          </cell>
          <cell r="G9948" t="str">
            <v>Benefits Other Post Employment Benefits</v>
          </cell>
          <cell r="H9948">
            <v>0</v>
          </cell>
          <cell r="I9948">
            <v>0</v>
          </cell>
          <cell r="J9948">
            <v>0</v>
          </cell>
          <cell r="K9948">
            <v>0</v>
          </cell>
          <cell r="L9948">
            <v>0</v>
          </cell>
          <cell r="M9948">
            <v>0</v>
          </cell>
          <cell r="N9948">
            <v>0</v>
          </cell>
          <cell r="O9948" t="str">
            <v>+++</v>
          </cell>
        </row>
        <row r="9949">
          <cell r="A9949" t="str">
            <v>640.45.40.000-6000.01</v>
          </cell>
          <cell r="B9949" t="str">
            <v>640</v>
          </cell>
          <cell r="C9949" t="str">
            <v>45</v>
          </cell>
          <cell r="D9949" t="str">
            <v>40</v>
          </cell>
          <cell r="E9949" t="str">
            <v>000</v>
          </cell>
          <cell r="F9949" t="str">
            <v>6000.01</v>
          </cell>
          <cell r="G9949" t="str">
            <v>Professional Services General</v>
          </cell>
          <cell r="H9949">
            <v>0</v>
          </cell>
          <cell r="I9949">
            <v>0</v>
          </cell>
          <cell r="J9949">
            <v>0</v>
          </cell>
          <cell r="K9949">
            <v>0</v>
          </cell>
          <cell r="L9949">
            <v>0</v>
          </cell>
          <cell r="M9949">
            <v>0</v>
          </cell>
          <cell r="N9949">
            <v>0</v>
          </cell>
          <cell r="O9949" t="str">
            <v>+++</v>
          </cell>
        </row>
        <row r="9950">
          <cell r="A9950" t="str">
            <v>640.45.40.000-6000.10</v>
          </cell>
          <cell r="B9950" t="str">
            <v>640</v>
          </cell>
          <cell r="C9950" t="str">
            <v>45</v>
          </cell>
          <cell r="D9950" t="str">
            <v>40</v>
          </cell>
          <cell r="E9950" t="str">
            <v>000</v>
          </cell>
          <cell r="F9950" t="str">
            <v>6000.10</v>
          </cell>
          <cell r="G9950" t="str">
            <v>Professional Services Consultant</v>
          </cell>
          <cell r="H9950">
            <v>0</v>
          </cell>
          <cell r="I9950">
            <v>0</v>
          </cell>
          <cell r="J9950">
            <v>0</v>
          </cell>
          <cell r="K9950">
            <v>0</v>
          </cell>
          <cell r="L9950">
            <v>0</v>
          </cell>
          <cell r="M9950">
            <v>0</v>
          </cell>
          <cell r="N9950">
            <v>0</v>
          </cell>
          <cell r="O9950" t="str">
            <v>+++</v>
          </cell>
        </row>
        <row r="9951">
          <cell r="A9951" t="str">
            <v>640.45.40.000-6000.12</v>
          </cell>
          <cell r="B9951" t="str">
            <v>640</v>
          </cell>
          <cell r="C9951" t="str">
            <v>45</v>
          </cell>
          <cell r="D9951" t="str">
            <v>40</v>
          </cell>
          <cell r="E9951" t="str">
            <v>000</v>
          </cell>
          <cell r="F9951" t="str">
            <v>6000.12</v>
          </cell>
          <cell r="G9951" t="str">
            <v>Professional Services Contract Services</v>
          </cell>
          <cell r="H9951">
            <v>0</v>
          </cell>
          <cell r="I9951">
            <v>0</v>
          </cell>
          <cell r="J9951">
            <v>0</v>
          </cell>
          <cell r="K9951">
            <v>0</v>
          </cell>
          <cell r="L9951">
            <v>0</v>
          </cell>
          <cell r="M9951">
            <v>0</v>
          </cell>
          <cell r="N9951">
            <v>0</v>
          </cell>
          <cell r="O9951" t="str">
            <v>+++</v>
          </cell>
        </row>
        <row r="9952">
          <cell r="A9952" t="str">
            <v>640.45.40.000-6000.13</v>
          </cell>
          <cell r="B9952" t="str">
            <v>640</v>
          </cell>
          <cell r="C9952" t="str">
            <v>45</v>
          </cell>
          <cell r="D9952" t="str">
            <v>40</v>
          </cell>
          <cell r="E9952" t="str">
            <v>000</v>
          </cell>
          <cell r="F9952" t="str">
            <v>6000.13</v>
          </cell>
          <cell r="G9952" t="str">
            <v>Professional Services Compliance Monitoring</v>
          </cell>
          <cell r="H9952">
            <v>0</v>
          </cell>
          <cell r="I9952">
            <v>0</v>
          </cell>
          <cell r="J9952">
            <v>0</v>
          </cell>
          <cell r="K9952">
            <v>0</v>
          </cell>
          <cell r="L9952">
            <v>0</v>
          </cell>
          <cell r="M9952">
            <v>0</v>
          </cell>
          <cell r="N9952">
            <v>0</v>
          </cell>
          <cell r="O9952" t="str">
            <v>+++</v>
          </cell>
        </row>
        <row r="9953">
          <cell r="A9953" t="str">
            <v>640.45.40.000-6000.14</v>
          </cell>
          <cell r="B9953" t="str">
            <v>640</v>
          </cell>
          <cell r="C9953" t="str">
            <v>45</v>
          </cell>
          <cell r="D9953" t="str">
            <v>40</v>
          </cell>
          <cell r="E9953" t="str">
            <v>000</v>
          </cell>
          <cell r="F9953" t="str">
            <v>6000.14</v>
          </cell>
          <cell r="G9953" t="str">
            <v>Professional Services IW Pre Analysis</v>
          </cell>
          <cell r="H9953">
            <v>0</v>
          </cell>
          <cell r="I9953">
            <v>0</v>
          </cell>
          <cell r="J9953">
            <v>0</v>
          </cell>
          <cell r="K9953">
            <v>0</v>
          </cell>
          <cell r="L9953">
            <v>0</v>
          </cell>
          <cell r="M9953">
            <v>0</v>
          </cell>
          <cell r="N9953">
            <v>0</v>
          </cell>
          <cell r="O9953" t="str">
            <v>+++</v>
          </cell>
        </row>
        <row r="9954">
          <cell r="A9954" t="str">
            <v>640.45.40.000-6000.18</v>
          </cell>
          <cell r="B9954" t="str">
            <v>640</v>
          </cell>
          <cell r="C9954" t="str">
            <v>45</v>
          </cell>
          <cell r="D9954" t="str">
            <v>40</v>
          </cell>
          <cell r="E9954" t="str">
            <v>000</v>
          </cell>
          <cell r="F9954" t="str">
            <v>6000.18</v>
          </cell>
          <cell r="G9954" t="str">
            <v>Professional Services Legal</v>
          </cell>
          <cell r="H9954">
            <v>0</v>
          </cell>
          <cell r="I9954">
            <v>0</v>
          </cell>
          <cell r="J9954">
            <v>0</v>
          </cell>
          <cell r="K9954">
            <v>0</v>
          </cell>
          <cell r="L9954">
            <v>0</v>
          </cell>
          <cell r="M9954">
            <v>0</v>
          </cell>
          <cell r="N9954">
            <v>0</v>
          </cell>
          <cell r="O9954" t="str">
            <v>+++</v>
          </cell>
        </row>
        <row r="9955">
          <cell r="A9955" t="str">
            <v>640.45.40.000-6100.01</v>
          </cell>
          <cell r="B9955" t="str">
            <v>640</v>
          </cell>
          <cell r="C9955" t="str">
            <v>45</v>
          </cell>
          <cell r="D9955" t="str">
            <v>40</v>
          </cell>
          <cell r="E9955" t="str">
            <v>000</v>
          </cell>
          <cell r="F9955" t="str">
            <v>6100.01</v>
          </cell>
          <cell r="G9955" t="str">
            <v>Utilities Electric</v>
          </cell>
          <cell r="H9955">
            <v>0</v>
          </cell>
          <cell r="I9955">
            <v>0</v>
          </cell>
          <cell r="J9955">
            <v>0</v>
          </cell>
          <cell r="K9955">
            <v>0</v>
          </cell>
          <cell r="L9955">
            <v>0</v>
          </cell>
          <cell r="M9955">
            <v>0</v>
          </cell>
          <cell r="N9955">
            <v>0</v>
          </cell>
          <cell r="O9955" t="str">
            <v>+++</v>
          </cell>
        </row>
        <row r="9956">
          <cell r="A9956" t="str">
            <v>640.45.40.000-6100.02</v>
          </cell>
          <cell r="B9956" t="str">
            <v>640</v>
          </cell>
          <cell r="C9956" t="str">
            <v>45</v>
          </cell>
          <cell r="D9956" t="str">
            <v>40</v>
          </cell>
          <cell r="E9956" t="str">
            <v>000</v>
          </cell>
          <cell r="F9956" t="str">
            <v>6100.02</v>
          </cell>
          <cell r="G9956" t="str">
            <v>Utilities Telephone</v>
          </cell>
          <cell r="H9956">
            <v>0</v>
          </cell>
          <cell r="I9956">
            <v>0</v>
          </cell>
          <cell r="J9956">
            <v>0</v>
          </cell>
          <cell r="K9956">
            <v>0</v>
          </cell>
          <cell r="L9956">
            <v>0</v>
          </cell>
          <cell r="M9956">
            <v>0</v>
          </cell>
          <cell r="N9956">
            <v>0</v>
          </cell>
          <cell r="O9956" t="str">
            <v>+++</v>
          </cell>
        </row>
        <row r="9957">
          <cell r="A9957" t="str">
            <v>640.45.40.000-6100.03</v>
          </cell>
          <cell r="B9957" t="str">
            <v>640</v>
          </cell>
          <cell r="C9957" t="str">
            <v>45</v>
          </cell>
          <cell r="D9957" t="str">
            <v>40</v>
          </cell>
          <cell r="E9957" t="str">
            <v>000</v>
          </cell>
          <cell r="F9957" t="str">
            <v>6100.03</v>
          </cell>
          <cell r="G9957" t="str">
            <v>Utilities Data Transmission / ISP</v>
          </cell>
          <cell r="H9957">
            <v>0</v>
          </cell>
          <cell r="I9957">
            <v>0</v>
          </cell>
          <cell r="J9957">
            <v>0</v>
          </cell>
          <cell r="K9957">
            <v>0</v>
          </cell>
          <cell r="L9957">
            <v>0</v>
          </cell>
          <cell r="M9957">
            <v>0</v>
          </cell>
          <cell r="N9957">
            <v>0</v>
          </cell>
          <cell r="O9957" t="str">
            <v>+++</v>
          </cell>
        </row>
        <row r="9958">
          <cell r="A9958" t="str">
            <v>640.45.40.000-6200.01</v>
          </cell>
          <cell r="B9958" t="str">
            <v>640</v>
          </cell>
          <cell r="C9958" t="str">
            <v>45</v>
          </cell>
          <cell r="D9958" t="str">
            <v>40</v>
          </cell>
          <cell r="E9958" t="str">
            <v>000</v>
          </cell>
          <cell r="F9958" t="str">
            <v>6200.01</v>
          </cell>
          <cell r="G9958" t="str">
            <v>Supplies Office</v>
          </cell>
          <cell r="H9958">
            <v>0</v>
          </cell>
          <cell r="I9958">
            <v>0</v>
          </cell>
          <cell r="J9958">
            <v>0</v>
          </cell>
          <cell r="K9958">
            <v>0</v>
          </cell>
          <cell r="L9958">
            <v>0</v>
          </cell>
          <cell r="M9958">
            <v>0</v>
          </cell>
          <cell r="N9958">
            <v>0</v>
          </cell>
          <cell r="O9958" t="str">
            <v>+++</v>
          </cell>
        </row>
        <row r="9959">
          <cell r="A9959" t="str">
            <v>640.45.40.000-6200.02</v>
          </cell>
          <cell r="B9959" t="str">
            <v>640</v>
          </cell>
          <cell r="C9959" t="str">
            <v>45</v>
          </cell>
          <cell r="D9959" t="str">
            <v>40</v>
          </cell>
          <cell r="E9959" t="str">
            <v>000</v>
          </cell>
          <cell r="F9959" t="str">
            <v>6200.02</v>
          </cell>
          <cell r="G9959" t="str">
            <v>Supplies Special Department</v>
          </cell>
          <cell r="H9959">
            <v>0</v>
          </cell>
          <cell r="I9959">
            <v>0</v>
          </cell>
          <cell r="J9959">
            <v>0</v>
          </cell>
          <cell r="K9959">
            <v>0</v>
          </cell>
          <cell r="L9959">
            <v>0</v>
          </cell>
          <cell r="M9959">
            <v>0</v>
          </cell>
          <cell r="N9959">
            <v>0</v>
          </cell>
          <cell r="O9959" t="str">
            <v>+++</v>
          </cell>
        </row>
        <row r="9960">
          <cell r="A9960" t="str">
            <v>640.45.40.000-6200.03</v>
          </cell>
          <cell r="B9960" t="str">
            <v>640</v>
          </cell>
          <cell r="C9960" t="str">
            <v>45</v>
          </cell>
          <cell r="D9960" t="str">
            <v>40</v>
          </cell>
          <cell r="E9960" t="str">
            <v>000</v>
          </cell>
          <cell r="F9960" t="str">
            <v>6200.03</v>
          </cell>
          <cell r="G9960" t="str">
            <v>Supplies Copier Maintenance &amp; Supplies</v>
          </cell>
          <cell r="H9960">
            <v>0</v>
          </cell>
          <cell r="I9960">
            <v>0</v>
          </cell>
          <cell r="J9960">
            <v>0</v>
          </cell>
          <cell r="K9960">
            <v>0</v>
          </cell>
          <cell r="L9960">
            <v>0</v>
          </cell>
          <cell r="M9960">
            <v>0</v>
          </cell>
          <cell r="N9960">
            <v>0</v>
          </cell>
          <cell r="O9960" t="str">
            <v>+++</v>
          </cell>
        </row>
        <row r="9961">
          <cell r="A9961" t="str">
            <v>640.45.40.000-6200.04</v>
          </cell>
          <cell r="B9961" t="str">
            <v>640</v>
          </cell>
          <cell r="C9961" t="str">
            <v>45</v>
          </cell>
          <cell r="D9961" t="str">
            <v>40</v>
          </cell>
          <cell r="E9961" t="str">
            <v>000</v>
          </cell>
          <cell r="F9961" t="str">
            <v>6200.04</v>
          </cell>
          <cell r="G9961" t="str">
            <v>Supplies Postage</v>
          </cell>
          <cell r="H9961">
            <v>0</v>
          </cell>
          <cell r="I9961">
            <v>0</v>
          </cell>
          <cell r="J9961">
            <v>0</v>
          </cell>
          <cell r="K9961">
            <v>0</v>
          </cell>
          <cell r="L9961">
            <v>0</v>
          </cell>
          <cell r="M9961">
            <v>0</v>
          </cell>
          <cell r="N9961">
            <v>0</v>
          </cell>
          <cell r="O9961" t="str">
            <v>+++</v>
          </cell>
        </row>
        <row r="9962">
          <cell r="A9962" t="str">
            <v>640.45.40.000-6200.05</v>
          </cell>
          <cell r="B9962" t="str">
            <v>640</v>
          </cell>
          <cell r="C9962" t="str">
            <v>45</v>
          </cell>
          <cell r="D9962" t="str">
            <v>40</v>
          </cell>
          <cell r="E9962" t="str">
            <v>000</v>
          </cell>
          <cell r="F9962" t="str">
            <v>6200.05</v>
          </cell>
          <cell r="G9962" t="str">
            <v>Supplies Gasoline</v>
          </cell>
          <cell r="H9962">
            <v>0</v>
          </cell>
          <cell r="I9962">
            <v>0</v>
          </cell>
          <cell r="J9962">
            <v>0</v>
          </cell>
          <cell r="K9962">
            <v>0</v>
          </cell>
          <cell r="L9962">
            <v>0</v>
          </cell>
          <cell r="M9962">
            <v>0</v>
          </cell>
          <cell r="N9962">
            <v>0</v>
          </cell>
          <cell r="O9962" t="str">
            <v>+++</v>
          </cell>
        </row>
        <row r="9963">
          <cell r="A9963" t="str">
            <v>640.45.40.000-6200.09</v>
          </cell>
          <cell r="B9963" t="str">
            <v>640</v>
          </cell>
          <cell r="C9963" t="str">
            <v>45</v>
          </cell>
          <cell r="D9963" t="str">
            <v>40</v>
          </cell>
          <cell r="E9963" t="str">
            <v>000</v>
          </cell>
          <cell r="F9963" t="str">
            <v>6200.09</v>
          </cell>
          <cell r="G9963" t="str">
            <v>Supplies Data Processing</v>
          </cell>
          <cell r="H9963">
            <v>0</v>
          </cell>
          <cell r="I9963">
            <v>0</v>
          </cell>
          <cell r="J9963">
            <v>0</v>
          </cell>
          <cell r="K9963">
            <v>0</v>
          </cell>
          <cell r="L9963">
            <v>0</v>
          </cell>
          <cell r="M9963">
            <v>0</v>
          </cell>
          <cell r="N9963">
            <v>0</v>
          </cell>
          <cell r="O9963" t="str">
            <v>+++</v>
          </cell>
        </row>
        <row r="9964">
          <cell r="A9964" t="str">
            <v>640.45.40.000-6300.01</v>
          </cell>
          <cell r="B9964" t="str">
            <v>640</v>
          </cell>
          <cell r="C9964" t="str">
            <v>45</v>
          </cell>
          <cell r="D9964" t="str">
            <v>40</v>
          </cell>
          <cell r="E9964" t="str">
            <v>000</v>
          </cell>
          <cell r="F9964" t="str">
            <v>6300.01</v>
          </cell>
          <cell r="G9964" t="str">
            <v>Dues &amp; Subscriptions Memberships</v>
          </cell>
          <cell r="H9964">
            <v>0</v>
          </cell>
          <cell r="I9964">
            <v>0</v>
          </cell>
          <cell r="J9964">
            <v>0</v>
          </cell>
          <cell r="K9964">
            <v>0</v>
          </cell>
          <cell r="L9964">
            <v>0</v>
          </cell>
          <cell r="M9964">
            <v>0</v>
          </cell>
          <cell r="N9964">
            <v>0</v>
          </cell>
          <cell r="O9964" t="str">
            <v>+++</v>
          </cell>
        </row>
        <row r="9965">
          <cell r="A9965" t="str">
            <v>640.45.40.000-6300.02</v>
          </cell>
          <cell r="B9965" t="str">
            <v>640</v>
          </cell>
          <cell r="C9965" t="str">
            <v>45</v>
          </cell>
          <cell r="D9965" t="str">
            <v>40</v>
          </cell>
          <cell r="E9965" t="str">
            <v>000</v>
          </cell>
          <cell r="F9965" t="str">
            <v>6300.02</v>
          </cell>
          <cell r="G9965" t="str">
            <v>Dues &amp; Subscriptions Publications</v>
          </cell>
          <cell r="H9965">
            <v>0</v>
          </cell>
          <cell r="I9965">
            <v>0</v>
          </cell>
          <cell r="J9965">
            <v>0</v>
          </cell>
          <cell r="K9965">
            <v>0</v>
          </cell>
          <cell r="L9965">
            <v>0</v>
          </cell>
          <cell r="M9965">
            <v>0</v>
          </cell>
          <cell r="N9965">
            <v>0</v>
          </cell>
          <cell r="O9965" t="str">
            <v>+++</v>
          </cell>
        </row>
        <row r="9966">
          <cell r="A9966" t="str">
            <v>640.45.40.000-6300.03</v>
          </cell>
          <cell r="B9966" t="str">
            <v>640</v>
          </cell>
          <cell r="C9966" t="str">
            <v>45</v>
          </cell>
          <cell r="D9966" t="str">
            <v>40</v>
          </cell>
          <cell r="E9966" t="str">
            <v>000</v>
          </cell>
          <cell r="F9966" t="str">
            <v>6300.03</v>
          </cell>
          <cell r="G9966" t="str">
            <v>Dues &amp; Subscriptions Certifications</v>
          </cell>
          <cell r="H9966">
            <v>0</v>
          </cell>
          <cell r="I9966">
            <v>0</v>
          </cell>
          <cell r="J9966">
            <v>0</v>
          </cell>
          <cell r="K9966">
            <v>0</v>
          </cell>
          <cell r="L9966">
            <v>0</v>
          </cell>
          <cell r="M9966">
            <v>0</v>
          </cell>
          <cell r="N9966">
            <v>0</v>
          </cell>
          <cell r="O9966" t="str">
            <v>+++</v>
          </cell>
        </row>
        <row r="9967">
          <cell r="A9967" t="str">
            <v>640.45.40.000-6350.01</v>
          </cell>
          <cell r="B9967" t="str">
            <v>640</v>
          </cell>
          <cell r="C9967" t="str">
            <v>45</v>
          </cell>
          <cell r="D9967" t="str">
            <v>40</v>
          </cell>
          <cell r="E9967" t="str">
            <v>000</v>
          </cell>
          <cell r="F9967" t="str">
            <v>6350.01</v>
          </cell>
          <cell r="G9967" t="str">
            <v>Maintenance Agreements &amp; Licenses License/Software Maintenance</v>
          </cell>
          <cell r="H9967">
            <v>0</v>
          </cell>
          <cell r="I9967">
            <v>0</v>
          </cell>
          <cell r="J9967">
            <v>0</v>
          </cell>
          <cell r="K9967">
            <v>0</v>
          </cell>
          <cell r="L9967">
            <v>0</v>
          </cell>
          <cell r="M9967">
            <v>0</v>
          </cell>
          <cell r="N9967">
            <v>0</v>
          </cell>
          <cell r="O9967" t="str">
            <v>+++</v>
          </cell>
        </row>
        <row r="9968">
          <cell r="A9968" t="str">
            <v>640.45.40.000-6350.02</v>
          </cell>
          <cell r="B9968" t="str">
            <v>640</v>
          </cell>
          <cell r="C9968" t="str">
            <v>45</v>
          </cell>
          <cell r="D9968" t="str">
            <v>40</v>
          </cell>
          <cell r="E9968" t="str">
            <v>000</v>
          </cell>
          <cell r="F9968" t="str">
            <v>6350.02</v>
          </cell>
          <cell r="G9968" t="str">
            <v>Maintenance Agreements &amp; Licenses Hardware Maintenance</v>
          </cell>
          <cell r="H9968">
            <v>0</v>
          </cell>
          <cell r="I9968">
            <v>0</v>
          </cell>
          <cell r="J9968">
            <v>0</v>
          </cell>
          <cell r="K9968">
            <v>0</v>
          </cell>
          <cell r="L9968">
            <v>0</v>
          </cell>
          <cell r="M9968">
            <v>0</v>
          </cell>
          <cell r="N9968">
            <v>0</v>
          </cell>
          <cell r="O9968" t="str">
            <v>+++</v>
          </cell>
        </row>
        <row r="9969">
          <cell r="A9969" t="str">
            <v>640.45.40.000-6350.03</v>
          </cell>
          <cell r="B9969" t="str">
            <v>640</v>
          </cell>
          <cell r="C9969" t="str">
            <v>45</v>
          </cell>
          <cell r="D9969" t="str">
            <v>40</v>
          </cell>
          <cell r="E9969" t="str">
            <v>000</v>
          </cell>
          <cell r="F9969" t="str">
            <v>6350.03</v>
          </cell>
          <cell r="G9969" t="str">
            <v>Maintenance Agreements &amp; Licenses Maintenance Agreements</v>
          </cell>
          <cell r="H9969">
            <v>0</v>
          </cell>
          <cell r="I9969">
            <v>0</v>
          </cell>
          <cell r="J9969">
            <v>0</v>
          </cell>
          <cell r="K9969">
            <v>0</v>
          </cell>
          <cell r="L9969">
            <v>0</v>
          </cell>
          <cell r="M9969">
            <v>0</v>
          </cell>
          <cell r="N9969">
            <v>0</v>
          </cell>
          <cell r="O9969" t="str">
            <v>+++</v>
          </cell>
        </row>
        <row r="9970">
          <cell r="A9970" t="str">
            <v>640.45.40.000-6350.04</v>
          </cell>
          <cell r="B9970" t="str">
            <v>640</v>
          </cell>
          <cell r="C9970" t="str">
            <v>45</v>
          </cell>
          <cell r="D9970" t="str">
            <v>40</v>
          </cell>
          <cell r="E9970" t="str">
            <v>000</v>
          </cell>
          <cell r="F9970" t="str">
            <v>6350.04</v>
          </cell>
          <cell r="G9970" t="str">
            <v>Maintenance Agreements &amp; Licenses SCADA</v>
          </cell>
          <cell r="H9970">
            <v>0</v>
          </cell>
          <cell r="I9970">
            <v>0</v>
          </cell>
          <cell r="J9970">
            <v>0</v>
          </cell>
          <cell r="K9970">
            <v>0</v>
          </cell>
          <cell r="L9970">
            <v>0</v>
          </cell>
          <cell r="M9970">
            <v>0</v>
          </cell>
          <cell r="N9970">
            <v>0</v>
          </cell>
          <cell r="O9970" t="str">
            <v>+++</v>
          </cell>
        </row>
        <row r="9971">
          <cell r="A9971" t="str">
            <v>640.45.40.000-6350.05</v>
          </cell>
          <cell r="B9971" t="str">
            <v>640</v>
          </cell>
          <cell r="C9971" t="str">
            <v>45</v>
          </cell>
          <cell r="D9971" t="str">
            <v>40</v>
          </cell>
          <cell r="E9971" t="str">
            <v>000</v>
          </cell>
          <cell r="F9971" t="str">
            <v>6350.05</v>
          </cell>
          <cell r="G9971" t="str">
            <v>Maintenance Agreements &amp; Licenses Traffic Control</v>
          </cell>
          <cell r="H9971">
            <v>0</v>
          </cell>
          <cell r="I9971">
            <v>0</v>
          </cell>
          <cell r="J9971">
            <v>0</v>
          </cell>
          <cell r="K9971">
            <v>0</v>
          </cell>
          <cell r="L9971">
            <v>0</v>
          </cell>
          <cell r="M9971">
            <v>0</v>
          </cell>
          <cell r="N9971">
            <v>0</v>
          </cell>
          <cell r="O9971" t="str">
            <v>+++</v>
          </cell>
        </row>
        <row r="9972">
          <cell r="A9972" t="str">
            <v>640.45.40.000-6350.06</v>
          </cell>
          <cell r="B9972" t="str">
            <v>640</v>
          </cell>
          <cell r="C9972" t="str">
            <v>45</v>
          </cell>
          <cell r="D9972" t="str">
            <v>40</v>
          </cell>
          <cell r="E9972" t="str">
            <v>000</v>
          </cell>
          <cell r="F9972" t="str">
            <v>6350.06</v>
          </cell>
          <cell r="G9972" t="str">
            <v>Maintenance Agreements &amp; Licenses Streetlights</v>
          </cell>
          <cell r="H9972">
            <v>0</v>
          </cell>
          <cell r="I9972">
            <v>0</v>
          </cell>
          <cell r="J9972">
            <v>0</v>
          </cell>
          <cell r="K9972">
            <v>0</v>
          </cell>
          <cell r="L9972">
            <v>0</v>
          </cell>
          <cell r="M9972">
            <v>0</v>
          </cell>
          <cell r="N9972">
            <v>0</v>
          </cell>
          <cell r="O9972" t="str">
            <v>+++</v>
          </cell>
        </row>
        <row r="9973">
          <cell r="A9973" t="str">
            <v>640.45.40.000-6400.01</v>
          </cell>
          <cell r="B9973" t="str">
            <v>640</v>
          </cell>
          <cell r="C9973" t="str">
            <v>45</v>
          </cell>
          <cell r="D9973" t="str">
            <v>40</v>
          </cell>
          <cell r="E9973" t="str">
            <v>000</v>
          </cell>
          <cell r="F9973" t="str">
            <v>6400.01</v>
          </cell>
          <cell r="G9973" t="str">
            <v>Repairs &amp; Maintenance Building</v>
          </cell>
          <cell r="H9973">
            <v>0</v>
          </cell>
          <cell r="I9973">
            <v>0</v>
          </cell>
          <cell r="J9973">
            <v>0</v>
          </cell>
          <cell r="K9973">
            <v>0</v>
          </cell>
          <cell r="L9973">
            <v>0</v>
          </cell>
          <cell r="M9973">
            <v>0</v>
          </cell>
          <cell r="N9973">
            <v>0</v>
          </cell>
          <cell r="O9973" t="str">
            <v>+++</v>
          </cell>
        </row>
        <row r="9974">
          <cell r="A9974" t="str">
            <v>640.45.40.000-6400.02</v>
          </cell>
          <cell r="B9974" t="str">
            <v>640</v>
          </cell>
          <cell r="C9974" t="str">
            <v>45</v>
          </cell>
          <cell r="D9974" t="str">
            <v>40</v>
          </cell>
          <cell r="E9974" t="str">
            <v>000</v>
          </cell>
          <cell r="F9974" t="str">
            <v>6400.02</v>
          </cell>
          <cell r="G9974" t="str">
            <v>Repairs &amp; Maintenance Minor Equipment/Other</v>
          </cell>
          <cell r="H9974">
            <v>0</v>
          </cell>
          <cell r="I9974">
            <v>0</v>
          </cell>
          <cell r="J9974">
            <v>0</v>
          </cell>
          <cell r="K9974">
            <v>0</v>
          </cell>
          <cell r="L9974">
            <v>0</v>
          </cell>
          <cell r="M9974">
            <v>0</v>
          </cell>
          <cell r="N9974">
            <v>0</v>
          </cell>
          <cell r="O9974" t="str">
            <v>+++</v>
          </cell>
        </row>
        <row r="9975">
          <cell r="A9975" t="str">
            <v>640.45.40.000-6400.03</v>
          </cell>
          <cell r="B9975" t="str">
            <v>640</v>
          </cell>
          <cell r="C9975" t="str">
            <v>45</v>
          </cell>
          <cell r="D9975" t="str">
            <v>40</v>
          </cell>
          <cell r="E9975" t="str">
            <v>000</v>
          </cell>
          <cell r="F9975" t="str">
            <v>6400.03</v>
          </cell>
          <cell r="G9975" t="str">
            <v>Repairs &amp; Maintenance Major Repair &amp; Contingency</v>
          </cell>
          <cell r="H9975">
            <v>0</v>
          </cell>
          <cell r="I9975">
            <v>0</v>
          </cell>
          <cell r="J9975">
            <v>0</v>
          </cell>
          <cell r="K9975">
            <v>0</v>
          </cell>
          <cell r="L9975">
            <v>0</v>
          </cell>
          <cell r="M9975">
            <v>0</v>
          </cell>
          <cell r="N9975">
            <v>0</v>
          </cell>
          <cell r="O9975" t="str">
            <v>+++</v>
          </cell>
        </row>
        <row r="9976">
          <cell r="A9976" t="str">
            <v>640.45.40.000-6400.04</v>
          </cell>
          <cell r="B9976" t="str">
            <v>640</v>
          </cell>
          <cell r="C9976" t="str">
            <v>45</v>
          </cell>
          <cell r="D9976" t="str">
            <v>40</v>
          </cell>
          <cell r="E9976" t="str">
            <v>000</v>
          </cell>
          <cell r="F9976" t="str">
            <v>6400.04</v>
          </cell>
          <cell r="G9976" t="str">
            <v>Repairs &amp; Maintenance Equipment Rental</v>
          </cell>
          <cell r="H9976">
            <v>0</v>
          </cell>
          <cell r="I9976">
            <v>0</v>
          </cell>
          <cell r="J9976">
            <v>0</v>
          </cell>
          <cell r="K9976">
            <v>0</v>
          </cell>
          <cell r="L9976">
            <v>0</v>
          </cell>
          <cell r="M9976">
            <v>0</v>
          </cell>
          <cell r="N9976">
            <v>0</v>
          </cell>
          <cell r="O9976" t="str">
            <v>+++</v>
          </cell>
        </row>
        <row r="9977">
          <cell r="A9977" t="str">
            <v>640.45.40.000-6400.05</v>
          </cell>
          <cell r="B9977" t="str">
            <v>640</v>
          </cell>
          <cell r="C9977" t="str">
            <v>45</v>
          </cell>
          <cell r="D9977" t="str">
            <v>40</v>
          </cell>
          <cell r="E9977" t="str">
            <v>000</v>
          </cell>
          <cell r="F9977" t="str">
            <v>6400.05</v>
          </cell>
          <cell r="G9977" t="str">
            <v>Repairs &amp; Maintenance Vehicle</v>
          </cell>
          <cell r="H9977">
            <v>0</v>
          </cell>
          <cell r="I9977">
            <v>0</v>
          </cell>
          <cell r="J9977">
            <v>0</v>
          </cell>
          <cell r="K9977">
            <v>0</v>
          </cell>
          <cell r="L9977">
            <v>0</v>
          </cell>
          <cell r="M9977">
            <v>0</v>
          </cell>
          <cell r="N9977">
            <v>0</v>
          </cell>
          <cell r="O9977" t="str">
            <v>+++</v>
          </cell>
        </row>
        <row r="9978">
          <cell r="A9978" t="str">
            <v>640.45.40.000-6600.01</v>
          </cell>
          <cell r="B9978" t="str">
            <v>640</v>
          </cell>
          <cell r="C9978" t="str">
            <v>45</v>
          </cell>
          <cell r="D9978" t="str">
            <v>40</v>
          </cell>
          <cell r="E9978" t="str">
            <v>000</v>
          </cell>
          <cell r="F9978" t="str">
            <v>6600.01</v>
          </cell>
          <cell r="G9978" t="str">
            <v>Administrative Expenses Meetings</v>
          </cell>
          <cell r="H9978">
            <v>0</v>
          </cell>
          <cell r="I9978">
            <v>0</v>
          </cell>
          <cell r="J9978">
            <v>0</v>
          </cell>
          <cell r="K9978">
            <v>0</v>
          </cell>
          <cell r="L9978">
            <v>0</v>
          </cell>
          <cell r="M9978">
            <v>0</v>
          </cell>
          <cell r="N9978">
            <v>0</v>
          </cell>
          <cell r="O9978" t="str">
            <v>+++</v>
          </cell>
        </row>
        <row r="9979">
          <cell r="A9979" t="str">
            <v>640.45.40.000-6600.03</v>
          </cell>
          <cell r="B9979" t="str">
            <v>640</v>
          </cell>
          <cell r="C9979" t="str">
            <v>45</v>
          </cell>
          <cell r="D9979" t="str">
            <v>40</v>
          </cell>
          <cell r="E9979" t="str">
            <v>000</v>
          </cell>
          <cell r="F9979" t="str">
            <v>6600.03</v>
          </cell>
          <cell r="G9979" t="str">
            <v>Administrative Expenses Mileage Reimbursement</v>
          </cell>
          <cell r="H9979">
            <v>0</v>
          </cell>
          <cell r="I9979">
            <v>0</v>
          </cell>
          <cell r="J9979">
            <v>0</v>
          </cell>
          <cell r="K9979">
            <v>0</v>
          </cell>
          <cell r="L9979">
            <v>0</v>
          </cell>
          <cell r="M9979">
            <v>0</v>
          </cell>
          <cell r="N9979">
            <v>0</v>
          </cell>
          <cell r="O9979" t="str">
            <v>+++</v>
          </cell>
        </row>
        <row r="9980">
          <cell r="A9980" t="str">
            <v>640.45.40.000-6600.04</v>
          </cell>
          <cell r="B9980" t="str">
            <v>640</v>
          </cell>
          <cell r="C9980" t="str">
            <v>45</v>
          </cell>
          <cell r="D9980" t="str">
            <v>40</v>
          </cell>
          <cell r="E9980" t="str">
            <v>000</v>
          </cell>
          <cell r="F9980" t="str">
            <v>6600.04</v>
          </cell>
          <cell r="G9980" t="str">
            <v>Administrative Expenses Training/Conferences</v>
          </cell>
          <cell r="H9980">
            <v>0</v>
          </cell>
          <cell r="I9980">
            <v>0</v>
          </cell>
          <cell r="J9980">
            <v>0</v>
          </cell>
          <cell r="K9980">
            <v>0</v>
          </cell>
          <cell r="L9980">
            <v>0</v>
          </cell>
          <cell r="M9980">
            <v>0</v>
          </cell>
          <cell r="N9980">
            <v>0</v>
          </cell>
          <cell r="O9980" t="str">
            <v>+++</v>
          </cell>
        </row>
        <row r="9981">
          <cell r="A9981" t="str">
            <v>640.45.40.000-6600.05</v>
          </cell>
          <cell r="B9981" t="str">
            <v>640</v>
          </cell>
          <cell r="C9981" t="str">
            <v>45</v>
          </cell>
          <cell r="D9981" t="str">
            <v>40</v>
          </cell>
          <cell r="E9981" t="str">
            <v>000</v>
          </cell>
          <cell r="F9981" t="str">
            <v>6600.05</v>
          </cell>
          <cell r="G9981" t="str">
            <v>Administrative Expenses Public/Legal Advertisement</v>
          </cell>
          <cell r="H9981">
            <v>0</v>
          </cell>
          <cell r="I9981">
            <v>0</v>
          </cell>
          <cell r="J9981">
            <v>0</v>
          </cell>
          <cell r="K9981">
            <v>0</v>
          </cell>
          <cell r="L9981">
            <v>0</v>
          </cell>
          <cell r="M9981">
            <v>0</v>
          </cell>
          <cell r="N9981">
            <v>0</v>
          </cell>
          <cell r="O9981" t="str">
            <v>+++</v>
          </cell>
        </row>
        <row r="9982">
          <cell r="A9982" t="str">
            <v>640.45.40.000-6600.06</v>
          </cell>
          <cell r="B9982" t="str">
            <v>640</v>
          </cell>
          <cell r="C9982" t="str">
            <v>45</v>
          </cell>
          <cell r="D9982" t="str">
            <v>40</v>
          </cell>
          <cell r="E9982" t="str">
            <v>000</v>
          </cell>
          <cell r="F9982" t="str">
            <v>6600.06</v>
          </cell>
          <cell r="G9982" t="str">
            <v>Administrative Expenses Property/Building Rental</v>
          </cell>
          <cell r="H9982">
            <v>0</v>
          </cell>
          <cell r="I9982">
            <v>0</v>
          </cell>
          <cell r="J9982">
            <v>0</v>
          </cell>
          <cell r="K9982">
            <v>0</v>
          </cell>
          <cell r="L9982">
            <v>0</v>
          </cell>
          <cell r="M9982">
            <v>0</v>
          </cell>
          <cell r="N9982">
            <v>0</v>
          </cell>
          <cell r="O9982" t="str">
            <v>+++</v>
          </cell>
        </row>
        <row r="9983">
          <cell r="A9983" t="str">
            <v>640.45.40.000-6600.07</v>
          </cell>
          <cell r="B9983" t="str">
            <v>640</v>
          </cell>
          <cell r="C9983" t="str">
            <v>45</v>
          </cell>
          <cell r="D9983" t="str">
            <v>40</v>
          </cell>
          <cell r="E9983" t="str">
            <v>000</v>
          </cell>
          <cell r="F9983" t="str">
            <v>6600.07</v>
          </cell>
          <cell r="G9983" t="str">
            <v>Administrative Expenses Employee Recruitment</v>
          </cell>
          <cell r="H9983">
            <v>0</v>
          </cell>
          <cell r="I9983">
            <v>0</v>
          </cell>
          <cell r="J9983">
            <v>0</v>
          </cell>
          <cell r="K9983">
            <v>0</v>
          </cell>
          <cell r="L9983">
            <v>0</v>
          </cell>
          <cell r="M9983">
            <v>0</v>
          </cell>
          <cell r="N9983">
            <v>0</v>
          </cell>
          <cell r="O9983" t="str">
            <v>+++</v>
          </cell>
        </row>
        <row r="9984">
          <cell r="A9984" t="str">
            <v>640.45.40.000-6600.08</v>
          </cell>
          <cell r="B9984" t="str">
            <v>640</v>
          </cell>
          <cell r="C9984" t="str">
            <v>45</v>
          </cell>
          <cell r="D9984" t="str">
            <v>40</v>
          </cell>
          <cell r="E9984" t="str">
            <v>000</v>
          </cell>
          <cell r="F9984" t="str">
            <v>6600.08</v>
          </cell>
          <cell r="G9984" t="str">
            <v>Administrative Expenses Employee Recognition</v>
          </cell>
          <cell r="H9984">
            <v>0</v>
          </cell>
          <cell r="I9984">
            <v>0</v>
          </cell>
          <cell r="J9984">
            <v>0</v>
          </cell>
          <cell r="K9984">
            <v>0</v>
          </cell>
          <cell r="L9984">
            <v>0</v>
          </cell>
          <cell r="M9984">
            <v>0</v>
          </cell>
          <cell r="N9984">
            <v>0</v>
          </cell>
          <cell r="O9984" t="str">
            <v>+++</v>
          </cell>
        </row>
        <row r="9985">
          <cell r="A9985" t="str">
            <v>640.45.40.000-6600.14</v>
          </cell>
          <cell r="B9985" t="str">
            <v>640</v>
          </cell>
          <cell r="C9985" t="str">
            <v>45</v>
          </cell>
          <cell r="D9985" t="str">
            <v>40</v>
          </cell>
          <cell r="E9985" t="str">
            <v>000</v>
          </cell>
          <cell r="F9985" t="str">
            <v>6600.14</v>
          </cell>
          <cell r="G9985" t="str">
            <v>Administrative Expenses Filing/Recording Fee</v>
          </cell>
          <cell r="H9985">
            <v>0</v>
          </cell>
          <cell r="I9985">
            <v>0</v>
          </cell>
          <cell r="J9985">
            <v>0</v>
          </cell>
          <cell r="K9985">
            <v>0</v>
          </cell>
          <cell r="L9985">
            <v>0</v>
          </cell>
          <cell r="M9985">
            <v>0</v>
          </cell>
          <cell r="N9985">
            <v>0</v>
          </cell>
          <cell r="O9985" t="str">
            <v>+++</v>
          </cell>
        </row>
        <row r="9986">
          <cell r="A9986" t="str">
            <v>640.45.40.000-6600.24</v>
          </cell>
          <cell r="B9986" t="str">
            <v>640</v>
          </cell>
          <cell r="C9986" t="str">
            <v>45</v>
          </cell>
          <cell r="D9986" t="str">
            <v>40</v>
          </cell>
          <cell r="E9986" t="str">
            <v>000</v>
          </cell>
          <cell r="F9986" t="str">
            <v>6600.24</v>
          </cell>
          <cell r="G9986" t="str">
            <v>Administrative Expenses Marketing</v>
          </cell>
          <cell r="H9986">
            <v>0</v>
          </cell>
          <cell r="I9986">
            <v>0</v>
          </cell>
          <cell r="J9986">
            <v>0</v>
          </cell>
          <cell r="K9986">
            <v>0</v>
          </cell>
          <cell r="L9986">
            <v>0</v>
          </cell>
          <cell r="M9986">
            <v>0</v>
          </cell>
          <cell r="N9986">
            <v>0</v>
          </cell>
          <cell r="O9986" t="str">
            <v>+++</v>
          </cell>
        </row>
        <row r="9987">
          <cell r="A9987" t="str">
            <v>640.45.40.000-6600.25</v>
          </cell>
          <cell r="B9987" t="str">
            <v>640</v>
          </cell>
          <cell r="C9987" t="str">
            <v>45</v>
          </cell>
          <cell r="D9987" t="str">
            <v>40</v>
          </cell>
          <cell r="E9987" t="str">
            <v>000</v>
          </cell>
          <cell r="F9987" t="str">
            <v>6600.25</v>
          </cell>
          <cell r="G9987" t="str">
            <v>Administrative Expenses Support Services-Indirect Labor</v>
          </cell>
          <cell r="H9987">
            <v>0</v>
          </cell>
          <cell r="I9987">
            <v>0</v>
          </cell>
          <cell r="J9987">
            <v>0</v>
          </cell>
          <cell r="K9987">
            <v>0</v>
          </cell>
          <cell r="L9987">
            <v>0</v>
          </cell>
          <cell r="M9987">
            <v>0</v>
          </cell>
          <cell r="N9987">
            <v>0</v>
          </cell>
          <cell r="O9987" t="str">
            <v>+++</v>
          </cell>
        </row>
        <row r="9988">
          <cell r="A9988" t="str">
            <v>640.45.40.000-6600.26</v>
          </cell>
          <cell r="B9988" t="str">
            <v>640</v>
          </cell>
          <cell r="C9988" t="str">
            <v>45</v>
          </cell>
          <cell r="D9988" t="str">
            <v>40</v>
          </cell>
          <cell r="E9988" t="str">
            <v>000</v>
          </cell>
          <cell r="F9988" t="str">
            <v>6600.26</v>
          </cell>
          <cell r="G9988" t="str">
            <v>Administrative Expenses Support Services-IT</v>
          </cell>
          <cell r="H9988">
            <v>0</v>
          </cell>
          <cell r="I9988">
            <v>0</v>
          </cell>
          <cell r="J9988">
            <v>0</v>
          </cell>
          <cell r="K9988">
            <v>0</v>
          </cell>
          <cell r="L9988">
            <v>0</v>
          </cell>
          <cell r="M9988">
            <v>0</v>
          </cell>
          <cell r="N9988">
            <v>0</v>
          </cell>
          <cell r="O9988" t="str">
            <v>+++</v>
          </cell>
        </row>
        <row r="9989">
          <cell r="A9989" t="str">
            <v>640.45.40.000-6600.27</v>
          </cell>
          <cell r="B9989" t="str">
            <v>640</v>
          </cell>
          <cell r="C9989" t="str">
            <v>45</v>
          </cell>
          <cell r="D9989" t="str">
            <v>40</v>
          </cell>
          <cell r="E9989" t="str">
            <v>000</v>
          </cell>
          <cell r="F9989" t="str">
            <v>6600.27</v>
          </cell>
          <cell r="G9989" t="str">
            <v>Administrative Expenses Support Services-Direct Labor</v>
          </cell>
          <cell r="H9989">
            <v>0</v>
          </cell>
          <cell r="I9989">
            <v>0</v>
          </cell>
          <cell r="J9989">
            <v>0</v>
          </cell>
          <cell r="K9989">
            <v>0</v>
          </cell>
          <cell r="L9989">
            <v>0</v>
          </cell>
          <cell r="M9989">
            <v>0</v>
          </cell>
          <cell r="N9989">
            <v>0</v>
          </cell>
          <cell r="O9989" t="str">
            <v>+++</v>
          </cell>
        </row>
        <row r="9990">
          <cell r="A9990" t="str">
            <v>640.45.40.000-6600.29</v>
          </cell>
          <cell r="B9990" t="str">
            <v>640</v>
          </cell>
          <cell r="C9990" t="str">
            <v>45</v>
          </cell>
          <cell r="D9990" t="str">
            <v>40</v>
          </cell>
          <cell r="E9990" t="str">
            <v>000</v>
          </cell>
          <cell r="F9990" t="str">
            <v>6600.29</v>
          </cell>
          <cell r="G9990" t="str">
            <v>Administrative Expenses Administration &amp; Planning</v>
          </cell>
          <cell r="H9990">
            <v>0</v>
          </cell>
          <cell r="I9990">
            <v>0</v>
          </cell>
          <cell r="J9990">
            <v>0</v>
          </cell>
          <cell r="K9990">
            <v>0</v>
          </cell>
          <cell r="L9990">
            <v>0</v>
          </cell>
          <cell r="M9990">
            <v>0</v>
          </cell>
          <cell r="N9990">
            <v>0</v>
          </cell>
          <cell r="O9990" t="str">
            <v>+++</v>
          </cell>
        </row>
        <row r="9991">
          <cell r="A9991" t="str">
            <v>640.45.40.000-6600.30</v>
          </cell>
          <cell r="B9991" t="str">
            <v>640</v>
          </cell>
          <cell r="C9991" t="str">
            <v>45</v>
          </cell>
          <cell r="D9991" t="str">
            <v>40</v>
          </cell>
          <cell r="E9991" t="str">
            <v>000</v>
          </cell>
          <cell r="F9991" t="str">
            <v>6600.30</v>
          </cell>
          <cell r="G9991" t="str">
            <v>Administrative Expenses Other Expenses</v>
          </cell>
          <cell r="H9991">
            <v>0</v>
          </cell>
          <cell r="I9991">
            <v>0</v>
          </cell>
          <cell r="J9991">
            <v>0</v>
          </cell>
          <cell r="K9991">
            <v>0</v>
          </cell>
          <cell r="L9991">
            <v>0</v>
          </cell>
          <cell r="M9991">
            <v>0</v>
          </cell>
          <cell r="N9991">
            <v>0</v>
          </cell>
          <cell r="O9991" t="str">
            <v>+++</v>
          </cell>
        </row>
        <row r="9992">
          <cell r="A9992" t="str">
            <v>640.45.40.000-7000.03</v>
          </cell>
          <cell r="B9992" t="str">
            <v>640</v>
          </cell>
          <cell r="C9992" t="str">
            <v>45</v>
          </cell>
          <cell r="D9992" t="str">
            <v>40</v>
          </cell>
          <cell r="E9992" t="str">
            <v>000</v>
          </cell>
          <cell r="F9992" t="str">
            <v>7000.03</v>
          </cell>
          <cell r="G9992" t="str">
            <v>Capital Outlay Operations Equip-Minor</v>
          </cell>
          <cell r="H9992">
            <v>0</v>
          </cell>
          <cell r="I9992">
            <v>0</v>
          </cell>
          <cell r="J9992">
            <v>0</v>
          </cell>
          <cell r="K9992">
            <v>0</v>
          </cell>
          <cell r="L9992">
            <v>0</v>
          </cell>
          <cell r="M9992">
            <v>0</v>
          </cell>
          <cell r="N9992">
            <v>0</v>
          </cell>
          <cell r="O9992" t="str">
            <v>+++</v>
          </cell>
        </row>
        <row r="9993">
          <cell r="A9993" t="str">
            <v>640.45.40.000-7000.04</v>
          </cell>
          <cell r="B9993" t="str">
            <v>640</v>
          </cell>
          <cell r="C9993" t="str">
            <v>45</v>
          </cell>
          <cell r="D9993" t="str">
            <v>40</v>
          </cell>
          <cell r="E9993" t="str">
            <v>000</v>
          </cell>
          <cell r="F9993" t="str">
            <v>7000.04</v>
          </cell>
          <cell r="G9993" t="str">
            <v>Capital Outlay Operations Equipment-Major</v>
          </cell>
          <cell r="H9993">
            <v>0</v>
          </cell>
          <cell r="I9993">
            <v>0</v>
          </cell>
          <cell r="J9993">
            <v>0</v>
          </cell>
          <cell r="K9993">
            <v>0</v>
          </cell>
          <cell r="L9993">
            <v>0</v>
          </cell>
          <cell r="M9993">
            <v>0</v>
          </cell>
          <cell r="N9993">
            <v>0</v>
          </cell>
          <cell r="O9993" t="str">
            <v>+++</v>
          </cell>
        </row>
        <row r="9994">
          <cell r="A9994" t="str">
            <v>640.45.40.000-7000.07</v>
          </cell>
          <cell r="B9994" t="str">
            <v>640</v>
          </cell>
          <cell r="C9994" t="str">
            <v>45</v>
          </cell>
          <cell r="D9994" t="str">
            <v>40</v>
          </cell>
          <cell r="E9994" t="str">
            <v>000</v>
          </cell>
          <cell r="F9994" t="str">
            <v>7000.07</v>
          </cell>
          <cell r="G9994" t="str">
            <v>Capital Outlay Computer Hardware</v>
          </cell>
          <cell r="H9994">
            <v>0</v>
          </cell>
          <cell r="I9994">
            <v>0</v>
          </cell>
          <cell r="J9994">
            <v>0</v>
          </cell>
          <cell r="K9994">
            <v>0</v>
          </cell>
          <cell r="L9994">
            <v>0</v>
          </cell>
          <cell r="M9994">
            <v>0</v>
          </cell>
          <cell r="N9994">
            <v>0</v>
          </cell>
          <cell r="O9994" t="str">
            <v>+++</v>
          </cell>
        </row>
        <row r="9995">
          <cell r="A9995" t="str">
            <v>640.45.40.000-7000.08</v>
          </cell>
          <cell r="B9995" t="str">
            <v>640</v>
          </cell>
          <cell r="C9995" t="str">
            <v>45</v>
          </cell>
          <cell r="D9995" t="str">
            <v>40</v>
          </cell>
          <cell r="E9995" t="str">
            <v>000</v>
          </cell>
          <cell r="F9995" t="str">
            <v>7000.08</v>
          </cell>
          <cell r="G9995" t="str">
            <v>Capital Outlay Computer Software</v>
          </cell>
          <cell r="H9995">
            <v>0</v>
          </cell>
          <cell r="I9995">
            <v>0</v>
          </cell>
          <cell r="J9995">
            <v>0</v>
          </cell>
          <cell r="K9995">
            <v>0</v>
          </cell>
          <cell r="L9995">
            <v>0</v>
          </cell>
          <cell r="M9995">
            <v>0</v>
          </cell>
          <cell r="N9995">
            <v>0</v>
          </cell>
          <cell r="O9995" t="str">
            <v>+++</v>
          </cell>
        </row>
        <row r="9996">
          <cell r="A9996" t="str">
            <v>640.45.40.000-7000.12</v>
          </cell>
          <cell r="B9996" t="str">
            <v>640</v>
          </cell>
          <cell r="C9996" t="str">
            <v>45</v>
          </cell>
          <cell r="D9996" t="str">
            <v>40</v>
          </cell>
          <cell r="E9996" t="str">
            <v>000</v>
          </cell>
          <cell r="F9996" t="str">
            <v>7000.12</v>
          </cell>
          <cell r="G9996" t="str">
            <v>Capital Outlay Furniture</v>
          </cell>
          <cell r="H9996">
            <v>0</v>
          </cell>
          <cell r="I9996">
            <v>0</v>
          </cell>
          <cell r="J9996">
            <v>0</v>
          </cell>
          <cell r="K9996">
            <v>0</v>
          </cell>
          <cell r="L9996">
            <v>0</v>
          </cell>
          <cell r="M9996">
            <v>0</v>
          </cell>
          <cell r="N9996">
            <v>0</v>
          </cell>
          <cell r="O9996" t="str">
            <v>+++</v>
          </cell>
        </row>
        <row r="9997">
          <cell r="A9997" t="str">
            <v>640.45.40.000-7000.99</v>
          </cell>
          <cell r="B9997" t="str">
            <v>640</v>
          </cell>
          <cell r="C9997" t="str">
            <v>45</v>
          </cell>
          <cell r="D9997" t="str">
            <v>40</v>
          </cell>
          <cell r="E9997" t="str">
            <v>000</v>
          </cell>
          <cell r="F9997" t="str">
            <v>7000.99</v>
          </cell>
          <cell r="G9997" t="str">
            <v>Capital Outlay General</v>
          </cell>
          <cell r="H9997">
            <v>0</v>
          </cell>
          <cell r="I9997">
            <v>0</v>
          </cell>
          <cell r="J9997">
            <v>0</v>
          </cell>
          <cell r="K9997">
            <v>0</v>
          </cell>
          <cell r="L9997">
            <v>0</v>
          </cell>
          <cell r="M9997">
            <v>0</v>
          </cell>
          <cell r="N9997">
            <v>0</v>
          </cell>
          <cell r="O9997" t="str">
            <v>+++</v>
          </cell>
        </row>
        <row r="9998">
          <cell r="A9998" t="str">
            <v>640.45.41.000-5000.01</v>
          </cell>
          <cell r="B9998" t="str">
            <v>640</v>
          </cell>
          <cell r="C9998" t="str">
            <v>45</v>
          </cell>
          <cell r="D9998" t="str">
            <v>41</v>
          </cell>
          <cell r="E9998" t="str">
            <v>000</v>
          </cell>
          <cell r="F9998" t="str">
            <v>5000.01</v>
          </cell>
          <cell r="G9998" t="str">
            <v>Salaries Regular</v>
          </cell>
          <cell r="H9998">
            <v>0</v>
          </cell>
          <cell r="I9998">
            <v>0</v>
          </cell>
          <cell r="J9998">
            <v>0</v>
          </cell>
          <cell r="K9998">
            <v>0</v>
          </cell>
          <cell r="L9998">
            <v>0</v>
          </cell>
          <cell r="M9998">
            <v>0</v>
          </cell>
          <cell r="N9998">
            <v>0</v>
          </cell>
          <cell r="O9998" t="str">
            <v>+++</v>
          </cell>
        </row>
        <row r="9999">
          <cell r="A9999" t="str">
            <v>640.45.41.000-5000.02</v>
          </cell>
          <cell r="B9999" t="str">
            <v>640</v>
          </cell>
          <cell r="C9999" t="str">
            <v>45</v>
          </cell>
          <cell r="D9999" t="str">
            <v>41</v>
          </cell>
          <cell r="E9999" t="str">
            <v>000</v>
          </cell>
          <cell r="F9999" t="str">
            <v>5000.02</v>
          </cell>
          <cell r="G9999" t="str">
            <v>Salaries Part Time</v>
          </cell>
          <cell r="H9999">
            <v>0</v>
          </cell>
          <cell r="I9999">
            <v>0</v>
          </cell>
          <cell r="J9999">
            <v>0</v>
          </cell>
          <cell r="K9999">
            <v>0</v>
          </cell>
          <cell r="L9999">
            <v>0</v>
          </cell>
          <cell r="M9999">
            <v>0</v>
          </cell>
          <cell r="N9999">
            <v>0</v>
          </cell>
          <cell r="O9999" t="str">
            <v>+++</v>
          </cell>
        </row>
        <row r="10000">
          <cell r="A10000" t="str">
            <v>640.45.41.000-5000.03</v>
          </cell>
          <cell r="B10000" t="str">
            <v>640</v>
          </cell>
          <cell r="C10000" t="str">
            <v>45</v>
          </cell>
          <cell r="D10000" t="str">
            <v>41</v>
          </cell>
          <cell r="E10000" t="str">
            <v>000</v>
          </cell>
          <cell r="F10000" t="str">
            <v>5000.03</v>
          </cell>
          <cell r="G10000" t="str">
            <v>Salaries Overtime</v>
          </cell>
          <cell r="H10000">
            <v>0</v>
          </cell>
          <cell r="I10000">
            <v>0</v>
          </cell>
          <cell r="J10000">
            <v>0</v>
          </cell>
          <cell r="K10000">
            <v>0</v>
          </cell>
          <cell r="L10000">
            <v>0</v>
          </cell>
          <cell r="M10000">
            <v>0</v>
          </cell>
          <cell r="N10000">
            <v>0</v>
          </cell>
          <cell r="O10000" t="str">
            <v>+++</v>
          </cell>
        </row>
        <row r="10001">
          <cell r="A10001" t="str">
            <v>640.45.41.000-5000.04</v>
          </cell>
          <cell r="B10001" t="str">
            <v>640</v>
          </cell>
          <cell r="C10001" t="str">
            <v>45</v>
          </cell>
          <cell r="D10001" t="str">
            <v>41</v>
          </cell>
          <cell r="E10001" t="str">
            <v>000</v>
          </cell>
          <cell r="F10001" t="str">
            <v>5000.04</v>
          </cell>
          <cell r="G10001" t="str">
            <v>Salaries Holiday Pay</v>
          </cell>
          <cell r="H10001">
            <v>0</v>
          </cell>
          <cell r="I10001">
            <v>0</v>
          </cell>
          <cell r="J10001">
            <v>0</v>
          </cell>
          <cell r="K10001">
            <v>0</v>
          </cell>
          <cell r="L10001">
            <v>0</v>
          </cell>
          <cell r="M10001">
            <v>0</v>
          </cell>
          <cell r="N10001">
            <v>0</v>
          </cell>
          <cell r="O10001" t="str">
            <v>+++</v>
          </cell>
        </row>
        <row r="10002">
          <cell r="A10002" t="str">
            <v>640.45.41.000-5000.06</v>
          </cell>
          <cell r="B10002" t="str">
            <v>640</v>
          </cell>
          <cell r="C10002" t="str">
            <v>45</v>
          </cell>
          <cell r="D10002" t="str">
            <v>41</v>
          </cell>
          <cell r="E10002" t="str">
            <v>000</v>
          </cell>
          <cell r="F10002" t="str">
            <v>5000.06</v>
          </cell>
          <cell r="G10002" t="str">
            <v>Salaries Out of Class</v>
          </cell>
          <cell r="H10002">
            <v>0</v>
          </cell>
          <cell r="I10002">
            <v>0</v>
          </cell>
          <cell r="J10002">
            <v>0</v>
          </cell>
          <cell r="K10002">
            <v>0</v>
          </cell>
          <cell r="L10002">
            <v>0</v>
          </cell>
          <cell r="M10002">
            <v>0</v>
          </cell>
          <cell r="N10002">
            <v>0</v>
          </cell>
          <cell r="O10002" t="str">
            <v>+++</v>
          </cell>
        </row>
        <row r="10003">
          <cell r="A10003" t="str">
            <v>640.45.41.000-5000.07</v>
          </cell>
          <cell r="B10003" t="str">
            <v>640</v>
          </cell>
          <cell r="C10003" t="str">
            <v>45</v>
          </cell>
          <cell r="D10003" t="str">
            <v>41</v>
          </cell>
          <cell r="E10003" t="str">
            <v>000</v>
          </cell>
          <cell r="F10003" t="str">
            <v>5000.07</v>
          </cell>
          <cell r="G10003" t="str">
            <v>Salaries Admin Leave Pay</v>
          </cell>
          <cell r="H10003">
            <v>0</v>
          </cell>
          <cell r="I10003">
            <v>0</v>
          </cell>
          <cell r="J10003">
            <v>0</v>
          </cell>
          <cell r="K10003">
            <v>0</v>
          </cell>
          <cell r="L10003">
            <v>0</v>
          </cell>
          <cell r="M10003">
            <v>0</v>
          </cell>
          <cell r="N10003">
            <v>0</v>
          </cell>
          <cell r="O10003" t="str">
            <v>+++</v>
          </cell>
        </row>
        <row r="10004">
          <cell r="A10004" t="str">
            <v>640.45.41.000-5000.08</v>
          </cell>
          <cell r="B10004" t="str">
            <v>640</v>
          </cell>
          <cell r="C10004" t="str">
            <v>45</v>
          </cell>
          <cell r="D10004" t="str">
            <v>41</v>
          </cell>
          <cell r="E10004" t="str">
            <v>000</v>
          </cell>
          <cell r="F10004" t="str">
            <v>5000.08</v>
          </cell>
          <cell r="G10004" t="str">
            <v>Salaries Longevity Pay</v>
          </cell>
          <cell r="H10004">
            <v>0</v>
          </cell>
          <cell r="I10004">
            <v>0</v>
          </cell>
          <cell r="J10004">
            <v>0</v>
          </cell>
          <cell r="K10004">
            <v>0</v>
          </cell>
          <cell r="L10004">
            <v>0</v>
          </cell>
          <cell r="M10004">
            <v>0</v>
          </cell>
          <cell r="N10004">
            <v>0</v>
          </cell>
          <cell r="O10004" t="str">
            <v>+++</v>
          </cell>
        </row>
        <row r="10005">
          <cell r="A10005" t="str">
            <v>640.45.41.000-5000.11</v>
          </cell>
          <cell r="B10005" t="str">
            <v>640</v>
          </cell>
          <cell r="C10005" t="str">
            <v>45</v>
          </cell>
          <cell r="D10005" t="str">
            <v>41</v>
          </cell>
          <cell r="E10005" t="str">
            <v>000</v>
          </cell>
          <cell r="F10005" t="str">
            <v>5000.11</v>
          </cell>
          <cell r="G10005" t="str">
            <v>Salaries Worker's Comp</v>
          </cell>
          <cell r="H10005">
            <v>0</v>
          </cell>
          <cell r="I10005">
            <v>0</v>
          </cell>
          <cell r="J10005">
            <v>0</v>
          </cell>
          <cell r="K10005">
            <v>0</v>
          </cell>
          <cell r="L10005">
            <v>0</v>
          </cell>
          <cell r="M10005">
            <v>0</v>
          </cell>
          <cell r="N10005">
            <v>0</v>
          </cell>
          <cell r="O10005" t="str">
            <v>+++</v>
          </cell>
        </row>
        <row r="10006">
          <cell r="A10006" t="str">
            <v>640.45.41.000-5000.99</v>
          </cell>
          <cell r="B10006" t="str">
            <v>640</v>
          </cell>
          <cell r="C10006" t="str">
            <v>45</v>
          </cell>
          <cell r="D10006" t="str">
            <v>41</v>
          </cell>
          <cell r="E10006" t="str">
            <v>000</v>
          </cell>
          <cell r="F10006" t="str">
            <v>5000.99</v>
          </cell>
          <cell r="G10006" t="str">
            <v>Salaries New Personnel Requests</v>
          </cell>
          <cell r="H10006">
            <v>0</v>
          </cell>
          <cell r="I10006">
            <v>0</v>
          </cell>
          <cell r="J10006">
            <v>0</v>
          </cell>
          <cell r="K10006">
            <v>0</v>
          </cell>
          <cell r="L10006">
            <v>0</v>
          </cell>
          <cell r="M10006">
            <v>0</v>
          </cell>
          <cell r="N10006">
            <v>0</v>
          </cell>
          <cell r="O10006" t="str">
            <v>+++</v>
          </cell>
        </row>
        <row r="10007">
          <cell r="A10007" t="str">
            <v>640.45.41.000-5100.00</v>
          </cell>
          <cell r="B10007" t="str">
            <v>640</v>
          </cell>
          <cell r="C10007" t="str">
            <v>45</v>
          </cell>
          <cell r="D10007" t="str">
            <v>41</v>
          </cell>
          <cell r="E10007" t="str">
            <v>000</v>
          </cell>
          <cell r="F10007" t="str">
            <v>5100.00</v>
          </cell>
          <cell r="G10007" t="str">
            <v>Benefits PERS Pool Liability</v>
          </cell>
          <cell r="H10007">
            <v>0</v>
          </cell>
          <cell r="I10007">
            <v>0</v>
          </cell>
          <cell r="J10007">
            <v>0</v>
          </cell>
          <cell r="K10007">
            <v>0</v>
          </cell>
          <cell r="L10007">
            <v>0</v>
          </cell>
          <cell r="M10007">
            <v>0</v>
          </cell>
          <cell r="N10007">
            <v>0</v>
          </cell>
          <cell r="O10007" t="str">
            <v>+++</v>
          </cell>
        </row>
        <row r="10008">
          <cell r="A10008" t="str">
            <v>640.45.41.000-5100.01</v>
          </cell>
          <cell r="B10008" t="str">
            <v>640</v>
          </cell>
          <cell r="C10008" t="str">
            <v>45</v>
          </cell>
          <cell r="D10008" t="str">
            <v>41</v>
          </cell>
          <cell r="E10008" t="str">
            <v>000</v>
          </cell>
          <cell r="F10008" t="str">
            <v>5100.01</v>
          </cell>
          <cell r="G10008" t="str">
            <v>Benefits Retirement</v>
          </cell>
          <cell r="H10008">
            <v>0</v>
          </cell>
          <cell r="I10008">
            <v>0</v>
          </cell>
          <cell r="J10008">
            <v>0</v>
          </cell>
          <cell r="K10008">
            <v>0</v>
          </cell>
          <cell r="L10008">
            <v>0</v>
          </cell>
          <cell r="M10008">
            <v>0</v>
          </cell>
          <cell r="N10008">
            <v>0</v>
          </cell>
          <cell r="O10008" t="str">
            <v>+++</v>
          </cell>
        </row>
        <row r="10009">
          <cell r="A10009" t="str">
            <v>640.45.41.000-5100.02</v>
          </cell>
          <cell r="B10009" t="str">
            <v>640</v>
          </cell>
          <cell r="C10009" t="str">
            <v>45</v>
          </cell>
          <cell r="D10009" t="str">
            <v>41</v>
          </cell>
          <cell r="E10009" t="str">
            <v>000</v>
          </cell>
          <cell r="F10009" t="str">
            <v>5100.02</v>
          </cell>
          <cell r="G10009" t="str">
            <v>Benefits Health Insurance</v>
          </cell>
          <cell r="H10009">
            <v>0</v>
          </cell>
          <cell r="I10009">
            <v>0</v>
          </cell>
          <cell r="J10009">
            <v>0</v>
          </cell>
          <cell r="K10009">
            <v>0</v>
          </cell>
          <cell r="L10009">
            <v>0</v>
          </cell>
          <cell r="M10009">
            <v>0</v>
          </cell>
          <cell r="N10009">
            <v>0</v>
          </cell>
          <cell r="O10009" t="str">
            <v>+++</v>
          </cell>
        </row>
        <row r="10010">
          <cell r="A10010" t="str">
            <v>640.45.41.000-5100.03</v>
          </cell>
          <cell r="B10010" t="str">
            <v>640</v>
          </cell>
          <cell r="C10010" t="str">
            <v>45</v>
          </cell>
          <cell r="D10010" t="str">
            <v>41</v>
          </cell>
          <cell r="E10010" t="str">
            <v>000</v>
          </cell>
          <cell r="F10010" t="str">
            <v>5100.03</v>
          </cell>
          <cell r="G10010" t="str">
            <v>Benefits Dental Insurance</v>
          </cell>
          <cell r="H10010">
            <v>0</v>
          </cell>
          <cell r="I10010">
            <v>0</v>
          </cell>
          <cell r="J10010">
            <v>0</v>
          </cell>
          <cell r="K10010">
            <v>0</v>
          </cell>
          <cell r="L10010">
            <v>0</v>
          </cell>
          <cell r="M10010">
            <v>0</v>
          </cell>
          <cell r="N10010">
            <v>0</v>
          </cell>
          <cell r="O10010" t="str">
            <v>+++</v>
          </cell>
        </row>
        <row r="10011">
          <cell r="A10011" t="str">
            <v>640.45.41.000-5100.04</v>
          </cell>
          <cell r="B10011" t="str">
            <v>640</v>
          </cell>
          <cell r="C10011" t="str">
            <v>45</v>
          </cell>
          <cell r="D10011" t="str">
            <v>41</v>
          </cell>
          <cell r="E10011" t="str">
            <v>000</v>
          </cell>
          <cell r="F10011" t="str">
            <v>5100.04</v>
          </cell>
          <cell r="G10011" t="str">
            <v>Benefits Vision Insurance</v>
          </cell>
          <cell r="H10011">
            <v>0</v>
          </cell>
          <cell r="I10011">
            <v>0</v>
          </cell>
          <cell r="J10011">
            <v>0</v>
          </cell>
          <cell r="K10011">
            <v>0</v>
          </cell>
          <cell r="L10011">
            <v>0</v>
          </cell>
          <cell r="M10011">
            <v>0</v>
          </cell>
          <cell r="N10011">
            <v>0</v>
          </cell>
          <cell r="O10011" t="str">
            <v>+++</v>
          </cell>
        </row>
        <row r="10012">
          <cell r="A10012" t="str">
            <v>640.45.41.000-5100.05</v>
          </cell>
          <cell r="B10012" t="str">
            <v>640</v>
          </cell>
          <cell r="C10012" t="str">
            <v>45</v>
          </cell>
          <cell r="D10012" t="str">
            <v>41</v>
          </cell>
          <cell r="E10012" t="str">
            <v>000</v>
          </cell>
          <cell r="F10012" t="str">
            <v>5100.05</v>
          </cell>
          <cell r="G10012" t="str">
            <v>Benefits Life Insurance</v>
          </cell>
          <cell r="H10012">
            <v>0</v>
          </cell>
          <cell r="I10012">
            <v>0</v>
          </cell>
          <cell r="J10012">
            <v>0</v>
          </cell>
          <cell r="K10012">
            <v>0</v>
          </cell>
          <cell r="L10012">
            <v>0</v>
          </cell>
          <cell r="M10012">
            <v>0</v>
          </cell>
          <cell r="N10012">
            <v>0</v>
          </cell>
          <cell r="O10012" t="str">
            <v>+++</v>
          </cell>
        </row>
        <row r="10013">
          <cell r="A10013" t="str">
            <v>640.45.41.000-5100.06</v>
          </cell>
          <cell r="B10013" t="str">
            <v>640</v>
          </cell>
          <cell r="C10013" t="str">
            <v>45</v>
          </cell>
          <cell r="D10013" t="str">
            <v>41</v>
          </cell>
          <cell r="E10013" t="str">
            <v>000</v>
          </cell>
          <cell r="F10013" t="str">
            <v>5100.06</v>
          </cell>
          <cell r="G10013" t="str">
            <v>Benefits Worker's Comp</v>
          </cell>
          <cell r="H10013">
            <v>0</v>
          </cell>
          <cell r="I10013">
            <v>0</v>
          </cell>
          <cell r="J10013">
            <v>0</v>
          </cell>
          <cell r="K10013">
            <v>0</v>
          </cell>
          <cell r="L10013">
            <v>0</v>
          </cell>
          <cell r="M10013">
            <v>0</v>
          </cell>
          <cell r="N10013">
            <v>0</v>
          </cell>
          <cell r="O10013" t="str">
            <v>+++</v>
          </cell>
        </row>
        <row r="10014">
          <cell r="A10014" t="str">
            <v>640.45.41.000-5100.07</v>
          </cell>
          <cell r="B10014" t="str">
            <v>640</v>
          </cell>
          <cell r="C10014" t="str">
            <v>45</v>
          </cell>
          <cell r="D10014" t="str">
            <v>41</v>
          </cell>
          <cell r="E10014" t="str">
            <v>000</v>
          </cell>
          <cell r="F10014" t="str">
            <v>5100.07</v>
          </cell>
          <cell r="G10014" t="str">
            <v>Benefits Long Term Disability</v>
          </cell>
          <cell r="H10014">
            <v>0</v>
          </cell>
          <cell r="I10014">
            <v>0</v>
          </cell>
          <cell r="J10014">
            <v>0</v>
          </cell>
          <cell r="K10014">
            <v>0</v>
          </cell>
          <cell r="L10014">
            <v>0</v>
          </cell>
          <cell r="M10014">
            <v>0</v>
          </cell>
          <cell r="N10014">
            <v>0</v>
          </cell>
          <cell r="O10014" t="str">
            <v>+++</v>
          </cell>
        </row>
        <row r="10015">
          <cell r="A10015" t="str">
            <v>640.45.41.000-5100.08</v>
          </cell>
          <cell r="B10015" t="str">
            <v>640</v>
          </cell>
          <cell r="C10015" t="str">
            <v>45</v>
          </cell>
          <cell r="D10015" t="str">
            <v>41</v>
          </cell>
          <cell r="E10015" t="str">
            <v>000</v>
          </cell>
          <cell r="F10015" t="str">
            <v>5100.08</v>
          </cell>
          <cell r="G10015" t="str">
            <v>Benefits Deferred Compensation</v>
          </cell>
          <cell r="H10015">
            <v>0</v>
          </cell>
          <cell r="I10015">
            <v>0</v>
          </cell>
          <cell r="J10015">
            <v>0</v>
          </cell>
          <cell r="K10015">
            <v>0</v>
          </cell>
          <cell r="L10015">
            <v>0</v>
          </cell>
          <cell r="M10015">
            <v>0</v>
          </cell>
          <cell r="N10015">
            <v>0</v>
          </cell>
          <cell r="O10015" t="str">
            <v>+++</v>
          </cell>
        </row>
        <row r="10016">
          <cell r="A10016" t="str">
            <v>640.45.41.000-5100.09</v>
          </cell>
          <cell r="B10016" t="str">
            <v>640</v>
          </cell>
          <cell r="C10016" t="str">
            <v>45</v>
          </cell>
          <cell r="D10016" t="str">
            <v>41</v>
          </cell>
          <cell r="E10016" t="str">
            <v>000</v>
          </cell>
          <cell r="F10016" t="str">
            <v>5100.09</v>
          </cell>
          <cell r="G10016" t="str">
            <v>Benefits Unemployment Insurance</v>
          </cell>
          <cell r="H10016">
            <v>0</v>
          </cell>
          <cell r="I10016">
            <v>0</v>
          </cell>
          <cell r="J10016">
            <v>0</v>
          </cell>
          <cell r="K10016">
            <v>0</v>
          </cell>
          <cell r="L10016">
            <v>0</v>
          </cell>
          <cell r="M10016">
            <v>0</v>
          </cell>
          <cell r="N10016">
            <v>0</v>
          </cell>
          <cell r="O10016" t="str">
            <v>+++</v>
          </cell>
        </row>
        <row r="10017">
          <cell r="A10017" t="str">
            <v>640.45.41.000-5100.11</v>
          </cell>
          <cell r="B10017" t="str">
            <v>640</v>
          </cell>
          <cell r="C10017" t="str">
            <v>45</v>
          </cell>
          <cell r="D10017" t="str">
            <v>41</v>
          </cell>
          <cell r="E10017" t="str">
            <v>000</v>
          </cell>
          <cell r="F10017" t="str">
            <v>5100.11</v>
          </cell>
          <cell r="G10017" t="str">
            <v>Benefits Medicare</v>
          </cell>
          <cell r="H10017">
            <v>0</v>
          </cell>
          <cell r="I10017">
            <v>0</v>
          </cell>
          <cell r="J10017">
            <v>0</v>
          </cell>
          <cell r="K10017">
            <v>0</v>
          </cell>
          <cell r="L10017">
            <v>0</v>
          </cell>
          <cell r="M10017">
            <v>0</v>
          </cell>
          <cell r="N10017">
            <v>0</v>
          </cell>
          <cell r="O10017" t="str">
            <v>+++</v>
          </cell>
        </row>
        <row r="10018">
          <cell r="A10018" t="str">
            <v>640.45.41.000-5100.15</v>
          </cell>
          <cell r="B10018" t="str">
            <v>640</v>
          </cell>
          <cell r="C10018" t="str">
            <v>45</v>
          </cell>
          <cell r="D10018" t="str">
            <v>41</v>
          </cell>
          <cell r="E10018" t="str">
            <v>000</v>
          </cell>
          <cell r="F10018" t="str">
            <v>5100.15</v>
          </cell>
          <cell r="G10018" t="str">
            <v>Benefits Cell Phone Allowance</v>
          </cell>
          <cell r="H10018">
            <v>0</v>
          </cell>
          <cell r="I10018">
            <v>0</v>
          </cell>
          <cell r="J10018">
            <v>0</v>
          </cell>
          <cell r="K10018">
            <v>0</v>
          </cell>
          <cell r="L10018">
            <v>0</v>
          </cell>
          <cell r="M10018">
            <v>0</v>
          </cell>
          <cell r="N10018">
            <v>0</v>
          </cell>
          <cell r="O10018" t="str">
            <v>+++</v>
          </cell>
        </row>
        <row r="10019">
          <cell r="A10019" t="str">
            <v>640.45.41.000-5100.17</v>
          </cell>
          <cell r="B10019" t="str">
            <v>640</v>
          </cell>
          <cell r="C10019" t="str">
            <v>45</v>
          </cell>
          <cell r="D10019" t="str">
            <v>41</v>
          </cell>
          <cell r="E10019" t="str">
            <v>000</v>
          </cell>
          <cell r="F10019" t="str">
            <v>5100.17</v>
          </cell>
          <cell r="G10019" t="str">
            <v>Benefits Other Post Employment Benefits</v>
          </cell>
          <cell r="H10019">
            <v>0</v>
          </cell>
          <cell r="I10019">
            <v>0</v>
          </cell>
          <cell r="J10019">
            <v>0</v>
          </cell>
          <cell r="K10019">
            <v>0</v>
          </cell>
          <cell r="L10019">
            <v>0</v>
          </cell>
          <cell r="M10019">
            <v>0</v>
          </cell>
          <cell r="N10019">
            <v>0</v>
          </cell>
          <cell r="O10019" t="str">
            <v>+++</v>
          </cell>
        </row>
        <row r="10020">
          <cell r="A10020" t="str">
            <v>640.45.41.000-6000.01</v>
          </cell>
          <cell r="B10020" t="str">
            <v>640</v>
          </cell>
          <cell r="C10020" t="str">
            <v>45</v>
          </cell>
          <cell r="D10020" t="str">
            <v>41</v>
          </cell>
          <cell r="E10020" t="str">
            <v>000</v>
          </cell>
          <cell r="F10020" t="str">
            <v>6000.01</v>
          </cell>
          <cell r="G10020" t="str">
            <v>Professional Services General</v>
          </cell>
          <cell r="H10020">
            <v>0</v>
          </cell>
          <cell r="I10020">
            <v>0</v>
          </cell>
          <cell r="J10020">
            <v>0</v>
          </cell>
          <cell r="K10020">
            <v>0</v>
          </cell>
          <cell r="L10020">
            <v>0</v>
          </cell>
          <cell r="M10020">
            <v>0</v>
          </cell>
          <cell r="N10020">
            <v>0</v>
          </cell>
          <cell r="O10020" t="str">
            <v>+++</v>
          </cell>
        </row>
        <row r="10021">
          <cell r="A10021" t="str">
            <v>640.45.41.000-6000.10</v>
          </cell>
          <cell r="B10021" t="str">
            <v>640</v>
          </cell>
          <cell r="C10021" t="str">
            <v>45</v>
          </cell>
          <cell r="D10021" t="str">
            <v>41</v>
          </cell>
          <cell r="E10021" t="str">
            <v>000</v>
          </cell>
          <cell r="F10021" t="str">
            <v>6000.10</v>
          </cell>
          <cell r="G10021" t="str">
            <v>Professional Services Consultant</v>
          </cell>
          <cell r="H10021">
            <v>0</v>
          </cell>
          <cell r="I10021">
            <v>0</v>
          </cell>
          <cell r="J10021">
            <v>0</v>
          </cell>
          <cell r="K10021">
            <v>0</v>
          </cell>
          <cell r="L10021">
            <v>0</v>
          </cell>
          <cell r="M10021">
            <v>0</v>
          </cell>
          <cell r="N10021">
            <v>0</v>
          </cell>
          <cell r="O10021" t="str">
            <v>+++</v>
          </cell>
        </row>
        <row r="10022">
          <cell r="A10022" t="str">
            <v>640.45.41.000-6000.12</v>
          </cell>
          <cell r="B10022" t="str">
            <v>640</v>
          </cell>
          <cell r="C10022" t="str">
            <v>45</v>
          </cell>
          <cell r="D10022" t="str">
            <v>41</v>
          </cell>
          <cell r="E10022" t="str">
            <v>000</v>
          </cell>
          <cell r="F10022" t="str">
            <v>6000.12</v>
          </cell>
          <cell r="G10022" t="str">
            <v>Professional Services Contract Services</v>
          </cell>
          <cell r="H10022">
            <v>0</v>
          </cell>
          <cell r="I10022">
            <v>0</v>
          </cell>
          <cell r="J10022">
            <v>0</v>
          </cell>
          <cell r="K10022">
            <v>0</v>
          </cell>
          <cell r="L10022">
            <v>0</v>
          </cell>
          <cell r="M10022">
            <v>0</v>
          </cell>
          <cell r="N10022">
            <v>0</v>
          </cell>
          <cell r="O10022" t="str">
            <v>+++</v>
          </cell>
        </row>
        <row r="10023">
          <cell r="A10023" t="str">
            <v>640.45.41.000-6000.13</v>
          </cell>
          <cell r="B10023" t="str">
            <v>640</v>
          </cell>
          <cell r="C10023" t="str">
            <v>45</v>
          </cell>
          <cell r="D10023" t="str">
            <v>41</v>
          </cell>
          <cell r="E10023" t="str">
            <v>000</v>
          </cell>
          <cell r="F10023" t="str">
            <v>6000.13</v>
          </cell>
          <cell r="G10023" t="str">
            <v>Professional Services Compliance Monitoring</v>
          </cell>
          <cell r="H10023">
            <v>0</v>
          </cell>
          <cell r="I10023">
            <v>0</v>
          </cell>
          <cell r="J10023">
            <v>0</v>
          </cell>
          <cell r="K10023">
            <v>0</v>
          </cell>
          <cell r="L10023">
            <v>0</v>
          </cell>
          <cell r="M10023">
            <v>0</v>
          </cell>
          <cell r="N10023">
            <v>0</v>
          </cell>
          <cell r="O10023" t="str">
            <v>+++</v>
          </cell>
        </row>
        <row r="10024">
          <cell r="A10024" t="str">
            <v>640.45.41.000-6000.14</v>
          </cell>
          <cell r="B10024" t="str">
            <v>640</v>
          </cell>
          <cell r="C10024" t="str">
            <v>45</v>
          </cell>
          <cell r="D10024" t="str">
            <v>41</v>
          </cell>
          <cell r="E10024" t="str">
            <v>000</v>
          </cell>
          <cell r="F10024" t="str">
            <v>6000.14</v>
          </cell>
          <cell r="G10024" t="str">
            <v>Professional Services IW Pre Analysis</v>
          </cell>
          <cell r="H10024">
            <v>0</v>
          </cell>
          <cell r="I10024">
            <v>0</v>
          </cell>
          <cell r="J10024">
            <v>0</v>
          </cell>
          <cell r="K10024">
            <v>0</v>
          </cell>
          <cell r="L10024">
            <v>0</v>
          </cell>
          <cell r="M10024">
            <v>0</v>
          </cell>
          <cell r="N10024">
            <v>0</v>
          </cell>
          <cell r="O10024" t="str">
            <v>+++</v>
          </cell>
        </row>
        <row r="10025">
          <cell r="A10025" t="str">
            <v>640.45.41.000-6000.18</v>
          </cell>
          <cell r="B10025" t="str">
            <v>640</v>
          </cell>
          <cell r="C10025" t="str">
            <v>45</v>
          </cell>
          <cell r="D10025" t="str">
            <v>41</v>
          </cell>
          <cell r="E10025" t="str">
            <v>000</v>
          </cell>
          <cell r="F10025" t="str">
            <v>6000.18</v>
          </cell>
          <cell r="G10025" t="str">
            <v>Professional Services Legal</v>
          </cell>
          <cell r="H10025">
            <v>0</v>
          </cell>
          <cell r="I10025">
            <v>0</v>
          </cell>
          <cell r="J10025">
            <v>0</v>
          </cell>
          <cell r="K10025">
            <v>0</v>
          </cell>
          <cell r="L10025">
            <v>0</v>
          </cell>
          <cell r="M10025">
            <v>0</v>
          </cell>
          <cell r="N10025">
            <v>0</v>
          </cell>
          <cell r="O10025" t="str">
            <v>+++</v>
          </cell>
        </row>
        <row r="10026">
          <cell r="A10026" t="str">
            <v>640.45.41.000-6100.01</v>
          </cell>
          <cell r="B10026" t="str">
            <v>640</v>
          </cell>
          <cell r="C10026" t="str">
            <v>45</v>
          </cell>
          <cell r="D10026" t="str">
            <v>41</v>
          </cell>
          <cell r="E10026" t="str">
            <v>000</v>
          </cell>
          <cell r="F10026" t="str">
            <v>6100.01</v>
          </cell>
          <cell r="G10026" t="str">
            <v>Utilities Electric</v>
          </cell>
          <cell r="H10026">
            <v>0</v>
          </cell>
          <cell r="I10026">
            <v>0</v>
          </cell>
          <cell r="J10026">
            <v>0</v>
          </cell>
          <cell r="K10026">
            <v>0</v>
          </cell>
          <cell r="L10026">
            <v>0</v>
          </cell>
          <cell r="M10026">
            <v>0</v>
          </cell>
          <cell r="N10026">
            <v>0</v>
          </cell>
          <cell r="O10026" t="str">
            <v>+++</v>
          </cell>
        </row>
        <row r="10027">
          <cell r="A10027" t="str">
            <v>640.45.41.000-6100.02</v>
          </cell>
          <cell r="B10027" t="str">
            <v>640</v>
          </cell>
          <cell r="C10027" t="str">
            <v>45</v>
          </cell>
          <cell r="D10027" t="str">
            <v>41</v>
          </cell>
          <cell r="E10027" t="str">
            <v>000</v>
          </cell>
          <cell r="F10027" t="str">
            <v>6100.02</v>
          </cell>
          <cell r="G10027" t="str">
            <v>Utilities Telephone</v>
          </cell>
          <cell r="H10027">
            <v>0</v>
          </cell>
          <cell r="I10027">
            <v>0</v>
          </cell>
          <cell r="J10027">
            <v>0</v>
          </cell>
          <cell r="K10027">
            <v>0</v>
          </cell>
          <cell r="L10027">
            <v>0</v>
          </cell>
          <cell r="M10027">
            <v>0</v>
          </cell>
          <cell r="N10027">
            <v>0</v>
          </cell>
          <cell r="O10027" t="str">
            <v>+++</v>
          </cell>
        </row>
        <row r="10028">
          <cell r="A10028" t="str">
            <v>640.45.41.000-6100.03</v>
          </cell>
          <cell r="B10028" t="str">
            <v>640</v>
          </cell>
          <cell r="C10028" t="str">
            <v>45</v>
          </cell>
          <cell r="D10028" t="str">
            <v>41</v>
          </cell>
          <cell r="E10028" t="str">
            <v>000</v>
          </cell>
          <cell r="F10028" t="str">
            <v>6100.03</v>
          </cell>
          <cell r="G10028" t="str">
            <v>Utilities Data Transmission / ISP</v>
          </cell>
          <cell r="H10028">
            <v>0</v>
          </cell>
          <cell r="I10028">
            <v>0</v>
          </cell>
          <cell r="J10028">
            <v>0</v>
          </cell>
          <cell r="K10028">
            <v>0</v>
          </cell>
          <cell r="L10028">
            <v>0</v>
          </cell>
          <cell r="M10028">
            <v>0</v>
          </cell>
          <cell r="N10028">
            <v>0</v>
          </cell>
          <cell r="O10028" t="str">
            <v>+++</v>
          </cell>
        </row>
        <row r="10029">
          <cell r="A10029" t="str">
            <v>640.45.41.000-6200.01</v>
          </cell>
          <cell r="B10029" t="str">
            <v>640</v>
          </cell>
          <cell r="C10029" t="str">
            <v>45</v>
          </cell>
          <cell r="D10029" t="str">
            <v>41</v>
          </cell>
          <cell r="E10029" t="str">
            <v>000</v>
          </cell>
          <cell r="F10029" t="str">
            <v>6200.01</v>
          </cell>
          <cell r="G10029" t="str">
            <v>Supplies Office</v>
          </cell>
          <cell r="H10029">
            <v>0</v>
          </cell>
          <cell r="I10029">
            <v>0</v>
          </cell>
          <cell r="J10029">
            <v>0</v>
          </cell>
          <cell r="K10029">
            <v>0</v>
          </cell>
          <cell r="L10029">
            <v>0</v>
          </cell>
          <cell r="M10029">
            <v>0</v>
          </cell>
          <cell r="N10029">
            <v>0</v>
          </cell>
          <cell r="O10029" t="str">
            <v>+++</v>
          </cell>
        </row>
        <row r="10030">
          <cell r="A10030" t="str">
            <v>640.45.41.000-6200.02</v>
          </cell>
          <cell r="B10030" t="str">
            <v>640</v>
          </cell>
          <cell r="C10030" t="str">
            <v>45</v>
          </cell>
          <cell r="D10030" t="str">
            <v>41</v>
          </cell>
          <cell r="E10030" t="str">
            <v>000</v>
          </cell>
          <cell r="F10030" t="str">
            <v>6200.02</v>
          </cell>
          <cell r="G10030" t="str">
            <v>Supplies Special Department</v>
          </cell>
          <cell r="H10030">
            <v>0</v>
          </cell>
          <cell r="I10030">
            <v>0</v>
          </cell>
          <cell r="J10030">
            <v>0</v>
          </cell>
          <cell r="K10030">
            <v>0</v>
          </cell>
          <cell r="L10030">
            <v>0</v>
          </cell>
          <cell r="M10030">
            <v>0</v>
          </cell>
          <cell r="N10030">
            <v>0</v>
          </cell>
          <cell r="O10030" t="str">
            <v>+++</v>
          </cell>
        </row>
        <row r="10031">
          <cell r="A10031" t="str">
            <v>640.45.41.000-6200.03</v>
          </cell>
          <cell r="B10031" t="str">
            <v>640</v>
          </cell>
          <cell r="C10031" t="str">
            <v>45</v>
          </cell>
          <cell r="D10031" t="str">
            <v>41</v>
          </cell>
          <cell r="E10031" t="str">
            <v>000</v>
          </cell>
          <cell r="F10031" t="str">
            <v>6200.03</v>
          </cell>
          <cell r="G10031" t="str">
            <v>Supplies Copier Maintenance &amp; Supplies</v>
          </cell>
          <cell r="H10031">
            <v>0</v>
          </cell>
          <cell r="I10031">
            <v>0</v>
          </cell>
          <cell r="J10031">
            <v>0</v>
          </cell>
          <cell r="K10031">
            <v>0</v>
          </cell>
          <cell r="L10031">
            <v>0</v>
          </cell>
          <cell r="M10031">
            <v>0</v>
          </cell>
          <cell r="N10031">
            <v>0</v>
          </cell>
          <cell r="O10031" t="str">
            <v>+++</v>
          </cell>
        </row>
        <row r="10032">
          <cell r="A10032" t="str">
            <v>640.45.41.000-6200.04</v>
          </cell>
          <cell r="B10032" t="str">
            <v>640</v>
          </cell>
          <cell r="C10032" t="str">
            <v>45</v>
          </cell>
          <cell r="D10032" t="str">
            <v>41</v>
          </cell>
          <cell r="E10032" t="str">
            <v>000</v>
          </cell>
          <cell r="F10032" t="str">
            <v>6200.04</v>
          </cell>
          <cell r="G10032" t="str">
            <v>Supplies Postage</v>
          </cell>
          <cell r="H10032">
            <v>0</v>
          </cell>
          <cell r="I10032">
            <v>0</v>
          </cell>
          <cell r="J10032">
            <v>0</v>
          </cell>
          <cell r="K10032">
            <v>0</v>
          </cell>
          <cell r="L10032">
            <v>0</v>
          </cell>
          <cell r="M10032">
            <v>0</v>
          </cell>
          <cell r="N10032">
            <v>0</v>
          </cell>
          <cell r="O10032" t="str">
            <v>+++</v>
          </cell>
        </row>
        <row r="10033">
          <cell r="A10033" t="str">
            <v>640.45.41.000-6200.05</v>
          </cell>
          <cell r="B10033" t="str">
            <v>640</v>
          </cell>
          <cell r="C10033" t="str">
            <v>45</v>
          </cell>
          <cell r="D10033" t="str">
            <v>41</v>
          </cell>
          <cell r="E10033" t="str">
            <v>000</v>
          </cell>
          <cell r="F10033" t="str">
            <v>6200.05</v>
          </cell>
          <cell r="G10033" t="str">
            <v>Supplies Gasoline</v>
          </cell>
          <cell r="H10033">
            <v>0</v>
          </cell>
          <cell r="I10033">
            <v>0</v>
          </cell>
          <cell r="J10033">
            <v>0</v>
          </cell>
          <cell r="K10033">
            <v>0</v>
          </cell>
          <cell r="L10033">
            <v>0</v>
          </cell>
          <cell r="M10033">
            <v>0</v>
          </cell>
          <cell r="N10033">
            <v>0</v>
          </cell>
          <cell r="O10033" t="str">
            <v>+++</v>
          </cell>
        </row>
        <row r="10034">
          <cell r="A10034" t="str">
            <v>640.45.41.000-6200.09</v>
          </cell>
          <cell r="B10034" t="str">
            <v>640</v>
          </cell>
          <cell r="C10034" t="str">
            <v>45</v>
          </cell>
          <cell r="D10034" t="str">
            <v>41</v>
          </cell>
          <cell r="E10034" t="str">
            <v>000</v>
          </cell>
          <cell r="F10034" t="str">
            <v>6200.09</v>
          </cell>
          <cell r="G10034" t="str">
            <v>Supplies Data Processing</v>
          </cell>
          <cell r="H10034">
            <v>0</v>
          </cell>
          <cell r="I10034">
            <v>0</v>
          </cell>
          <cell r="J10034">
            <v>0</v>
          </cell>
          <cell r="K10034">
            <v>0</v>
          </cell>
          <cell r="L10034">
            <v>0</v>
          </cell>
          <cell r="M10034">
            <v>0</v>
          </cell>
          <cell r="N10034">
            <v>0</v>
          </cell>
          <cell r="O10034" t="str">
            <v>+++</v>
          </cell>
        </row>
        <row r="10035">
          <cell r="A10035" t="str">
            <v>640.45.41.000-6300.01</v>
          </cell>
          <cell r="B10035" t="str">
            <v>640</v>
          </cell>
          <cell r="C10035" t="str">
            <v>45</v>
          </cell>
          <cell r="D10035" t="str">
            <v>41</v>
          </cell>
          <cell r="E10035" t="str">
            <v>000</v>
          </cell>
          <cell r="F10035" t="str">
            <v>6300.01</v>
          </cell>
          <cell r="G10035" t="str">
            <v>Dues &amp; Subscriptions Memberships</v>
          </cell>
          <cell r="H10035">
            <v>0</v>
          </cell>
          <cell r="I10035">
            <v>0</v>
          </cell>
          <cell r="J10035">
            <v>0</v>
          </cell>
          <cell r="K10035">
            <v>0</v>
          </cell>
          <cell r="L10035">
            <v>0</v>
          </cell>
          <cell r="M10035">
            <v>0</v>
          </cell>
          <cell r="N10035">
            <v>0</v>
          </cell>
          <cell r="O10035" t="str">
            <v>+++</v>
          </cell>
        </row>
        <row r="10036">
          <cell r="A10036" t="str">
            <v>640.45.41.000-6300.02</v>
          </cell>
          <cell r="B10036" t="str">
            <v>640</v>
          </cell>
          <cell r="C10036" t="str">
            <v>45</v>
          </cell>
          <cell r="D10036" t="str">
            <v>41</v>
          </cell>
          <cell r="E10036" t="str">
            <v>000</v>
          </cell>
          <cell r="F10036" t="str">
            <v>6300.02</v>
          </cell>
          <cell r="G10036" t="str">
            <v>Dues &amp; Subscriptions Publications</v>
          </cell>
          <cell r="H10036">
            <v>0</v>
          </cell>
          <cell r="I10036">
            <v>0</v>
          </cell>
          <cell r="J10036">
            <v>0</v>
          </cell>
          <cell r="K10036">
            <v>0</v>
          </cell>
          <cell r="L10036">
            <v>0</v>
          </cell>
          <cell r="M10036">
            <v>0</v>
          </cell>
          <cell r="N10036">
            <v>0</v>
          </cell>
          <cell r="O10036" t="str">
            <v>+++</v>
          </cell>
        </row>
        <row r="10037">
          <cell r="A10037" t="str">
            <v>640.45.41.000-6300.03</v>
          </cell>
          <cell r="B10037" t="str">
            <v>640</v>
          </cell>
          <cell r="C10037" t="str">
            <v>45</v>
          </cell>
          <cell r="D10037" t="str">
            <v>41</v>
          </cell>
          <cell r="E10037" t="str">
            <v>000</v>
          </cell>
          <cell r="F10037" t="str">
            <v>6300.03</v>
          </cell>
          <cell r="G10037" t="str">
            <v>Dues &amp; Subscriptions Certifications</v>
          </cell>
          <cell r="H10037">
            <v>0</v>
          </cell>
          <cell r="I10037">
            <v>0</v>
          </cell>
          <cell r="J10037">
            <v>0</v>
          </cell>
          <cell r="K10037">
            <v>0</v>
          </cell>
          <cell r="L10037">
            <v>0</v>
          </cell>
          <cell r="M10037">
            <v>0</v>
          </cell>
          <cell r="N10037">
            <v>0</v>
          </cell>
          <cell r="O10037" t="str">
            <v>+++</v>
          </cell>
        </row>
        <row r="10038">
          <cell r="A10038" t="str">
            <v>640.45.41.000-6350.01</v>
          </cell>
          <cell r="B10038" t="str">
            <v>640</v>
          </cell>
          <cell r="C10038" t="str">
            <v>45</v>
          </cell>
          <cell r="D10038" t="str">
            <v>41</v>
          </cell>
          <cell r="E10038" t="str">
            <v>000</v>
          </cell>
          <cell r="F10038" t="str">
            <v>6350.01</v>
          </cell>
          <cell r="G10038" t="str">
            <v>Maintenance Agreements &amp; Licenses License/Software Maintenance</v>
          </cell>
          <cell r="H10038">
            <v>0</v>
          </cell>
          <cell r="I10038">
            <v>0</v>
          </cell>
          <cell r="J10038">
            <v>0</v>
          </cell>
          <cell r="K10038">
            <v>0</v>
          </cell>
          <cell r="L10038">
            <v>0</v>
          </cell>
          <cell r="M10038">
            <v>0</v>
          </cell>
          <cell r="N10038">
            <v>0</v>
          </cell>
          <cell r="O10038" t="str">
            <v>+++</v>
          </cell>
        </row>
        <row r="10039">
          <cell r="A10039" t="str">
            <v>640.45.41.000-6350.02</v>
          </cell>
          <cell r="B10039" t="str">
            <v>640</v>
          </cell>
          <cell r="C10039" t="str">
            <v>45</v>
          </cell>
          <cell r="D10039" t="str">
            <v>41</v>
          </cell>
          <cell r="E10039" t="str">
            <v>000</v>
          </cell>
          <cell r="F10039" t="str">
            <v>6350.02</v>
          </cell>
          <cell r="G10039" t="str">
            <v>Maintenance Agreements &amp; Licenses Hardware Maintenance</v>
          </cell>
          <cell r="H10039">
            <v>0</v>
          </cell>
          <cell r="I10039">
            <v>0</v>
          </cell>
          <cell r="J10039">
            <v>0</v>
          </cell>
          <cell r="K10039">
            <v>0</v>
          </cell>
          <cell r="L10039">
            <v>0</v>
          </cell>
          <cell r="M10039">
            <v>0</v>
          </cell>
          <cell r="N10039">
            <v>0</v>
          </cell>
          <cell r="O10039" t="str">
            <v>+++</v>
          </cell>
        </row>
        <row r="10040">
          <cell r="A10040" t="str">
            <v>640.45.41.000-6350.03</v>
          </cell>
          <cell r="B10040" t="str">
            <v>640</v>
          </cell>
          <cell r="C10040" t="str">
            <v>45</v>
          </cell>
          <cell r="D10040" t="str">
            <v>41</v>
          </cell>
          <cell r="E10040" t="str">
            <v>000</v>
          </cell>
          <cell r="F10040" t="str">
            <v>6350.03</v>
          </cell>
          <cell r="G10040" t="str">
            <v>Maintenance Agreements &amp; Licenses Maintenance Agreements</v>
          </cell>
          <cell r="H10040">
            <v>0</v>
          </cell>
          <cell r="I10040">
            <v>0</v>
          </cell>
          <cell r="J10040">
            <v>0</v>
          </cell>
          <cell r="K10040">
            <v>0</v>
          </cell>
          <cell r="L10040">
            <v>0</v>
          </cell>
          <cell r="M10040">
            <v>0</v>
          </cell>
          <cell r="N10040">
            <v>0</v>
          </cell>
          <cell r="O10040" t="str">
            <v>+++</v>
          </cell>
        </row>
        <row r="10041">
          <cell r="A10041" t="str">
            <v>640.45.41.000-6350.04</v>
          </cell>
          <cell r="B10041" t="str">
            <v>640</v>
          </cell>
          <cell r="C10041" t="str">
            <v>45</v>
          </cell>
          <cell r="D10041" t="str">
            <v>41</v>
          </cell>
          <cell r="E10041" t="str">
            <v>000</v>
          </cell>
          <cell r="F10041" t="str">
            <v>6350.04</v>
          </cell>
          <cell r="G10041" t="str">
            <v>Maintenance Agreements &amp; Licenses SCADA</v>
          </cell>
          <cell r="H10041">
            <v>0</v>
          </cell>
          <cell r="I10041">
            <v>0</v>
          </cell>
          <cell r="J10041">
            <v>0</v>
          </cell>
          <cell r="K10041">
            <v>0</v>
          </cell>
          <cell r="L10041">
            <v>0</v>
          </cell>
          <cell r="M10041">
            <v>0</v>
          </cell>
          <cell r="N10041">
            <v>0</v>
          </cell>
          <cell r="O10041" t="str">
            <v>+++</v>
          </cell>
        </row>
        <row r="10042">
          <cell r="A10042" t="str">
            <v>640.45.41.000-6350.05</v>
          </cell>
          <cell r="B10042" t="str">
            <v>640</v>
          </cell>
          <cell r="C10042" t="str">
            <v>45</v>
          </cell>
          <cell r="D10042" t="str">
            <v>41</v>
          </cell>
          <cell r="E10042" t="str">
            <v>000</v>
          </cell>
          <cell r="F10042" t="str">
            <v>6350.05</v>
          </cell>
          <cell r="G10042" t="str">
            <v>Maintenance Agreements &amp; Licenses Traffic Control</v>
          </cell>
          <cell r="H10042">
            <v>0</v>
          </cell>
          <cell r="I10042">
            <v>0</v>
          </cell>
          <cell r="J10042">
            <v>0</v>
          </cell>
          <cell r="K10042">
            <v>0</v>
          </cell>
          <cell r="L10042">
            <v>0</v>
          </cell>
          <cell r="M10042">
            <v>0</v>
          </cell>
          <cell r="N10042">
            <v>0</v>
          </cell>
          <cell r="O10042" t="str">
            <v>+++</v>
          </cell>
        </row>
        <row r="10043">
          <cell r="A10043" t="str">
            <v>640.45.41.000-6350.06</v>
          </cell>
          <cell r="B10043" t="str">
            <v>640</v>
          </cell>
          <cell r="C10043" t="str">
            <v>45</v>
          </cell>
          <cell r="D10043" t="str">
            <v>41</v>
          </cell>
          <cell r="E10043" t="str">
            <v>000</v>
          </cell>
          <cell r="F10043" t="str">
            <v>6350.06</v>
          </cell>
          <cell r="G10043" t="str">
            <v>Maintenance Agreements &amp; Licenses Streetlights</v>
          </cell>
          <cell r="H10043">
            <v>0</v>
          </cell>
          <cell r="I10043">
            <v>0</v>
          </cell>
          <cell r="J10043">
            <v>0</v>
          </cell>
          <cell r="K10043">
            <v>0</v>
          </cell>
          <cell r="L10043">
            <v>0</v>
          </cell>
          <cell r="M10043">
            <v>0</v>
          </cell>
          <cell r="N10043">
            <v>0</v>
          </cell>
          <cell r="O10043" t="str">
            <v>+++</v>
          </cell>
        </row>
        <row r="10044">
          <cell r="A10044" t="str">
            <v>640.45.41.000-6400.01</v>
          </cell>
          <cell r="B10044" t="str">
            <v>640</v>
          </cell>
          <cell r="C10044" t="str">
            <v>45</v>
          </cell>
          <cell r="D10044" t="str">
            <v>41</v>
          </cell>
          <cell r="E10044" t="str">
            <v>000</v>
          </cell>
          <cell r="F10044" t="str">
            <v>6400.01</v>
          </cell>
          <cell r="G10044" t="str">
            <v>Repairs &amp; Maintenance Building</v>
          </cell>
          <cell r="H10044">
            <v>0</v>
          </cell>
          <cell r="I10044">
            <v>0</v>
          </cell>
          <cell r="J10044">
            <v>0</v>
          </cell>
          <cell r="K10044">
            <v>0</v>
          </cell>
          <cell r="L10044">
            <v>0</v>
          </cell>
          <cell r="M10044">
            <v>0</v>
          </cell>
          <cell r="N10044">
            <v>0</v>
          </cell>
          <cell r="O10044" t="str">
            <v>+++</v>
          </cell>
        </row>
        <row r="10045">
          <cell r="A10045" t="str">
            <v>640.45.41.000-6400.02</v>
          </cell>
          <cell r="B10045" t="str">
            <v>640</v>
          </cell>
          <cell r="C10045" t="str">
            <v>45</v>
          </cell>
          <cell r="D10045" t="str">
            <v>41</v>
          </cell>
          <cell r="E10045" t="str">
            <v>000</v>
          </cell>
          <cell r="F10045" t="str">
            <v>6400.02</v>
          </cell>
          <cell r="G10045" t="str">
            <v>Repairs &amp; Maintenance Minor Equipment/Other</v>
          </cell>
          <cell r="H10045">
            <v>0</v>
          </cell>
          <cell r="I10045">
            <v>0</v>
          </cell>
          <cell r="J10045">
            <v>0</v>
          </cell>
          <cell r="K10045">
            <v>0</v>
          </cell>
          <cell r="L10045">
            <v>0</v>
          </cell>
          <cell r="M10045">
            <v>0</v>
          </cell>
          <cell r="N10045">
            <v>0</v>
          </cell>
          <cell r="O10045" t="str">
            <v>+++</v>
          </cell>
        </row>
        <row r="10046">
          <cell r="A10046" t="str">
            <v>640.45.41.000-6400.03</v>
          </cell>
          <cell r="B10046" t="str">
            <v>640</v>
          </cell>
          <cell r="C10046" t="str">
            <v>45</v>
          </cell>
          <cell r="D10046" t="str">
            <v>41</v>
          </cell>
          <cell r="E10046" t="str">
            <v>000</v>
          </cell>
          <cell r="F10046" t="str">
            <v>6400.03</v>
          </cell>
          <cell r="G10046" t="str">
            <v>Repairs &amp; Maintenance Major Repair &amp; Contingency</v>
          </cell>
          <cell r="H10046">
            <v>0</v>
          </cell>
          <cell r="I10046">
            <v>0</v>
          </cell>
          <cell r="J10046">
            <v>0</v>
          </cell>
          <cell r="K10046">
            <v>0</v>
          </cell>
          <cell r="L10046">
            <v>0</v>
          </cell>
          <cell r="M10046">
            <v>0</v>
          </cell>
          <cell r="N10046">
            <v>0</v>
          </cell>
          <cell r="O10046" t="str">
            <v>+++</v>
          </cell>
        </row>
        <row r="10047">
          <cell r="A10047" t="str">
            <v>640.45.41.000-6400.04</v>
          </cell>
          <cell r="B10047" t="str">
            <v>640</v>
          </cell>
          <cell r="C10047" t="str">
            <v>45</v>
          </cell>
          <cell r="D10047" t="str">
            <v>41</v>
          </cell>
          <cell r="E10047" t="str">
            <v>000</v>
          </cell>
          <cell r="F10047" t="str">
            <v>6400.04</v>
          </cell>
          <cell r="G10047" t="str">
            <v>Repairs &amp; Maintenance Equipment Rental</v>
          </cell>
          <cell r="H10047">
            <v>0</v>
          </cell>
          <cell r="I10047">
            <v>0</v>
          </cell>
          <cell r="J10047">
            <v>0</v>
          </cell>
          <cell r="K10047">
            <v>0</v>
          </cell>
          <cell r="L10047">
            <v>0</v>
          </cell>
          <cell r="M10047">
            <v>0</v>
          </cell>
          <cell r="N10047">
            <v>0</v>
          </cell>
          <cell r="O10047" t="str">
            <v>+++</v>
          </cell>
        </row>
        <row r="10048">
          <cell r="A10048" t="str">
            <v>640.45.41.000-6400.05</v>
          </cell>
          <cell r="B10048" t="str">
            <v>640</v>
          </cell>
          <cell r="C10048" t="str">
            <v>45</v>
          </cell>
          <cell r="D10048" t="str">
            <v>41</v>
          </cell>
          <cell r="E10048" t="str">
            <v>000</v>
          </cell>
          <cell r="F10048" t="str">
            <v>6400.05</v>
          </cell>
          <cell r="G10048" t="str">
            <v>Repairs &amp; Maintenance Vehicle</v>
          </cell>
          <cell r="H10048">
            <v>0</v>
          </cell>
          <cell r="I10048">
            <v>0</v>
          </cell>
          <cell r="J10048">
            <v>0</v>
          </cell>
          <cell r="K10048">
            <v>0</v>
          </cell>
          <cell r="L10048">
            <v>0</v>
          </cell>
          <cell r="M10048">
            <v>0</v>
          </cell>
          <cell r="N10048">
            <v>0</v>
          </cell>
          <cell r="O10048" t="str">
            <v>+++</v>
          </cell>
        </row>
        <row r="10049">
          <cell r="A10049" t="str">
            <v>640.45.41.000-6600.01</v>
          </cell>
          <cell r="B10049" t="str">
            <v>640</v>
          </cell>
          <cell r="C10049" t="str">
            <v>45</v>
          </cell>
          <cell r="D10049" t="str">
            <v>41</v>
          </cell>
          <cell r="E10049" t="str">
            <v>000</v>
          </cell>
          <cell r="F10049" t="str">
            <v>6600.01</v>
          </cell>
          <cell r="G10049" t="str">
            <v>Administrative Expenses Meetings</v>
          </cell>
          <cell r="H10049">
            <v>0</v>
          </cell>
          <cell r="I10049">
            <v>0</v>
          </cell>
          <cell r="J10049">
            <v>0</v>
          </cell>
          <cell r="K10049">
            <v>0</v>
          </cell>
          <cell r="L10049">
            <v>0</v>
          </cell>
          <cell r="M10049">
            <v>0</v>
          </cell>
          <cell r="N10049">
            <v>0</v>
          </cell>
          <cell r="O10049" t="str">
            <v>+++</v>
          </cell>
        </row>
        <row r="10050">
          <cell r="A10050" t="str">
            <v>640.45.41.000-6600.03</v>
          </cell>
          <cell r="B10050" t="str">
            <v>640</v>
          </cell>
          <cell r="C10050" t="str">
            <v>45</v>
          </cell>
          <cell r="D10050" t="str">
            <v>41</v>
          </cell>
          <cell r="E10050" t="str">
            <v>000</v>
          </cell>
          <cell r="F10050" t="str">
            <v>6600.03</v>
          </cell>
          <cell r="G10050" t="str">
            <v>Administrative Expenses Mileage Reimbursement</v>
          </cell>
          <cell r="H10050">
            <v>0</v>
          </cell>
          <cell r="I10050">
            <v>0</v>
          </cell>
          <cell r="J10050">
            <v>0</v>
          </cell>
          <cell r="K10050">
            <v>0</v>
          </cell>
          <cell r="L10050">
            <v>0</v>
          </cell>
          <cell r="M10050">
            <v>0</v>
          </cell>
          <cell r="N10050">
            <v>0</v>
          </cell>
          <cell r="O10050" t="str">
            <v>+++</v>
          </cell>
        </row>
        <row r="10051">
          <cell r="A10051" t="str">
            <v>640.45.41.000-6600.04</v>
          </cell>
          <cell r="B10051" t="str">
            <v>640</v>
          </cell>
          <cell r="C10051" t="str">
            <v>45</v>
          </cell>
          <cell r="D10051" t="str">
            <v>41</v>
          </cell>
          <cell r="E10051" t="str">
            <v>000</v>
          </cell>
          <cell r="F10051" t="str">
            <v>6600.04</v>
          </cell>
          <cell r="G10051" t="str">
            <v>Administrative Expenses Training/Conferences</v>
          </cell>
          <cell r="H10051">
            <v>0</v>
          </cell>
          <cell r="I10051">
            <v>0</v>
          </cell>
          <cell r="J10051">
            <v>0</v>
          </cell>
          <cell r="K10051">
            <v>0</v>
          </cell>
          <cell r="L10051">
            <v>0</v>
          </cell>
          <cell r="M10051">
            <v>0</v>
          </cell>
          <cell r="N10051">
            <v>0</v>
          </cell>
          <cell r="O10051" t="str">
            <v>+++</v>
          </cell>
        </row>
        <row r="10052">
          <cell r="A10052" t="str">
            <v>640.45.41.000-6600.05</v>
          </cell>
          <cell r="B10052" t="str">
            <v>640</v>
          </cell>
          <cell r="C10052" t="str">
            <v>45</v>
          </cell>
          <cell r="D10052" t="str">
            <v>41</v>
          </cell>
          <cell r="E10052" t="str">
            <v>000</v>
          </cell>
          <cell r="F10052" t="str">
            <v>6600.05</v>
          </cell>
          <cell r="G10052" t="str">
            <v>Administrative Expenses Public/Legal Advertisement</v>
          </cell>
          <cell r="H10052">
            <v>0</v>
          </cell>
          <cell r="I10052">
            <v>0</v>
          </cell>
          <cell r="J10052">
            <v>0</v>
          </cell>
          <cell r="K10052">
            <v>0</v>
          </cell>
          <cell r="L10052">
            <v>0</v>
          </cell>
          <cell r="M10052">
            <v>0</v>
          </cell>
          <cell r="N10052">
            <v>0</v>
          </cell>
          <cell r="O10052" t="str">
            <v>+++</v>
          </cell>
        </row>
        <row r="10053">
          <cell r="A10053" t="str">
            <v>640.45.41.000-6600.06</v>
          </cell>
          <cell r="B10053" t="str">
            <v>640</v>
          </cell>
          <cell r="C10053" t="str">
            <v>45</v>
          </cell>
          <cell r="D10053" t="str">
            <v>41</v>
          </cell>
          <cell r="E10053" t="str">
            <v>000</v>
          </cell>
          <cell r="F10053" t="str">
            <v>6600.06</v>
          </cell>
          <cell r="G10053" t="str">
            <v>Administrative Expenses Property/Building Rental</v>
          </cell>
          <cell r="H10053">
            <v>0</v>
          </cell>
          <cell r="I10053">
            <v>0</v>
          </cell>
          <cell r="J10053">
            <v>0</v>
          </cell>
          <cell r="K10053">
            <v>0</v>
          </cell>
          <cell r="L10053">
            <v>0</v>
          </cell>
          <cell r="M10053">
            <v>0</v>
          </cell>
          <cell r="N10053">
            <v>0</v>
          </cell>
          <cell r="O10053" t="str">
            <v>+++</v>
          </cell>
        </row>
        <row r="10054">
          <cell r="A10054" t="str">
            <v>640.45.41.000-6600.07</v>
          </cell>
          <cell r="B10054" t="str">
            <v>640</v>
          </cell>
          <cell r="C10054" t="str">
            <v>45</v>
          </cell>
          <cell r="D10054" t="str">
            <v>41</v>
          </cell>
          <cell r="E10054" t="str">
            <v>000</v>
          </cell>
          <cell r="F10054" t="str">
            <v>6600.07</v>
          </cell>
          <cell r="G10054" t="str">
            <v>Administrative Expenses Employee Recruitment</v>
          </cell>
          <cell r="H10054">
            <v>0</v>
          </cell>
          <cell r="I10054">
            <v>0</v>
          </cell>
          <cell r="J10054">
            <v>0</v>
          </cell>
          <cell r="K10054">
            <v>0</v>
          </cell>
          <cell r="L10054">
            <v>0</v>
          </cell>
          <cell r="M10054">
            <v>0</v>
          </cell>
          <cell r="N10054">
            <v>0</v>
          </cell>
          <cell r="O10054" t="str">
            <v>+++</v>
          </cell>
        </row>
        <row r="10055">
          <cell r="A10055" t="str">
            <v>640.45.41.000-6600.08</v>
          </cell>
          <cell r="B10055" t="str">
            <v>640</v>
          </cell>
          <cell r="C10055" t="str">
            <v>45</v>
          </cell>
          <cell r="D10055" t="str">
            <v>41</v>
          </cell>
          <cell r="E10055" t="str">
            <v>000</v>
          </cell>
          <cell r="F10055" t="str">
            <v>6600.08</v>
          </cell>
          <cell r="G10055" t="str">
            <v>Administrative Expenses Employee Recognition</v>
          </cell>
          <cell r="H10055">
            <v>0</v>
          </cell>
          <cell r="I10055">
            <v>0</v>
          </cell>
          <cell r="J10055">
            <v>0</v>
          </cell>
          <cell r="K10055">
            <v>0</v>
          </cell>
          <cell r="L10055">
            <v>0</v>
          </cell>
          <cell r="M10055">
            <v>0</v>
          </cell>
          <cell r="N10055">
            <v>0</v>
          </cell>
          <cell r="O10055" t="str">
            <v>+++</v>
          </cell>
        </row>
        <row r="10056">
          <cell r="A10056" t="str">
            <v>640.45.41.000-6600.14</v>
          </cell>
          <cell r="B10056" t="str">
            <v>640</v>
          </cell>
          <cell r="C10056" t="str">
            <v>45</v>
          </cell>
          <cell r="D10056" t="str">
            <v>41</v>
          </cell>
          <cell r="E10056" t="str">
            <v>000</v>
          </cell>
          <cell r="F10056" t="str">
            <v>6600.14</v>
          </cell>
          <cell r="G10056" t="str">
            <v>Administrative Expenses Filing/Recording Fee</v>
          </cell>
          <cell r="H10056">
            <v>0</v>
          </cell>
          <cell r="I10056">
            <v>0</v>
          </cell>
          <cell r="J10056">
            <v>0</v>
          </cell>
          <cell r="K10056">
            <v>0</v>
          </cell>
          <cell r="L10056">
            <v>0</v>
          </cell>
          <cell r="M10056">
            <v>0</v>
          </cell>
          <cell r="N10056">
            <v>0</v>
          </cell>
          <cell r="O10056" t="str">
            <v>+++</v>
          </cell>
        </row>
        <row r="10057">
          <cell r="A10057" t="str">
            <v>640.45.41.000-6600.24</v>
          </cell>
          <cell r="B10057" t="str">
            <v>640</v>
          </cell>
          <cell r="C10057" t="str">
            <v>45</v>
          </cell>
          <cell r="D10057" t="str">
            <v>41</v>
          </cell>
          <cell r="E10057" t="str">
            <v>000</v>
          </cell>
          <cell r="F10057" t="str">
            <v>6600.24</v>
          </cell>
          <cell r="G10057" t="str">
            <v>Administrative Expenses Marketing</v>
          </cell>
          <cell r="H10057">
            <v>0</v>
          </cell>
          <cell r="I10057">
            <v>0</v>
          </cell>
          <cell r="J10057">
            <v>0</v>
          </cell>
          <cell r="K10057">
            <v>0</v>
          </cell>
          <cell r="L10057">
            <v>0</v>
          </cell>
          <cell r="M10057">
            <v>0</v>
          </cell>
          <cell r="N10057">
            <v>0</v>
          </cell>
          <cell r="O10057" t="str">
            <v>+++</v>
          </cell>
        </row>
        <row r="10058">
          <cell r="A10058" t="str">
            <v>640.45.41.000-6600.25</v>
          </cell>
          <cell r="B10058" t="str">
            <v>640</v>
          </cell>
          <cell r="C10058" t="str">
            <v>45</v>
          </cell>
          <cell r="D10058" t="str">
            <v>41</v>
          </cell>
          <cell r="E10058" t="str">
            <v>000</v>
          </cell>
          <cell r="F10058" t="str">
            <v>6600.25</v>
          </cell>
          <cell r="G10058" t="str">
            <v>Administrative Expenses Support Services-Indirect Labor</v>
          </cell>
          <cell r="H10058">
            <v>0</v>
          </cell>
          <cell r="I10058">
            <v>0</v>
          </cell>
          <cell r="J10058">
            <v>0</v>
          </cell>
          <cell r="K10058">
            <v>0</v>
          </cell>
          <cell r="L10058">
            <v>0</v>
          </cell>
          <cell r="M10058">
            <v>0</v>
          </cell>
          <cell r="N10058">
            <v>0</v>
          </cell>
          <cell r="O10058" t="str">
            <v>+++</v>
          </cell>
        </row>
        <row r="10059">
          <cell r="A10059" t="str">
            <v>640.45.41.000-6600.26</v>
          </cell>
          <cell r="B10059" t="str">
            <v>640</v>
          </cell>
          <cell r="C10059" t="str">
            <v>45</v>
          </cell>
          <cell r="D10059" t="str">
            <v>41</v>
          </cell>
          <cell r="E10059" t="str">
            <v>000</v>
          </cell>
          <cell r="F10059" t="str">
            <v>6600.26</v>
          </cell>
          <cell r="G10059" t="str">
            <v>Administrative Expenses Support Services-IT</v>
          </cell>
          <cell r="H10059">
            <v>0</v>
          </cell>
          <cell r="I10059">
            <v>0</v>
          </cell>
          <cell r="J10059">
            <v>0</v>
          </cell>
          <cell r="K10059">
            <v>0</v>
          </cell>
          <cell r="L10059">
            <v>0</v>
          </cell>
          <cell r="M10059">
            <v>0</v>
          </cell>
          <cell r="N10059">
            <v>0</v>
          </cell>
          <cell r="O10059" t="str">
            <v>+++</v>
          </cell>
        </row>
        <row r="10060">
          <cell r="A10060" t="str">
            <v>640.45.41.000-6600.27</v>
          </cell>
          <cell r="B10060" t="str">
            <v>640</v>
          </cell>
          <cell r="C10060" t="str">
            <v>45</v>
          </cell>
          <cell r="D10060" t="str">
            <v>41</v>
          </cell>
          <cell r="E10060" t="str">
            <v>000</v>
          </cell>
          <cell r="F10060" t="str">
            <v>6600.27</v>
          </cell>
          <cell r="G10060" t="str">
            <v>Administrative Expenses Support Services-Direct Labor</v>
          </cell>
          <cell r="H10060">
            <v>0</v>
          </cell>
          <cell r="I10060">
            <v>0</v>
          </cell>
          <cell r="J10060">
            <v>0</v>
          </cell>
          <cell r="K10060">
            <v>0</v>
          </cell>
          <cell r="L10060">
            <v>0</v>
          </cell>
          <cell r="M10060">
            <v>0</v>
          </cell>
          <cell r="N10060">
            <v>0</v>
          </cell>
          <cell r="O10060" t="str">
            <v>+++</v>
          </cell>
        </row>
        <row r="10061">
          <cell r="A10061" t="str">
            <v>640.45.41.000-6600.29</v>
          </cell>
          <cell r="B10061" t="str">
            <v>640</v>
          </cell>
          <cell r="C10061" t="str">
            <v>45</v>
          </cell>
          <cell r="D10061" t="str">
            <v>41</v>
          </cell>
          <cell r="E10061" t="str">
            <v>000</v>
          </cell>
          <cell r="F10061" t="str">
            <v>6600.29</v>
          </cell>
          <cell r="G10061" t="str">
            <v>Administrative Expenses Administration &amp; Planning</v>
          </cell>
          <cell r="H10061">
            <v>0</v>
          </cell>
          <cell r="I10061">
            <v>0</v>
          </cell>
          <cell r="J10061">
            <v>0</v>
          </cell>
          <cell r="K10061">
            <v>0</v>
          </cell>
          <cell r="L10061">
            <v>0</v>
          </cell>
          <cell r="M10061">
            <v>0</v>
          </cell>
          <cell r="N10061">
            <v>0</v>
          </cell>
          <cell r="O10061" t="str">
            <v>+++</v>
          </cell>
        </row>
        <row r="10062">
          <cell r="A10062" t="str">
            <v>640.45.41.000-6600.30</v>
          </cell>
          <cell r="B10062" t="str">
            <v>640</v>
          </cell>
          <cell r="C10062" t="str">
            <v>45</v>
          </cell>
          <cell r="D10062" t="str">
            <v>41</v>
          </cell>
          <cell r="E10062" t="str">
            <v>000</v>
          </cell>
          <cell r="F10062" t="str">
            <v>6600.30</v>
          </cell>
          <cell r="G10062" t="str">
            <v>Administrative Expenses Other Expenses</v>
          </cell>
          <cell r="H10062">
            <v>0</v>
          </cell>
          <cell r="I10062">
            <v>0</v>
          </cell>
          <cell r="J10062">
            <v>0</v>
          </cell>
          <cell r="K10062">
            <v>0</v>
          </cell>
          <cell r="L10062">
            <v>0</v>
          </cell>
          <cell r="M10062">
            <v>0</v>
          </cell>
          <cell r="N10062">
            <v>0</v>
          </cell>
          <cell r="O10062" t="str">
            <v>+++</v>
          </cell>
        </row>
        <row r="10063">
          <cell r="A10063" t="str">
            <v>640.45.41.000-7000.03</v>
          </cell>
          <cell r="B10063" t="str">
            <v>640</v>
          </cell>
          <cell r="C10063" t="str">
            <v>45</v>
          </cell>
          <cell r="D10063" t="str">
            <v>41</v>
          </cell>
          <cell r="E10063" t="str">
            <v>000</v>
          </cell>
          <cell r="F10063" t="str">
            <v>7000.03</v>
          </cell>
          <cell r="G10063" t="str">
            <v>Capital Outlay Operations Equip-Minor</v>
          </cell>
          <cell r="H10063">
            <v>0</v>
          </cell>
          <cell r="I10063">
            <v>0</v>
          </cell>
          <cell r="J10063">
            <v>0</v>
          </cell>
          <cell r="K10063">
            <v>0</v>
          </cell>
          <cell r="L10063">
            <v>0</v>
          </cell>
          <cell r="M10063">
            <v>0</v>
          </cell>
          <cell r="N10063">
            <v>0</v>
          </cell>
          <cell r="O10063" t="str">
            <v>+++</v>
          </cell>
        </row>
        <row r="10064">
          <cell r="A10064" t="str">
            <v>640.45.41.000-7000.04</v>
          </cell>
          <cell r="B10064" t="str">
            <v>640</v>
          </cell>
          <cell r="C10064" t="str">
            <v>45</v>
          </cell>
          <cell r="D10064" t="str">
            <v>41</v>
          </cell>
          <cell r="E10064" t="str">
            <v>000</v>
          </cell>
          <cell r="F10064" t="str">
            <v>7000.04</v>
          </cell>
          <cell r="G10064" t="str">
            <v>Capital Outlay Operations Equipment-Major</v>
          </cell>
          <cell r="H10064">
            <v>0</v>
          </cell>
          <cell r="I10064">
            <v>0</v>
          </cell>
          <cell r="J10064">
            <v>0</v>
          </cell>
          <cell r="K10064">
            <v>0</v>
          </cell>
          <cell r="L10064">
            <v>0</v>
          </cell>
          <cell r="M10064">
            <v>0</v>
          </cell>
          <cell r="N10064">
            <v>0</v>
          </cell>
          <cell r="O10064" t="str">
            <v>+++</v>
          </cell>
        </row>
        <row r="10065">
          <cell r="A10065" t="str">
            <v>640.45.41.000-7000.07</v>
          </cell>
          <cell r="B10065" t="str">
            <v>640</v>
          </cell>
          <cell r="C10065" t="str">
            <v>45</v>
          </cell>
          <cell r="D10065" t="str">
            <v>41</v>
          </cell>
          <cell r="E10065" t="str">
            <v>000</v>
          </cell>
          <cell r="F10065" t="str">
            <v>7000.07</v>
          </cell>
          <cell r="G10065" t="str">
            <v>Capital Outlay Computer Hardware</v>
          </cell>
          <cell r="H10065">
            <v>0</v>
          </cell>
          <cell r="I10065">
            <v>0</v>
          </cell>
          <cell r="J10065">
            <v>0</v>
          </cell>
          <cell r="K10065">
            <v>0</v>
          </cell>
          <cell r="L10065">
            <v>0</v>
          </cell>
          <cell r="M10065">
            <v>0</v>
          </cell>
          <cell r="N10065">
            <v>0</v>
          </cell>
          <cell r="O10065" t="str">
            <v>+++</v>
          </cell>
        </row>
        <row r="10066">
          <cell r="A10066" t="str">
            <v>640.45.41.000-7000.08</v>
          </cell>
          <cell r="B10066" t="str">
            <v>640</v>
          </cell>
          <cell r="C10066" t="str">
            <v>45</v>
          </cell>
          <cell r="D10066" t="str">
            <v>41</v>
          </cell>
          <cell r="E10066" t="str">
            <v>000</v>
          </cell>
          <cell r="F10066" t="str">
            <v>7000.08</v>
          </cell>
          <cell r="G10066" t="str">
            <v>Capital Outlay Computer Software</v>
          </cell>
          <cell r="H10066">
            <v>0</v>
          </cell>
          <cell r="I10066">
            <v>0</v>
          </cell>
          <cell r="J10066">
            <v>0</v>
          </cell>
          <cell r="K10066">
            <v>0</v>
          </cell>
          <cell r="L10066">
            <v>0</v>
          </cell>
          <cell r="M10066">
            <v>0</v>
          </cell>
          <cell r="N10066">
            <v>0</v>
          </cell>
          <cell r="O10066" t="str">
            <v>+++</v>
          </cell>
        </row>
        <row r="10067">
          <cell r="A10067" t="str">
            <v>640.45.41.000-7000.12</v>
          </cell>
          <cell r="B10067" t="str">
            <v>640</v>
          </cell>
          <cell r="C10067" t="str">
            <v>45</v>
          </cell>
          <cell r="D10067" t="str">
            <v>41</v>
          </cell>
          <cell r="E10067" t="str">
            <v>000</v>
          </cell>
          <cell r="F10067" t="str">
            <v>7000.12</v>
          </cell>
          <cell r="G10067" t="str">
            <v>Capital Outlay Furniture</v>
          </cell>
          <cell r="H10067">
            <v>0</v>
          </cell>
          <cell r="I10067">
            <v>0</v>
          </cell>
          <cell r="J10067">
            <v>0</v>
          </cell>
          <cell r="K10067">
            <v>0</v>
          </cell>
          <cell r="L10067">
            <v>0</v>
          </cell>
          <cell r="M10067">
            <v>0</v>
          </cell>
          <cell r="N10067">
            <v>0</v>
          </cell>
          <cell r="O10067" t="str">
            <v>+++</v>
          </cell>
        </row>
        <row r="10068">
          <cell r="A10068" t="str">
            <v>640.45.41.000-7000.99</v>
          </cell>
          <cell r="B10068" t="str">
            <v>640</v>
          </cell>
          <cell r="C10068" t="str">
            <v>45</v>
          </cell>
          <cell r="D10068" t="str">
            <v>41</v>
          </cell>
          <cell r="E10068" t="str">
            <v>000</v>
          </cell>
          <cell r="F10068" t="str">
            <v>7000.99</v>
          </cell>
          <cell r="G10068" t="str">
            <v>Capital Outlay General</v>
          </cell>
          <cell r="H10068">
            <v>0</v>
          </cell>
          <cell r="I10068">
            <v>0</v>
          </cell>
          <cell r="J10068">
            <v>0</v>
          </cell>
          <cell r="K10068">
            <v>0</v>
          </cell>
          <cell r="L10068">
            <v>0</v>
          </cell>
          <cell r="M10068">
            <v>0</v>
          </cell>
          <cell r="N10068">
            <v>0</v>
          </cell>
          <cell r="O10068" t="str">
            <v>+++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640.40.80.015-4475.26</v>
          </cell>
          <cell r="B2" t="str">
            <v>4475.26</v>
          </cell>
          <cell r="C2" t="str">
            <v>640.40.80.015</v>
          </cell>
          <cell r="D2">
            <v>0</v>
          </cell>
          <cell r="E2">
            <v>1893000</v>
          </cell>
          <cell r="F2">
            <v>1893000</v>
          </cell>
          <cell r="G2">
            <v>0</v>
          </cell>
          <cell r="H2">
            <v>0</v>
          </cell>
          <cell r="I2">
            <v>0</v>
          </cell>
          <cell r="J2">
            <v>1893000</v>
          </cell>
          <cell r="K2">
            <v>0</v>
          </cell>
          <cell r="L2">
            <v>0</v>
          </cell>
          <cell r="M2" t="str">
            <v>4475.26 - Intergovernmental Grants-State/County SJV Air Pollution Grant</v>
          </cell>
        </row>
        <row r="3">
          <cell r="A3" t="str">
            <v>640.40.80.015-4475.30</v>
          </cell>
          <cell r="B3" t="str">
            <v>4475.30</v>
          </cell>
          <cell r="C3" t="str">
            <v>640.40.80.015</v>
          </cell>
          <cell r="D3">
            <v>0</v>
          </cell>
          <cell r="E3">
            <v>3004000</v>
          </cell>
          <cell r="F3">
            <v>3004000</v>
          </cell>
          <cell r="G3">
            <v>0</v>
          </cell>
          <cell r="H3">
            <v>0</v>
          </cell>
          <cell r="I3">
            <v>1256450.08</v>
          </cell>
          <cell r="J3">
            <v>1747549.92</v>
          </cell>
          <cell r="K3">
            <v>0.42</v>
          </cell>
          <cell r="L3">
            <v>0</v>
          </cell>
          <cell r="M3" t="str">
            <v>4475.30 - Intergovernmental Grants-State/County CA Energy Commission</v>
          </cell>
        </row>
        <row r="4">
          <cell r="A4" t="str">
            <v>640.40.80.015-4500.06</v>
          </cell>
          <cell r="B4" t="str">
            <v>4500.06</v>
          </cell>
          <cell r="C4" t="str">
            <v>640.40.80.015</v>
          </cell>
          <cell r="D4">
            <v>15323750</v>
          </cell>
          <cell r="E4">
            <v>0</v>
          </cell>
          <cell r="F4">
            <v>15323750</v>
          </cell>
          <cell r="G4">
            <v>1346036.26</v>
          </cell>
          <cell r="H4">
            <v>0</v>
          </cell>
          <cell r="I4">
            <v>15682305.65</v>
          </cell>
          <cell r="J4">
            <v>-358555.65</v>
          </cell>
          <cell r="K4">
            <v>1.02</v>
          </cell>
          <cell r="L4">
            <v>15169009.859999999</v>
          </cell>
          <cell r="M4" t="str">
            <v>4500.06 - Charges for Services-Public Works Sewer Service Fee</v>
          </cell>
        </row>
        <row r="5">
          <cell r="A5" t="str">
            <v>640.40.80.015-4500.07</v>
          </cell>
          <cell r="B5" t="str">
            <v>4500.07</v>
          </cell>
          <cell r="C5" t="str">
            <v>640.40.80.015</v>
          </cell>
          <cell r="D5">
            <v>1500000</v>
          </cell>
          <cell r="E5">
            <v>0</v>
          </cell>
          <cell r="F5">
            <v>1500000</v>
          </cell>
          <cell r="G5">
            <v>412232.92</v>
          </cell>
          <cell r="H5">
            <v>0</v>
          </cell>
          <cell r="I5">
            <v>1776942.4</v>
          </cell>
          <cell r="J5">
            <v>-276942.40000000002</v>
          </cell>
          <cell r="K5">
            <v>1.18</v>
          </cell>
          <cell r="L5">
            <v>1416867.88</v>
          </cell>
          <cell r="M5" t="str">
            <v>4500.07 - Charges for Services-Public Works Sewer Fee-City of Lathrop</v>
          </cell>
        </row>
        <row r="6">
          <cell r="A6" t="str">
            <v>640.00.00.900-4500.08</v>
          </cell>
          <cell r="B6" t="str">
            <v>4500.08</v>
          </cell>
          <cell r="C6" t="str">
            <v>640.00.00.900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  <cell r="M6" t="str">
            <v>4500.08 - Charges for Services-Public Works Sewer Farm Rental</v>
          </cell>
        </row>
        <row r="7">
          <cell r="A7" t="str">
            <v>640.40.80.015-4500.08</v>
          </cell>
          <cell r="B7" t="str">
            <v>4500.08</v>
          </cell>
          <cell r="C7" t="str">
            <v>640.40.80.015</v>
          </cell>
          <cell r="D7">
            <v>100000</v>
          </cell>
          <cell r="E7">
            <v>0</v>
          </cell>
          <cell r="F7">
            <v>100000</v>
          </cell>
          <cell r="G7">
            <v>4358.01</v>
          </cell>
          <cell r="H7">
            <v>0</v>
          </cell>
          <cell r="I7">
            <v>136262.49</v>
          </cell>
          <cell r="J7">
            <v>-36262.49</v>
          </cell>
          <cell r="K7">
            <v>1.36</v>
          </cell>
          <cell r="L7">
            <v>47027.06</v>
          </cell>
          <cell r="M7" t="str">
            <v>4500.08 - Charges for Services-Public Works Sewer Farm Rental</v>
          </cell>
        </row>
        <row r="8">
          <cell r="A8" t="str">
            <v>640.40.80.015-4500.09</v>
          </cell>
          <cell r="B8" t="str">
            <v>4500.09</v>
          </cell>
          <cell r="C8" t="str">
            <v>640.40.80.015</v>
          </cell>
          <cell r="D8">
            <v>177000</v>
          </cell>
          <cell r="E8">
            <v>0</v>
          </cell>
          <cell r="F8">
            <v>177000</v>
          </cell>
          <cell r="G8">
            <v>145356.93</v>
          </cell>
          <cell r="H8">
            <v>0</v>
          </cell>
          <cell r="I8">
            <v>145356.93</v>
          </cell>
          <cell r="J8">
            <v>31643.07</v>
          </cell>
          <cell r="K8">
            <v>0.82</v>
          </cell>
          <cell r="L8">
            <v>147071.07</v>
          </cell>
          <cell r="M8" t="str">
            <v>4500.09 - Charges for Services-Public Works Sewer Fee-Outside District Fee</v>
          </cell>
        </row>
        <row r="9">
          <cell r="A9" t="str">
            <v>640.40.80.015-4500.24</v>
          </cell>
          <cell r="B9" t="str">
            <v>4500.24</v>
          </cell>
          <cell r="C9" t="str">
            <v>640.40.80.015</v>
          </cell>
          <cell r="D9">
            <v>28000</v>
          </cell>
          <cell r="E9">
            <v>0</v>
          </cell>
          <cell r="F9">
            <v>28000</v>
          </cell>
          <cell r="G9">
            <v>2159.27</v>
          </cell>
          <cell r="H9">
            <v>0</v>
          </cell>
          <cell r="I9">
            <v>27997.86</v>
          </cell>
          <cell r="J9">
            <v>2.14</v>
          </cell>
          <cell r="K9">
            <v>1</v>
          </cell>
          <cell r="L9">
            <v>27386.9</v>
          </cell>
          <cell r="M9" t="str">
            <v>4500.24 - Charges for Services-Public Works Penalties</v>
          </cell>
        </row>
        <row r="10">
          <cell r="A10" t="str">
            <v>640.40.80.675-4500.48</v>
          </cell>
          <cell r="B10" t="str">
            <v>4500.48</v>
          </cell>
          <cell r="C10" t="str">
            <v>640.40.80.675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+++</v>
          </cell>
          <cell r="L10">
            <v>0</v>
          </cell>
          <cell r="M10" t="str">
            <v>4500.48 - Charges for Services-Public Works CNG Fuel Pump</v>
          </cell>
        </row>
        <row r="11">
          <cell r="A11" t="str">
            <v>640.40.80.015-4700.01</v>
          </cell>
          <cell r="B11" t="str">
            <v>4700.01</v>
          </cell>
          <cell r="C11" t="str">
            <v>640.40.80.015</v>
          </cell>
          <cell r="D11">
            <v>265000</v>
          </cell>
          <cell r="E11">
            <v>0</v>
          </cell>
          <cell r="F11">
            <v>265000</v>
          </cell>
          <cell r="G11">
            <v>327178.52</v>
          </cell>
          <cell r="H11">
            <v>0</v>
          </cell>
          <cell r="I11">
            <v>733637.38</v>
          </cell>
          <cell r="J11">
            <v>-468637.38</v>
          </cell>
          <cell r="K11">
            <v>2.77</v>
          </cell>
          <cell r="L11">
            <v>539669.32999999996</v>
          </cell>
          <cell r="M11" t="str">
            <v>4700.01 - Investment Earnings Interest on Investments</v>
          </cell>
        </row>
        <row r="12">
          <cell r="A12" t="str">
            <v>640.40.80.015-4700.02</v>
          </cell>
          <cell r="B12" t="str">
            <v>4700.02</v>
          </cell>
          <cell r="C12" t="str">
            <v>640.40.80.015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+++</v>
          </cell>
          <cell r="L12">
            <v>0</v>
          </cell>
          <cell r="M12" t="str">
            <v>4700.02 - Investment Earnings Lease Trust Account</v>
          </cell>
        </row>
        <row r="13">
          <cell r="A13" t="str">
            <v>640.40.80.015-4700.07</v>
          </cell>
          <cell r="B13" t="str">
            <v>4700.07</v>
          </cell>
          <cell r="C13" t="str">
            <v>640.40.80.015</v>
          </cell>
          <cell r="D13">
            <v>0</v>
          </cell>
          <cell r="E13">
            <v>0</v>
          </cell>
          <cell r="F13">
            <v>0</v>
          </cell>
          <cell r="G13">
            <v>26387.11</v>
          </cell>
          <cell r="H13">
            <v>0</v>
          </cell>
          <cell r="I13">
            <v>119098.34</v>
          </cell>
          <cell r="J13">
            <v>-119098.34</v>
          </cell>
          <cell r="K13" t="str">
            <v>+++</v>
          </cell>
          <cell r="L13">
            <v>94677.82</v>
          </cell>
          <cell r="M13" t="str">
            <v>4700.07 - Investment Earnings Trust Accounts</v>
          </cell>
        </row>
        <row r="14">
          <cell r="A14" t="str">
            <v>640.40.80.015-4700.09</v>
          </cell>
          <cell r="B14" t="str">
            <v>4700.09</v>
          </cell>
          <cell r="C14" t="str">
            <v>640.40.80.015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+++</v>
          </cell>
          <cell r="L14">
            <v>0</v>
          </cell>
          <cell r="M14" t="str">
            <v>4700.09 - Investment Earnings 2003 Issue</v>
          </cell>
        </row>
        <row r="15">
          <cell r="A15" t="str">
            <v>640.40.80.015-4700.19</v>
          </cell>
          <cell r="B15" t="str">
            <v>4700.19</v>
          </cell>
          <cell r="C15" t="str">
            <v>640.40.80.015</v>
          </cell>
          <cell r="D15">
            <v>0</v>
          </cell>
          <cell r="E15">
            <v>0</v>
          </cell>
          <cell r="F15">
            <v>0</v>
          </cell>
          <cell r="G15">
            <v>531214</v>
          </cell>
          <cell r="H15">
            <v>0</v>
          </cell>
          <cell r="I15">
            <v>531214</v>
          </cell>
          <cell r="J15">
            <v>-531214</v>
          </cell>
          <cell r="K15" t="str">
            <v>+++</v>
          </cell>
          <cell r="L15">
            <v>-184095</v>
          </cell>
          <cell r="M15" t="str">
            <v>4700.19 - Investment Earnings Market Value Change</v>
          </cell>
        </row>
        <row r="16">
          <cell r="A16" t="str">
            <v>640.40.80.015-4700.21</v>
          </cell>
          <cell r="B16" t="str">
            <v>4700.21</v>
          </cell>
          <cell r="C16" t="str">
            <v>640.40.80.015</v>
          </cell>
          <cell r="D16">
            <v>-36000</v>
          </cell>
          <cell r="E16">
            <v>0</v>
          </cell>
          <cell r="F16">
            <v>-36000</v>
          </cell>
          <cell r="G16">
            <v>-2175.59</v>
          </cell>
          <cell r="H16">
            <v>0</v>
          </cell>
          <cell r="I16">
            <v>-36821.49</v>
          </cell>
          <cell r="J16">
            <v>821.49</v>
          </cell>
          <cell r="K16">
            <v>1.02</v>
          </cell>
          <cell r="L16">
            <v>-36060.68</v>
          </cell>
          <cell r="M16" t="str">
            <v>4700.21 - Investment Earnings Unallocated Investment Expense</v>
          </cell>
        </row>
        <row r="17">
          <cell r="A17" t="str">
            <v>640.40.80.015-4850.01</v>
          </cell>
          <cell r="B17" t="str">
            <v>4850.01</v>
          </cell>
          <cell r="C17" t="str">
            <v>640.40.80.015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5050</v>
          </cell>
          <cell r="M17" t="str">
            <v>4850.01 - Other Revenue Sale of Property</v>
          </cell>
        </row>
        <row r="18">
          <cell r="A18" t="str">
            <v>640.40.80.015-4850.07</v>
          </cell>
          <cell r="B18" t="str">
            <v>4850.07</v>
          </cell>
          <cell r="C18" t="str">
            <v>640.40.80.015</v>
          </cell>
          <cell r="D18">
            <v>93000</v>
          </cell>
          <cell r="E18">
            <v>0</v>
          </cell>
          <cell r="F18">
            <v>93000</v>
          </cell>
          <cell r="G18">
            <v>23023</v>
          </cell>
          <cell r="H18">
            <v>0</v>
          </cell>
          <cell r="I18">
            <v>81944.38</v>
          </cell>
          <cell r="J18">
            <v>11055.62</v>
          </cell>
          <cell r="K18">
            <v>0.88</v>
          </cell>
          <cell r="L18">
            <v>105969.76</v>
          </cell>
          <cell r="M18" t="str">
            <v>4850.07 - Other Revenue Misc Reimbursement</v>
          </cell>
        </row>
        <row r="19">
          <cell r="A19" t="str">
            <v>640.40.80.015-4850.10</v>
          </cell>
          <cell r="B19" t="str">
            <v>4850.10</v>
          </cell>
          <cell r="C19" t="str">
            <v>640.40.80.015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13500</v>
          </cell>
          <cell r="J19">
            <v>-13500</v>
          </cell>
          <cell r="K19" t="str">
            <v>+++</v>
          </cell>
          <cell r="L19">
            <v>73719.679999999993</v>
          </cell>
          <cell r="M19" t="str">
            <v>4850.10 - Other Revenue Settlements</v>
          </cell>
        </row>
        <row r="20">
          <cell r="A20" t="str">
            <v>640.40.80.015-4850.12</v>
          </cell>
          <cell r="B20" t="str">
            <v>4850.12</v>
          </cell>
          <cell r="C20" t="str">
            <v>640.40.80.015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+++</v>
          </cell>
          <cell r="L20">
            <v>0</v>
          </cell>
          <cell r="M20" t="str">
            <v>4850.12 - Other Revenue Miscellaneous Receipts</v>
          </cell>
        </row>
        <row r="21">
          <cell r="A21" t="str">
            <v>640.40.80.015-4850.13</v>
          </cell>
          <cell r="B21" t="str">
            <v>4850.13</v>
          </cell>
          <cell r="C21" t="str">
            <v>640.40.80.015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  <cell r="M21" t="str">
            <v>4850.13 - Other Revenue Rebates</v>
          </cell>
        </row>
        <row r="22">
          <cell r="A22" t="str">
            <v>640.40.80.015-4850.29</v>
          </cell>
          <cell r="B22" t="str">
            <v>4850.29</v>
          </cell>
          <cell r="C22" t="str">
            <v>640.40.80.015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+++</v>
          </cell>
          <cell r="L22">
            <v>0</v>
          </cell>
          <cell r="M22" t="str">
            <v>4850.29 - Other Revenue Discounts</v>
          </cell>
        </row>
        <row r="23">
          <cell r="A23" t="str">
            <v>640.40.80.015-4900.00</v>
          </cell>
          <cell r="B23" t="str">
            <v>4900.00</v>
          </cell>
          <cell r="C23" t="str">
            <v>640.40.80.015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  <cell r="L23">
            <v>0</v>
          </cell>
          <cell r="M23" t="str">
            <v>4900.00 - Other Financing Sources Undesignated</v>
          </cell>
        </row>
        <row r="24">
          <cell r="A24" t="str">
            <v>640.40.80.015-4900.03</v>
          </cell>
          <cell r="B24" t="str">
            <v>4900.03</v>
          </cell>
          <cell r="C24" t="str">
            <v>640.40.80.015</v>
          </cell>
          <cell r="D24">
            <v>0</v>
          </cell>
          <cell r="E24">
            <v>0</v>
          </cell>
          <cell r="F24">
            <v>0</v>
          </cell>
          <cell r="G24">
            <v>856930</v>
          </cell>
          <cell r="H24">
            <v>0</v>
          </cell>
          <cell r="I24">
            <v>856930</v>
          </cell>
          <cell r="J24">
            <v>-856930</v>
          </cell>
          <cell r="K24" t="str">
            <v>+++</v>
          </cell>
          <cell r="L24">
            <v>2089003.36</v>
          </cell>
          <cell r="M24" t="str">
            <v>4900.03 - Other Financing Sources Donated Infrastructure</v>
          </cell>
        </row>
        <row r="25">
          <cell r="A25" t="str">
            <v>640.40.80.015-4900.04</v>
          </cell>
          <cell r="B25" t="str">
            <v>4900.04</v>
          </cell>
          <cell r="C25" t="str">
            <v>640.40.80.015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  <cell r="L25">
            <v>0</v>
          </cell>
          <cell r="M25" t="str">
            <v>4900.04 - Other Financing Sources Long Term Debt Proceeds</v>
          </cell>
        </row>
        <row r="26">
          <cell r="A26" t="str">
            <v>640.40.80.015-4900.25</v>
          </cell>
          <cell r="B26" t="str">
            <v>4900.25</v>
          </cell>
          <cell r="C26" t="str">
            <v>640.40.80.015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  <cell r="L26">
            <v>0</v>
          </cell>
          <cell r="M26" t="str">
            <v>4900.25 - Other Financing Sources Op Transfer In-Dev. Mitigation</v>
          </cell>
        </row>
        <row r="27">
          <cell r="A27" t="str">
            <v>640.00.00.900-4900.65</v>
          </cell>
          <cell r="B27" t="str">
            <v>4900.65</v>
          </cell>
          <cell r="C27" t="str">
            <v>640.00.00.900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  <cell r="M27" t="str">
            <v>4900.65 - Other Financing Sources Op Transfer In-Sewer Fee Improve</v>
          </cell>
        </row>
        <row r="28">
          <cell r="A28" t="str">
            <v>640.40.80.015-4900.88</v>
          </cell>
          <cell r="B28" t="str">
            <v>4900.88</v>
          </cell>
          <cell r="C28" t="str">
            <v>640.40.80.015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+++</v>
          </cell>
          <cell r="L28">
            <v>0</v>
          </cell>
          <cell r="M28" t="str">
            <v>4900.88 - Other Financing Sources Op Transfer In-Payroll Tax Ben</v>
          </cell>
        </row>
        <row r="29">
          <cell r="A29" t="str">
            <v>640.40.80.015-4900.94</v>
          </cell>
          <cell r="B29" t="str">
            <v>4900.94</v>
          </cell>
          <cell r="C29" t="str">
            <v>640.40.80.015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+++</v>
          </cell>
          <cell r="L29">
            <v>0</v>
          </cell>
          <cell r="M29" t="str">
            <v>4900.94 - Other Financing Sources Op Transfer In-RDA Captial Proj</v>
          </cell>
        </row>
        <row r="30">
          <cell r="A30" t="str">
            <v>640.05.00.150-5000.01</v>
          </cell>
          <cell r="B30" t="str">
            <v>5000.01</v>
          </cell>
          <cell r="C30" t="str">
            <v>640.05.00.150</v>
          </cell>
          <cell r="D30">
            <v>64040</v>
          </cell>
          <cell r="E30">
            <v>0</v>
          </cell>
          <cell r="F30">
            <v>64040</v>
          </cell>
          <cell r="G30">
            <v>2264.6999999999998</v>
          </cell>
          <cell r="H30">
            <v>0</v>
          </cell>
          <cell r="I30">
            <v>79708.3</v>
          </cell>
          <cell r="J30">
            <v>-15668.3</v>
          </cell>
          <cell r="K30">
            <v>1.24</v>
          </cell>
          <cell r="L30">
            <v>63813.16</v>
          </cell>
          <cell r="M30" t="str">
            <v>5000.01 - Salaries Regular</v>
          </cell>
        </row>
        <row r="31">
          <cell r="A31" t="str">
            <v>640.05.00.160-5000.01</v>
          </cell>
          <cell r="B31" t="str">
            <v>5000.01</v>
          </cell>
          <cell r="C31" t="str">
            <v>640.05.00.160</v>
          </cell>
          <cell r="D31">
            <v>177085</v>
          </cell>
          <cell r="E31">
            <v>1260</v>
          </cell>
          <cell r="F31">
            <v>178345</v>
          </cell>
          <cell r="G31">
            <v>13630.08</v>
          </cell>
          <cell r="H31">
            <v>0</v>
          </cell>
          <cell r="I31">
            <v>176794.35</v>
          </cell>
          <cell r="J31">
            <v>1550.65</v>
          </cell>
          <cell r="K31">
            <v>0.99</v>
          </cell>
          <cell r="L31">
            <v>141622.43</v>
          </cell>
          <cell r="M31" t="str">
            <v>5000.01 - Salaries Regular</v>
          </cell>
        </row>
        <row r="32">
          <cell r="A32" t="str">
            <v>640.07.00.170-5000.01</v>
          </cell>
          <cell r="B32" t="str">
            <v>5000.01</v>
          </cell>
          <cell r="C32" t="str">
            <v>640.07.00.170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+++</v>
          </cell>
          <cell r="L32">
            <v>0</v>
          </cell>
          <cell r="M32" t="str">
            <v>5000.01 - Salaries Regular</v>
          </cell>
        </row>
        <row r="33">
          <cell r="A33" t="str">
            <v>640.11.00.250-5000.01</v>
          </cell>
          <cell r="B33" t="str">
            <v>5000.01</v>
          </cell>
          <cell r="C33" t="str">
            <v>640.11.00.250</v>
          </cell>
          <cell r="D33">
            <v>8360</v>
          </cell>
          <cell r="E33">
            <v>0</v>
          </cell>
          <cell r="F33">
            <v>8360</v>
          </cell>
          <cell r="G33">
            <v>669.64</v>
          </cell>
          <cell r="H33">
            <v>0</v>
          </cell>
          <cell r="I33">
            <v>8315.2000000000007</v>
          </cell>
          <cell r="J33">
            <v>44.8</v>
          </cell>
          <cell r="K33">
            <v>0.99</v>
          </cell>
          <cell r="L33">
            <v>7935.78</v>
          </cell>
          <cell r="M33" t="str">
            <v>5000.01 - Salaries Regular</v>
          </cell>
        </row>
        <row r="34">
          <cell r="A34" t="str">
            <v>640.40.50.001-5000.01</v>
          </cell>
          <cell r="B34" t="str">
            <v>5000.01</v>
          </cell>
          <cell r="C34" t="str">
            <v>640.40.50.001</v>
          </cell>
          <cell r="D34">
            <v>112325</v>
          </cell>
          <cell r="E34">
            <v>0</v>
          </cell>
          <cell r="F34">
            <v>112325</v>
          </cell>
          <cell r="G34">
            <v>8727.51</v>
          </cell>
          <cell r="H34">
            <v>0</v>
          </cell>
          <cell r="I34">
            <v>110425.19</v>
          </cell>
          <cell r="J34">
            <v>1899.81</v>
          </cell>
          <cell r="K34">
            <v>0.98</v>
          </cell>
          <cell r="L34">
            <v>136283.47</v>
          </cell>
          <cell r="M34" t="str">
            <v>5000.01 - Salaries Regular</v>
          </cell>
        </row>
        <row r="35">
          <cell r="A35" t="str">
            <v>640.40.55.500-5000.01</v>
          </cell>
          <cell r="B35" t="str">
            <v>5000.01</v>
          </cell>
          <cell r="C35" t="str">
            <v>640.40.55.500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  <cell r="M35" t="str">
            <v>5000.01 - Salaries Regular</v>
          </cell>
        </row>
        <row r="36">
          <cell r="A36" t="str">
            <v>640.40.55.510-5000.01</v>
          </cell>
          <cell r="B36" t="str">
            <v>5000.01</v>
          </cell>
          <cell r="C36" t="str">
            <v>640.40.55.510</v>
          </cell>
          <cell r="D36">
            <v>15485</v>
          </cell>
          <cell r="E36">
            <v>0</v>
          </cell>
          <cell r="F36">
            <v>15485</v>
          </cell>
          <cell r="G36">
            <v>1187.75</v>
          </cell>
          <cell r="H36">
            <v>0</v>
          </cell>
          <cell r="I36">
            <v>15498.51</v>
          </cell>
          <cell r="J36">
            <v>-13.51</v>
          </cell>
          <cell r="K36">
            <v>1</v>
          </cell>
          <cell r="L36">
            <v>14334.4</v>
          </cell>
          <cell r="M36" t="str">
            <v>5000.01 - Salaries Regular</v>
          </cell>
        </row>
        <row r="37">
          <cell r="A37" t="str">
            <v>640.40.60.520-5000.01</v>
          </cell>
          <cell r="B37" t="str">
            <v>5000.01</v>
          </cell>
          <cell r="C37" t="str">
            <v>640.40.60.520</v>
          </cell>
          <cell r="D37">
            <v>18015</v>
          </cell>
          <cell r="E37">
            <v>0</v>
          </cell>
          <cell r="F37">
            <v>18015</v>
          </cell>
          <cell r="G37">
            <v>1347.7</v>
          </cell>
          <cell r="H37">
            <v>0</v>
          </cell>
          <cell r="I37">
            <v>17962.740000000002</v>
          </cell>
          <cell r="J37">
            <v>52.26</v>
          </cell>
          <cell r="K37">
            <v>1</v>
          </cell>
          <cell r="L37">
            <v>18899.02</v>
          </cell>
          <cell r="M37" t="str">
            <v>5000.01 - Salaries Regular</v>
          </cell>
        </row>
        <row r="38">
          <cell r="A38" t="str">
            <v>640.40.60.530-5000.01</v>
          </cell>
          <cell r="B38" t="str">
            <v>5000.01</v>
          </cell>
          <cell r="C38" t="str">
            <v>640.40.60.530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0</v>
          </cell>
          <cell r="M38" t="str">
            <v>5000.01 - Salaries Regular</v>
          </cell>
        </row>
        <row r="39">
          <cell r="A39" t="str">
            <v>640.40.80.015-5000.01</v>
          </cell>
          <cell r="B39" t="str">
            <v>5000.01</v>
          </cell>
          <cell r="C39" t="str">
            <v>640.40.80.015</v>
          </cell>
          <cell r="D39">
            <v>711360</v>
          </cell>
          <cell r="E39">
            <v>24810</v>
          </cell>
          <cell r="F39">
            <v>736170</v>
          </cell>
          <cell r="G39">
            <v>57468.03</v>
          </cell>
          <cell r="H39">
            <v>0</v>
          </cell>
          <cell r="I39">
            <v>625575.41</v>
          </cell>
          <cell r="J39">
            <v>110594.59</v>
          </cell>
          <cell r="K39">
            <v>0.85</v>
          </cell>
          <cell r="L39">
            <v>530320.02</v>
          </cell>
          <cell r="M39" t="str">
            <v>5000.01 - Salaries Regular</v>
          </cell>
        </row>
        <row r="40">
          <cell r="A40" t="str">
            <v>640.40.80.560-5000.01</v>
          </cell>
          <cell r="B40" t="str">
            <v>5000.01</v>
          </cell>
          <cell r="C40" t="str">
            <v>640.40.80.560</v>
          </cell>
          <cell r="D40">
            <v>208450</v>
          </cell>
          <cell r="E40">
            <v>-7565</v>
          </cell>
          <cell r="F40">
            <v>200885</v>
          </cell>
          <cell r="G40">
            <v>11991.95</v>
          </cell>
          <cell r="H40">
            <v>0</v>
          </cell>
          <cell r="I40">
            <v>181677.51</v>
          </cell>
          <cell r="J40">
            <v>19207.490000000002</v>
          </cell>
          <cell r="K40">
            <v>0.9</v>
          </cell>
          <cell r="L40">
            <v>196998.94</v>
          </cell>
          <cell r="M40" t="str">
            <v>5000.01 - Salaries Regular</v>
          </cell>
        </row>
        <row r="41">
          <cell r="A41" t="str">
            <v>640.40.80.640-5000.01</v>
          </cell>
          <cell r="B41" t="str">
            <v>5000.01</v>
          </cell>
          <cell r="C41" t="str">
            <v>640.40.80.640</v>
          </cell>
          <cell r="D41">
            <v>732080</v>
          </cell>
          <cell r="E41">
            <v>-68100</v>
          </cell>
          <cell r="F41">
            <v>663980</v>
          </cell>
          <cell r="G41">
            <v>53427.4</v>
          </cell>
          <cell r="H41">
            <v>0</v>
          </cell>
          <cell r="I41">
            <v>676216.31</v>
          </cell>
          <cell r="J41">
            <v>-12236.31</v>
          </cell>
          <cell r="K41">
            <v>1.02</v>
          </cell>
          <cell r="L41">
            <v>619499.4</v>
          </cell>
          <cell r="M41" t="str">
            <v>5000.01 - Salaries Regular</v>
          </cell>
        </row>
        <row r="42">
          <cell r="A42" t="str">
            <v>640.40.80.650-5000.01</v>
          </cell>
          <cell r="B42" t="str">
            <v>5000.01</v>
          </cell>
          <cell r="C42" t="str">
            <v>640.40.80.650</v>
          </cell>
          <cell r="D42">
            <v>258345</v>
          </cell>
          <cell r="E42">
            <v>1260</v>
          </cell>
          <cell r="F42">
            <v>259605</v>
          </cell>
          <cell r="G42">
            <v>14591.85</v>
          </cell>
          <cell r="H42">
            <v>0</v>
          </cell>
          <cell r="I42">
            <v>173446.3</v>
          </cell>
          <cell r="J42">
            <v>86158.7</v>
          </cell>
          <cell r="K42">
            <v>0.67</v>
          </cell>
          <cell r="L42">
            <v>178929.44</v>
          </cell>
          <cell r="M42" t="str">
            <v>5000.01 - Salaries Regular</v>
          </cell>
        </row>
        <row r="43">
          <cell r="A43" t="str">
            <v>640.40.80.660-5000.01</v>
          </cell>
          <cell r="B43" t="str">
            <v>5000.01</v>
          </cell>
          <cell r="C43" t="str">
            <v>640.40.80.660</v>
          </cell>
          <cell r="D43">
            <v>641670</v>
          </cell>
          <cell r="E43">
            <v>109105</v>
          </cell>
          <cell r="F43">
            <v>750775</v>
          </cell>
          <cell r="G43">
            <v>41789.97</v>
          </cell>
          <cell r="H43">
            <v>0</v>
          </cell>
          <cell r="I43">
            <v>530949.85</v>
          </cell>
          <cell r="J43">
            <v>219825.15</v>
          </cell>
          <cell r="K43">
            <v>0.71</v>
          </cell>
          <cell r="L43">
            <v>424204.31</v>
          </cell>
          <cell r="M43" t="str">
            <v>5000.01 - Salaries Regular</v>
          </cell>
        </row>
        <row r="44">
          <cell r="A44" t="str">
            <v>640.40.80.670-5000.01</v>
          </cell>
          <cell r="B44" t="str">
            <v>5000.01</v>
          </cell>
          <cell r="C44" t="str">
            <v>640.40.80.670</v>
          </cell>
          <cell r="D44">
            <v>621635</v>
          </cell>
          <cell r="E44">
            <v>-245</v>
          </cell>
          <cell r="F44">
            <v>621390</v>
          </cell>
          <cell r="G44">
            <v>46982.35</v>
          </cell>
          <cell r="H44">
            <v>0</v>
          </cell>
          <cell r="I44">
            <v>616918.09</v>
          </cell>
          <cell r="J44">
            <v>4471.91</v>
          </cell>
          <cell r="K44">
            <v>0.99</v>
          </cell>
          <cell r="L44">
            <v>560554.59</v>
          </cell>
          <cell r="M44" t="str">
            <v>5000.01 - Salaries Regular</v>
          </cell>
        </row>
        <row r="45">
          <cell r="A45" t="str">
            <v>640.05.00.150-5000.02</v>
          </cell>
          <cell r="B45" t="str">
            <v>5000.02</v>
          </cell>
          <cell r="C45" t="str">
            <v>640.05.00.150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+++</v>
          </cell>
          <cell r="L45">
            <v>0</v>
          </cell>
          <cell r="M45" t="str">
            <v>5000.02 - Salaries Part Time</v>
          </cell>
        </row>
        <row r="46">
          <cell r="A46" t="str">
            <v>640.05.00.160-5000.02</v>
          </cell>
          <cell r="B46" t="str">
            <v>5000.02</v>
          </cell>
          <cell r="C46" t="str">
            <v>640.05.00.160</v>
          </cell>
          <cell r="D46">
            <v>2000</v>
          </cell>
          <cell r="E46">
            <v>0</v>
          </cell>
          <cell r="F46">
            <v>2000</v>
          </cell>
          <cell r="G46">
            <v>0</v>
          </cell>
          <cell r="H46">
            <v>0</v>
          </cell>
          <cell r="I46">
            <v>0</v>
          </cell>
          <cell r="J46">
            <v>2000</v>
          </cell>
          <cell r="K46">
            <v>0</v>
          </cell>
          <cell r="L46">
            <v>3534.2</v>
          </cell>
          <cell r="M46" t="str">
            <v>5000.02 - Salaries Part Time</v>
          </cell>
        </row>
        <row r="47">
          <cell r="A47" t="str">
            <v>640.07.00.170-5000.02</v>
          </cell>
          <cell r="B47" t="str">
            <v>5000.02</v>
          </cell>
          <cell r="C47" t="str">
            <v>640.07.00.170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+++</v>
          </cell>
          <cell r="L47">
            <v>0</v>
          </cell>
          <cell r="M47" t="str">
            <v>5000.02 - Salaries Part Time</v>
          </cell>
        </row>
        <row r="48">
          <cell r="A48" t="str">
            <v>640.11.00.250-5000.02</v>
          </cell>
          <cell r="B48" t="str">
            <v>5000.02</v>
          </cell>
          <cell r="C48" t="str">
            <v>640.11.00.250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+++</v>
          </cell>
          <cell r="L48">
            <v>0</v>
          </cell>
          <cell r="M48" t="str">
            <v>5000.02 - Salaries Part Time</v>
          </cell>
        </row>
        <row r="49">
          <cell r="A49" t="str">
            <v>640.40.50.001-5000.02</v>
          </cell>
          <cell r="B49" t="str">
            <v>5000.02</v>
          </cell>
          <cell r="C49" t="str">
            <v>640.40.50.001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+++</v>
          </cell>
          <cell r="L49">
            <v>0</v>
          </cell>
          <cell r="M49" t="str">
            <v>5000.02 - Salaries Part Time</v>
          </cell>
        </row>
        <row r="50">
          <cell r="A50" t="str">
            <v>640.40.55.500-5000.02</v>
          </cell>
          <cell r="B50" t="str">
            <v>5000.02</v>
          </cell>
          <cell r="C50" t="str">
            <v>640.40.55.500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+++</v>
          </cell>
          <cell r="L50">
            <v>0</v>
          </cell>
          <cell r="M50" t="str">
            <v>5000.02 - Salaries Part Time</v>
          </cell>
        </row>
        <row r="51">
          <cell r="A51" t="str">
            <v>640.40.55.510-5000.02</v>
          </cell>
          <cell r="B51" t="str">
            <v>5000.02</v>
          </cell>
          <cell r="C51" t="str">
            <v>640.40.55.510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+++</v>
          </cell>
          <cell r="L51">
            <v>0</v>
          </cell>
          <cell r="M51" t="str">
            <v>5000.02 - Salaries Part Time</v>
          </cell>
        </row>
        <row r="52">
          <cell r="A52" t="str">
            <v>640.40.60.520-5000.02</v>
          </cell>
          <cell r="B52" t="str">
            <v>5000.02</v>
          </cell>
          <cell r="C52" t="str">
            <v>640.40.60.520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+++</v>
          </cell>
          <cell r="L52">
            <v>0</v>
          </cell>
          <cell r="M52" t="str">
            <v>5000.02 - Salaries Part Time</v>
          </cell>
        </row>
        <row r="53">
          <cell r="A53" t="str">
            <v>640.40.60.530-5000.02</v>
          </cell>
          <cell r="B53" t="str">
            <v>5000.02</v>
          </cell>
          <cell r="C53" t="str">
            <v>640.40.60.530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>+++</v>
          </cell>
          <cell r="L53">
            <v>0</v>
          </cell>
          <cell r="M53" t="str">
            <v>5000.02 - Salaries Part Time</v>
          </cell>
        </row>
        <row r="54">
          <cell r="A54" t="str">
            <v>640.40.80.015-5000.02</v>
          </cell>
          <cell r="B54" t="str">
            <v>5000.02</v>
          </cell>
          <cell r="C54" t="str">
            <v>640.40.80.015</v>
          </cell>
          <cell r="D54">
            <v>22500</v>
          </cell>
          <cell r="E54">
            <v>0</v>
          </cell>
          <cell r="F54">
            <v>22500</v>
          </cell>
          <cell r="G54">
            <v>3714.88</v>
          </cell>
          <cell r="H54">
            <v>0</v>
          </cell>
          <cell r="I54">
            <v>46804.21</v>
          </cell>
          <cell r="J54">
            <v>-24304.21</v>
          </cell>
          <cell r="K54">
            <v>2.08</v>
          </cell>
          <cell r="L54">
            <v>17384.689999999999</v>
          </cell>
          <cell r="M54" t="str">
            <v>5000.02 - Salaries Part Time</v>
          </cell>
        </row>
        <row r="55">
          <cell r="A55" t="str">
            <v>640.40.80.560-5000.02</v>
          </cell>
          <cell r="B55" t="str">
            <v>5000.02</v>
          </cell>
          <cell r="C55" t="str">
            <v>640.40.80.560</v>
          </cell>
          <cell r="D55">
            <v>14530</v>
          </cell>
          <cell r="E55">
            <v>0</v>
          </cell>
          <cell r="F55">
            <v>14530</v>
          </cell>
          <cell r="G55">
            <v>0</v>
          </cell>
          <cell r="H55">
            <v>0</v>
          </cell>
          <cell r="I55">
            <v>0</v>
          </cell>
          <cell r="J55">
            <v>14530</v>
          </cell>
          <cell r="K55">
            <v>0</v>
          </cell>
          <cell r="L55">
            <v>0</v>
          </cell>
          <cell r="M55" t="str">
            <v>5000.02 - Salaries Part Time</v>
          </cell>
        </row>
        <row r="56">
          <cell r="A56" t="str">
            <v>640.40.80.640-5000.02</v>
          </cell>
          <cell r="B56" t="str">
            <v>5000.02</v>
          </cell>
          <cell r="C56" t="str">
            <v>640.40.80.640</v>
          </cell>
          <cell r="D56">
            <v>25000</v>
          </cell>
          <cell r="E56">
            <v>0</v>
          </cell>
          <cell r="F56">
            <v>25000</v>
          </cell>
          <cell r="G56">
            <v>1453.8</v>
          </cell>
          <cell r="H56">
            <v>0</v>
          </cell>
          <cell r="I56">
            <v>9869.02</v>
          </cell>
          <cell r="J56">
            <v>15130.98</v>
          </cell>
          <cell r="K56">
            <v>0.39</v>
          </cell>
          <cell r="L56">
            <v>0</v>
          </cell>
          <cell r="M56" t="str">
            <v>5000.02 - Salaries Part Time</v>
          </cell>
        </row>
        <row r="57">
          <cell r="A57" t="str">
            <v>640.40.80.650-5000.02</v>
          </cell>
          <cell r="B57" t="str">
            <v>5000.02</v>
          </cell>
          <cell r="C57" t="str">
            <v>640.40.80.650</v>
          </cell>
          <cell r="D57">
            <v>27040</v>
          </cell>
          <cell r="E57">
            <v>0</v>
          </cell>
          <cell r="F57">
            <v>27040</v>
          </cell>
          <cell r="G57">
            <v>0</v>
          </cell>
          <cell r="H57">
            <v>0</v>
          </cell>
          <cell r="I57">
            <v>1944.8</v>
          </cell>
          <cell r="J57">
            <v>25095.200000000001</v>
          </cell>
          <cell r="K57">
            <v>7.0000000000000007E-2</v>
          </cell>
          <cell r="L57">
            <v>35031.22</v>
          </cell>
          <cell r="M57" t="str">
            <v>5000.02 - Salaries Part Time</v>
          </cell>
        </row>
        <row r="58">
          <cell r="A58" t="str">
            <v>640.40.80.660-5000.02</v>
          </cell>
          <cell r="B58" t="str">
            <v>5000.02</v>
          </cell>
          <cell r="C58" t="str">
            <v>640.40.80.660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+++</v>
          </cell>
          <cell r="L58">
            <v>0</v>
          </cell>
          <cell r="M58" t="str">
            <v>5000.02 - Salaries Part Time</v>
          </cell>
        </row>
        <row r="59">
          <cell r="A59" t="str">
            <v>640.40.80.670-5000.02</v>
          </cell>
          <cell r="B59" t="str">
            <v>5000.02</v>
          </cell>
          <cell r="C59" t="str">
            <v>640.40.80.670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+++</v>
          </cell>
          <cell r="L59">
            <v>0</v>
          </cell>
          <cell r="M59" t="str">
            <v>5000.02 - Salaries Part Time</v>
          </cell>
        </row>
        <row r="60">
          <cell r="A60" t="str">
            <v>640.05.00.150-5000.03</v>
          </cell>
          <cell r="B60" t="str">
            <v>5000.03</v>
          </cell>
          <cell r="C60" t="str">
            <v>640.05.00.150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+++</v>
          </cell>
          <cell r="L60">
            <v>0</v>
          </cell>
          <cell r="M60" t="str">
            <v>5000.03 - Salaries Overtime</v>
          </cell>
        </row>
        <row r="61">
          <cell r="A61" t="str">
            <v>640.05.00.160-5000.03</v>
          </cell>
          <cell r="B61" t="str">
            <v>5000.03</v>
          </cell>
          <cell r="C61" t="str">
            <v>640.05.00.160</v>
          </cell>
          <cell r="D61">
            <v>600</v>
          </cell>
          <cell r="E61">
            <v>0</v>
          </cell>
          <cell r="F61">
            <v>600</v>
          </cell>
          <cell r="G61">
            <v>0</v>
          </cell>
          <cell r="H61">
            <v>0</v>
          </cell>
          <cell r="I61">
            <v>93.11</v>
          </cell>
          <cell r="J61">
            <v>506.89</v>
          </cell>
          <cell r="K61">
            <v>0.16</v>
          </cell>
          <cell r="L61">
            <v>336.99</v>
          </cell>
          <cell r="M61" t="str">
            <v>5000.03 - Salaries Overtime</v>
          </cell>
        </row>
        <row r="62">
          <cell r="A62" t="str">
            <v>640.07.00.170-5000.03</v>
          </cell>
          <cell r="B62" t="str">
            <v>5000.03</v>
          </cell>
          <cell r="C62" t="str">
            <v>640.07.00.170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+++</v>
          </cell>
          <cell r="L62">
            <v>0</v>
          </cell>
          <cell r="M62" t="str">
            <v>5000.03 - Salaries Overtime</v>
          </cell>
        </row>
        <row r="63">
          <cell r="A63" t="str">
            <v>640.11.00.250-5000.03</v>
          </cell>
          <cell r="B63" t="str">
            <v>5000.03</v>
          </cell>
          <cell r="C63" t="str">
            <v>640.11.00.250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+++</v>
          </cell>
          <cell r="L63">
            <v>0</v>
          </cell>
          <cell r="M63" t="str">
            <v>5000.03 - Salaries Overtime</v>
          </cell>
        </row>
        <row r="64">
          <cell r="A64" t="str">
            <v>640.40.50.001-5000.03</v>
          </cell>
          <cell r="B64" t="str">
            <v>5000.03</v>
          </cell>
          <cell r="C64" t="str">
            <v>640.40.50.001</v>
          </cell>
          <cell r="D64">
            <v>100</v>
          </cell>
          <cell r="E64">
            <v>0</v>
          </cell>
          <cell r="F64">
            <v>100</v>
          </cell>
          <cell r="G64">
            <v>0</v>
          </cell>
          <cell r="H64">
            <v>0</v>
          </cell>
          <cell r="I64">
            <v>0</v>
          </cell>
          <cell r="J64">
            <v>100</v>
          </cell>
          <cell r="K64">
            <v>0</v>
          </cell>
          <cell r="L64">
            <v>66.900000000000006</v>
          </cell>
          <cell r="M64" t="str">
            <v>5000.03 - Salaries Overtime</v>
          </cell>
        </row>
        <row r="65">
          <cell r="A65" t="str">
            <v>640.40.55.500-5000.03</v>
          </cell>
          <cell r="B65" t="str">
            <v>5000.03</v>
          </cell>
          <cell r="C65" t="str">
            <v>640.40.55.500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+++</v>
          </cell>
          <cell r="L65">
            <v>0</v>
          </cell>
          <cell r="M65" t="str">
            <v>5000.03 - Salaries Overtime</v>
          </cell>
        </row>
        <row r="66">
          <cell r="A66" t="str">
            <v>640.40.55.510-5000.03</v>
          </cell>
          <cell r="B66" t="str">
            <v>5000.03</v>
          </cell>
          <cell r="C66" t="str">
            <v>640.40.55.510</v>
          </cell>
          <cell r="D66">
            <v>1500</v>
          </cell>
          <cell r="E66">
            <v>0</v>
          </cell>
          <cell r="F66">
            <v>1500</v>
          </cell>
          <cell r="G66">
            <v>144.75</v>
          </cell>
          <cell r="H66">
            <v>0</v>
          </cell>
          <cell r="I66">
            <v>1300.01</v>
          </cell>
          <cell r="J66">
            <v>199.99</v>
          </cell>
          <cell r="K66">
            <v>0.87</v>
          </cell>
          <cell r="L66">
            <v>1163.3900000000001</v>
          </cell>
          <cell r="M66" t="str">
            <v>5000.03 - Salaries Overtime</v>
          </cell>
        </row>
        <row r="67">
          <cell r="A67" t="str">
            <v>640.40.60.520-5000.03</v>
          </cell>
          <cell r="B67" t="str">
            <v>5000.03</v>
          </cell>
          <cell r="C67" t="str">
            <v>640.40.60.520</v>
          </cell>
          <cell r="D67">
            <v>100</v>
          </cell>
          <cell r="E67">
            <v>0</v>
          </cell>
          <cell r="F67">
            <v>100</v>
          </cell>
          <cell r="G67">
            <v>61.12</v>
          </cell>
          <cell r="H67">
            <v>0</v>
          </cell>
          <cell r="I67">
            <v>259.06</v>
          </cell>
          <cell r="J67">
            <v>-159.06</v>
          </cell>
          <cell r="K67">
            <v>2.59</v>
          </cell>
          <cell r="L67">
            <v>221.55</v>
          </cell>
          <cell r="M67" t="str">
            <v>5000.03 - Salaries Overtime</v>
          </cell>
        </row>
        <row r="68">
          <cell r="A68" t="str">
            <v>640.40.60.530-5000.03</v>
          </cell>
          <cell r="B68" t="str">
            <v>5000.03</v>
          </cell>
          <cell r="C68" t="str">
            <v>640.40.60.530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+++</v>
          </cell>
          <cell r="L68">
            <v>0</v>
          </cell>
          <cell r="M68" t="str">
            <v>5000.03 - Salaries Overtime</v>
          </cell>
        </row>
        <row r="69">
          <cell r="A69" t="str">
            <v>640.40.80.015-5000.03</v>
          </cell>
          <cell r="B69" t="str">
            <v>5000.03</v>
          </cell>
          <cell r="C69" t="str">
            <v>640.40.80.015</v>
          </cell>
          <cell r="D69">
            <v>7000</v>
          </cell>
          <cell r="E69">
            <v>0</v>
          </cell>
          <cell r="F69">
            <v>7000</v>
          </cell>
          <cell r="G69">
            <v>235.62</v>
          </cell>
          <cell r="H69">
            <v>0</v>
          </cell>
          <cell r="I69">
            <v>529.55999999999995</v>
          </cell>
          <cell r="J69">
            <v>6470.44</v>
          </cell>
          <cell r="K69">
            <v>0.08</v>
          </cell>
          <cell r="L69">
            <v>884.33</v>
          </cell>
          <cell r="M69" t="str">
            <v>5000.03 - Salaries Overtime</v>
          </cell>
        </row>
        <row r="70">
          <cell r="A70" t="str">
            <v>640.40.80.560-5000.03</v>
          </cell>
          <cell r="B70" t="str">
            <v>5000.03</v>
          </cell>
          <cell r="C70" t="str">
            <v>640.40.80.560</v>
          </cell>
          <cell r="D70">
            <v>7500</v>
          </cell>
          <cell r="E70">
            <v>0</v>
          </cell>
          <cell r="F70">
            <v>7500</v>
          </cell>
          <cell r="G70">
            <v>495.03</v>
          </cell>
          <cell r="H70">
            <v>0</v>
          </cell>
          <cell r="I70">
            <v>4194.49</v>
          </cell>
          <cell r="J70">
            <v>3305.51</v>
          </cell>
          <cell r="K70">
            <v>0.56000000000000005</v>
          </cell>
          <cell r="L70">
            <v>4601.6099999999997</v>
          </cell>
          <cell r="M70" t="str">
            <v>5000.03 - Salaries Overtime</v>
          </cell>
        </row>
        <row r="71">
          <cell r="A71" t="str">
            <v>640.40.80.640-5000.03</v>
          </cell>
          <cell r="B71" t="str">
            <v>5000.03</v>
          </cell>
          <cell r="C71" t="str">
            <v>640.40.80.640</v>
          </cell>
          <cell r="D71">
            <v>50000</v>
          </cell>
          <cell r="E71">
            <v>0</v>
          </cell>
          <cell r="F71">
            <v>50000</v>
          </cell>
          <cell r="G71">
            <v>4455.32</v>
          </cell>
          <cell r="H71">
            <v>0</v>
          </cell>
          <cell r="I71">
            <v>32803.81</v>
          </cell>
          <cell r="J71">
            <v>17196.189999999999</v>
          </cell>
          <cell r="K71">
            <v>0.66</v>
          </cell>
          <cell r="L71">
            <v>36074.39</v>
          </cell>
          <cell r="M71" t="str">
            <v>5000.03 - Salaries Overtime</v>
          </cell>
        </row>
        <row r="72">
          <cell r="A72" t="str">
            <v>640.40.80.650-5000.03</v>
          </cell>
          <cell r="B72" t="str">
            <v>5000.03</v>
          </cell>
          <cell r="C72" t="str">
            <v>640.40.80.650</v>
          </cell>
          <cell r="D72">
            <v>2000</v>
          </cell>
          <cell r="E72">
            <v>0</v>
          </cell>
          <cell r="F72">
            <v>2000</v>
          </cell>
          <cell r="G72">
            <v>0</v>
          </cell>
          <cell r="H72">
            <v>0</v>
          </cell>
          <cell r="I72">
            <v>2382.71</v>
          </cell>
          <cell r="J72">
            <v>-382.71</v>
          </cell>
          <cell r="K72">
            <v>1.19</v>
          </cell>
          <cell r="L72">
            <v>1917.55</v>
          </cell>
          <cell r="M72" t="str">
            <v>5000.03 - Salaries Overtime</v>
          </cell>
        </row>
        <row r="73">
          <cell r="A73" t="str">
            <v>640.40.80.660-5000.03</v>
          </cell>
          <cell r="B73" t="str">
            <v>5000.03</v>
          </cell>
          <cell r="C73" t="str">
            <v>640.40.80.660</v>
          </cell>
          <cell r="D73">
            <v>15000</v>
          </cell>
          <cell r="E73">
            <v>0</v>
          </cell>
          <cell r="F73">
            <v>15000</v>
          </cell>
          <cell r="G73">
            <v>1268.69</v>
          </cell>
          <cell r="H73">
            <v>0</v>
          </cell>
          <cell r="I73">
            <v>7157.02</v>
          </cell>
          <cell r="J73">
            <v>7842.98</v>
          </cell>
          <cell r="K73">
            <v>0.48</v>
          </cell>
          <cell r="L73">
            <v>4573.7700000000004</v>
          </cell>
          <cell r="M73" t="str">
            <v>5000.03 - Salaries Overtime</v>
          </cell>
        </row>
        <row r="74">
          <cell r="A74" t="str">
            <v>640.40.80.670-5000.03</v>
          </cell>
          <cell r="B74" t="str">
            <v>5000.03</v>
          </cell>
          <cell r="C74" t="str">
            <v>640.40.80.670</v>
          </cell>
          <cell r="D74">
            <v>40000</v>
          </cell>
          <cell r="E74">
            <v>0</v>
          </cell>
          <cell r="F74">
            <v>40000</v>
          </cell>
          <cell r="G74">
            <v>2965.17</v>
          </cell>
          <cell r="H74">
            <v>0</v>
          </cell>
          <cell r="I74">
            <v>33189.58</v>
          </cell>
          <cell r="J74">
            <v>6810.42</v>
          </cell>
          <cell r="K74">
            <v>0.83</v>
          </cell>
          <cell r="L74">
            <v>33190.699999999997</v>
          </cell>
          <cell r="M74" t="str">
            <v>5000.03 - Salaries Overtime</v>
          </cell>
        </row>
        <row r="75">
          <cell r="A75" t="str">
            <v>640.05.00.150-5000.04</v>
          </cell>
          <cell r="B75" t="str">
            <v>5000.04</v>
          </cell>
          <cell r="C75" t="str">
            <v>640.05.00.150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+++</v>
          </cell>
          <cell r="L75">
            <v>0</v>
          </cell>
          <cell r="M75" t="str">
            <v>5000.04 - Salaries Holiday Pay</v>
          </cell>
        </row>
        <row r="76">
          <cell r="A76" t="str">
            <v>640.05.00.160-5000.04</v>
          </cell>
          <cell r="B76" t="str">
            <v>5000.04</v>
          </cell>
          <cell r="C76" t="str">
            <v>640.05.00.160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+++</v>
          </cell>
          <cell r="L76">
            <v>0</v>
          </cell>
          <cell r="M76" t="str">
            <v>5000.04 - Salaries Holiday Pay</v>
          </cell>
        </row>
        <row r="77">
          <cell r="A77" t="str">
            <v>640.07.00.170-5000.04</v>
          </cell>
          <cell r="B77" t="str">
            <v>5000.04</v>
          </cell>
          <cell r="C77" t="str">
            <v>640.07.00.170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str">
            <v>+++</v>
          </cell>
          <cell r="L77">
            <v>0</v>
          </cell>
          <cell r="M77" t="str">
            <v>5000.04 - Salaries Holiday Pay</v>
          </cell>
        </row>
        <row r="78">
          <cell r="A78" t="str">
            <v>640.11.00.250-5000.04</v>
          </cell>
          <cell r="B78" t="str">
            <v>5000.04</v>
          </cell>
          <cell r="C78" t="str">
            <v>640.11.00.250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 t="str">
            <v>+++</v>
          </cell>
          <cell r="L78">
            <v>0</v>
          </cell>
          <cell r="M78" t="str">
            <v>5000.04 - Salaries Holiday Pay</v>
          </cell>
        </row>
        <row r="79">
          <cell r="A79" t="str">
            <v>640.40.50.001-5000.04</v>
          </cell>
          <cell r="B79" t="str">
            <v>5000.04</v>
          </cell>
          <cell r="C79" t="str">
            <v>640.40.50.001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str">
            <v>+++</v>
          </cell>
          <cell r="L79">
            <v>0</v>
          </cell>
          <cell r="M79" t="str">
            <v>5000.04 - Salaries Holiday Pay</v>
          </cell>
        </row>
        <row r="80">
          <cell r="A80" t="str">
            <v>640.40.55.500-5000.04</v>
          </cell>
          <cell r="B80" t="str">
            <v>5000.04</v>
          </cell>
          <cell r="C80" t="str">
            <v>640.40.55.500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str">
            <v>+++</v>
          </cell>
          <cell r="L80">
            <v>0</v>
          </cell>
          <cell r="M80" t="str">
            <v>5000.04 - Salaries Holiday Pay</v>
          </cell>
        </row>
        <row r="81">
          <cell r="A81" t="str">
            <v>640.40.55.510-5000.04</v>
          </cell>
          <cell r="B81" t="str">
            <v>5000.04</v>
          </cell>
          <cell r="C81" t="str">
            <v>640.40.55.510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+++</v>
          </cell>
          <cell r="L81">
            <v>0</v>
          </cell>
          <cell r="M81" t="str">
            <v>5000.04 - Salaries Holiday Pay</v>
          </cell>
        </row>
        <row r="82">
          <cell r="A82" t="str">
            <v>640.40.60.520-5000.04</v>
          </cell>
          <cell r="B82" t="str">
            <v>5000.04</v>
          </cell>
          <cell r="C82" t="str">
            <v>640.40.60.520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>+++</v>
          </cell>
          <cell r="L82">
            <v>0</v>
          </cell>
          <cell r="M82" t="str">
            <v>5000.04 - Salaries Holiday Pay</v>
          </cell>
        </row>
        <row r="83">
          <cell r="A83" t="str">
            <v>640.40.60.530-5000.04</v>
          </cell>
          <cell r="B83" t="str">
            <v>5000.04</v>
          </cell>
          <cell r="C83" t="str">
            <v>640.40.60.530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+++</v>
          </cell>
          <cell r="L83">
            <v>0</v>
          </cell>
          <cell r="M83" t="str">
            <v>5000.04 - Salaries Holiday Pay</v>
          </cell>
        </row>
        <row r="84">
          <cell r="A84" t="str">
            <v>640.40.80.015-5000.04</v>
          </cell>
          <cell r="B84" t="str">
            <v>5000.04</v>
          </cell>
          <cell r="C84" t="str">
            <v>640.40.80.015</v>
          </cell>
          <cell r="D84">
            <v>250</v>
          </cell>
          <cell r="E84">
            <v>0</v>
          </cell>
          <cell r="F84">
            <v>250</v>
          </cell>
          <cell r="G84">
            <v>0</v>
          </cell>
          <cell r="H84">
            <v>0</v>
          </cell>
          <cell r="I84">
            <v>0</v>
          </cell>
          <cell r="J84">
            <v>250</v>
          </cell>
          <cell r="K84">
            <v>0</v>
          </cell>
          <cell r="L84">
            <v>0</v>
          </cell>
          <cell r="M84" t="str">
            <v>5000.04 - Salaries Holiday Pay</v>
          </cell>
        </row>
        <row r="85">
          <cell r="A85" t="str">
            <v>640.40.80.560-5000.04</v>
          </cell>
          <cell r="B85" t="str">
            <v>5000.04</v>
          </cell>
          <cell r="C85" t="str">
            <v>640.40.80.560</v>
          </cell>
          <cell r="D85">
            <v>4000</v>
          </cell>
          <cell r="E85">
            <v>0</v>
          </cell>
          <cell r="F85">
            <v>4000</v>
          </cell>
          <cell r="G85">
            <v>0</v>
          </cell>
          <cell r="H85">
            <v>0</v>
          </cell>
          <cell r="I85">
            <v>1654.98</v>
          </cell>
          <cell r="J85">
            <v>2345.02</v>
          </cell>
          <cell r="K85">
            <v>0.41</v>
          </cell>
          <cell r="L85">
            <v>1613.06</v>
          </cell>
          <cell r="M85" t="str">
            <v>5000.04 - Salaries Holiday Pay</v>
          </cell>
        </row>
        <row r="86">
          <cell r="A86" t="str">
            <v>640.40.80.640-5000.04</v>
          </cell>
          <cell r="B86" t="str">
            <v>5000.04</v>
          </cell>
          <cell r="C86" t="str">
            <v>640.40.80.640</v>
          </cell>
          <cell r="D86">
            <v>18000</v>
          </cell>
          <cell r="E86">
            <v>0</v>
          </cell>
          <cell r="F86">
            <v>18000</v>
          </cell>
          <cell r="G86">
            <v>0</v>
          </cell>
          <cell r="H86">
            <v>0</v>
          </cell>
          <cell r="I86">
            <v>8771.2000000000007</v>
          </cell>
          <cell r="J86">
            <v>9228.7999999999993</v>
          </cell>
          <cell r="K86">
            <v>0.49</v>
          </cell>
          <cell r="L86">
            <v>7780.69</v>
          </cell>
          <cell r="M86" t="str">
            <v>5000.04 - Salaries Holiday Pay</v>
          </cell>
        </row>
        <row r="87">
          <cell r="A87" t="str">
            <v>640.40.80.650-5000.04</v>
          </cell>
          <cell r="B87" t="str">
            <v>5000.04</v>
          </cell>
          <cell r="C87" t="str">
            <v>640.40.80.650</v>
          </cell>
          <cell r="D87">
            <v>2500</v>
          </cell>
          <cell r="E87">
            <v>0</v>
          </cell>
          <cell r="F87">
            <v>2500</v>
          </cell>
          <cell r="G87">
            <v>0</v>
          </cell>
          <cell r="H87">
            <v>0</v>
          </cell>
          <cell r="I87">
            <v>1490.41</v>
          </cell>
          <cell r="J87">
            <v>1009.59</v>
          </cell>
          <cell r="K87">
            <v>0.6</v>
          </cell>
          <cell r="L87">
            <v>846.77</v>
          </cell>
          <cell r="M87" t="str">
            <v>5000.04 - Salaries Holiday Pay</v>
          </cell>
        </row>
        <row r="88">
          <cell r="A88" t="str">
            <v>640.40.80.660-5000.04</v>
          </cell>
          <cell r="B88" t="str">
            <v>5000.04</v>
          </cell>
          <cell r="C88" t="str">
            <v>640.40.80.660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>+++</v>
          </cell>
          <cell r="L88">
            <v>0</v>
          </cell>
          <cell r="M88" t="str">
            <v>5000.04 - Salaries Holiday Pay</v>
          </cell>
        </row>
        <row r="89">
          <cell r="A89" t="str">
            <v>640.40.80.670-5000.04</v>
          </cell>
          <cell r="B89" t="str">
            <v>5000.04</v>
          </cell>
          <cell r="C89" t="str">
            <v>640.40.80.670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+++</v>
          </cell>
          <cell r="L89">
            <v>0</v>
          </cell>
          <cell r="M89" t="str">
            <v>5000.04 - Salaries Holiday Pay</v>
          </cell>
        </row>
        <row r="90">
          <cell r="A90" t="str">
            <v>640.05.00.150-5000.05</v>
          </cell>
          <cell r="B90" t="str">
            <v>5000.05</v>
          </cell>
          <cell r="C90" t="str">
            <v>640.05.00.150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str">
            <v>+++</v>
          </cell>
          <cell r="L90">
            <v>0</v>
          </cell>
          <cell r="M90" t="str">
            <v>5000.05 - Salaries Duty Pay</v>
          </cell>
        </row>
        <row r="91">
          <cell r="A91" t="str">
            <v>640.05.00.160-5000.05</v>
          </cell>
          <cell r="B91" t="str">
            <v>5000.05</v>
          </cell>
          <cell r="C91" t="str">
            <v>640.05.00.160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>+++</v>
          </cell>
          <cell r="L91">
            <v>0</v>
          </cell>
          <cell r="M91" t="str">
            <v>5000.05 - Salaries Duty Pay</v>
          </cell>
        </row>
        <row r="92">
          <cell r="A92" t="str">
            <v>640.07.00.170-5000.05</v>
          </cell>
          <cell r="B92" t="str">
            <v>5000.05</v>
          </cell>
          <cell r="C92" t="str">
            <v>640.07.00.170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+++</v>
          </cell>
          <cell r="L92">
            <v>0</v>
          </cell>
          <cell r="M92" t="str">
            <v>5000.05 - Salaries Duty Pay</v>
          </cell>
        </row>
        <row r="93">
          <cell r="A93" t="str">
            <v>640.11.00.250-5000.05</v>
          </cell>
          <cell r="B93" t="str">
            <v>5000.05</v>
          </cell>
          <cell r="C93" t="str">
            <v>640.11.00.250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str">
            <v>+++</v>
          </cell>
          <cell r="L93">
            <v>0</v>
          </cell>
          <cell r="M93" t="str">
            <v>5000.05 - Salaries Duty Pay</v>
          </cell>
        </row>
        <row r="94">
          <cell r="A94" t="str">
            <v>640.40.50.001-5000.05</v>
          </cell>
          <cell r="B94" t="str">
            <v>5000.05</v>
          </cell>
          <cell r="C94" t="str">
            <v>640.40.50.001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+++</v>
          </cell>
          <cell r="L94">
            <v>0</v>
          </cell>
          <cell r="M94" t="str">
            <v>5000.05 - Salaries Duty Pay</v>
          </cell>
        </row>
        <row r="95">
          <cell r="A95" t="str">
            <v>640.40.55.500-5000.05</v>
          </cell>
          <cell r="B95" t="str">
            <v>5000.05</v>
          </cell>
          <cell r="C95" t="str">
            <v>640.40.55.500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+++</v>
          </cell>
          <cell r="L95">
            <v>0</v>
          </cell>
          <cell r="M95" t="str">
            <v>5000.05 - Salaries Duty Pay</v>
          </cell>
        </row>
        <row r="96">
          <cell r="A96" t="str">
            <v>640.40.55.510-5000.05</v>
          </cell>
          <cell r="B96" t="str">
            <v>5000.05</v>
          </cell>
          <cell r="C96" t="str">
            <v>640.40.55.510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+++</v>
          </cell>
          <cell r="L96">
            <v>0</v>
          </cell>
          <cell r="M96" t="str">
            <v>5000.05 - Salaries Duty Pay</v>
          </cell>
        </row>
        <row r="97">
          <cell r="A97" t="str">
            <v>640.40.60.520-5000.05</v>
          </cell>
          <cell r="B97" t="str">
            <v>5000.05</v>
          </cell>
          <cell r="C97" t="str">
            <v>640.40.60.520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>+++</v>
          </cell>
          <cell r="L97">
            <v>0</v>
          </cell>
          <cell r="M97" t="str">
            <v>5000.05 - Salaries Duty Pay</v>
          </cell>
        </row>
        <row r="98">
          <cell r="A98" t="str">
            <v>640.40.60.530-5000.05</v>
          </cell>
          <cell r="B98" t="str">
            <v>5000.05</v>
          </cell>
          <cell r="C98" t="str">
            <v>640.40.60.530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+++</v>
          </cell>
          <cell r="L98">
            <v>0</v>
          </cell>
          <cell r="M98" t="str">
            <v>5000.05 - Salaries Duty Pay</v>
          </cell>
        </row>
        <row r="99">
          <cell r="A99" t="str">
            <v>640.40.80.560-5000.05</v>
          </cell>
          <cell r="B99" t="str">
            <v>5000.05</v>
          </cell>
          <cell r="C99" t="str">
            <v>640.40.80.560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str">
            <v>+++</v>
          </cell>
          <cell r="L99">
            <v>0</v>
          </cell>
          <cell r="M99" t="str">
            <v>5000.05 - Salaries Duty Pay</v>
          </cell>
        </row>
        <row r="100">
          <cell r="A100" t="str">
            <v>640.40.80.640-5000.05</v>
          </cell>
          <cell r="B100" t="str">
            <v>5000.05</v>
          </cell>
          <cell r="C100" t="str">
            <v>640.40.80.640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+++</v>
          </cell>
          <cell r="L100">
            <v>0</v>
          </cell>
          <cell r="M100" t="str">
            <v>5000.05 - Salaries Duty Pay</v>
          </cell>
        </row>
        <row r="101">
          <cell r="A101" t="str">
            <v>640.40.80.650-5000.05</v>
          </cell>
          <cell r="B101" t="str">
            <v>5000.05</v>
          </cell>
          <cell r="C101" t="str">
            <v>640.40.80.650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+++</v>
          </cell>
          <cell r="L101">
            <v>0</v>
          </cell>
          <cell r="M101" t="str">
            <v>5000.05 - Salaries Duty Pay</v>
          </cell>
        </row>
        <row r="102">
          <cell r="A102" t="str">
            <v>640.40.80.660-5000.05</v>
          </cell>
          <cell r="B102" t="str">
            <v>5000.05</v>
          </cell>
          <cell r="C102" t="str">
            <v>640.40.80.660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str">
            <v>+++</v>
          </cell>
          <cell r="L102">
            <v>0</v>
          </cell>
          <cell r="M102" t="str">
            <v>5000.05 - Salaries Duty Pay</v>
          </cell>
        </row>
        <row r="103">
          <cell r="A103" t="str">
            <v>640.40.80.670-5000.05</v>
          </cell>
          <cell r="B103" t="str">
            <v>5000.05</v>
          </cell>
          <cell r="C103" t="str">
            <v>640.40.80.670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str">
            <v>+++</v>
          </cell>
          <cell r="L103">
            <v>0</v>
          </cell>
          <cell r="M103" t="str">
            <v>5000.05 - Salaries Duty Pay</v>
          </cell>
        </row>
        <row r="104">
          <cell r="A104" t="str">
            <v>640.05.00.150-5000.06</v>
          </cell>
          <cell r="B104" t="str">
            <v>5000.06</v>
          </cell>
          <cell r="C104" t="str">
            <v>640.05.00.150</v>
          </cell>
          <cell r="D104">
            <v>0</v>
          </cell>
          <cell r="E104">
            <v>0</v>
          </cell>
          <cell r="F104">
            <v>0</v>
          </cell>
          <cell r="G104">
            <v>-267.73</v>
          </cell>
          <cell r="H104">
            <v>0</v>
          </cell>
          <cell r="I104">
            <v>-68.41</v>
          </cell>
          <cell r="J104">
            <v>68.41</v>
          </cell>
          <cell r="K104" t="str">
            <v>+++</v>
          </cell>
          <cell r="L104">
            <v>84.94</v>
          </cell>
          <cell r="M104" t="str">
            <v>5000.06 - Salaries Out of Class</v>
          </cell>
        </row>
        <row r="105">
          <cell r="A105" t="str">
            <v>640.05.00.160-5000.06</v>
          </cell>
          <cell r="B105" t="str">
            <v>5000.06</v>
          </cell>
          <cell r="C105" t="str">
            <v>640.05.00.160</v>
          </cell>
          <cell r="D105">
            <v>150</v>
          </cell>
          <cell r="E105">
            <v>0</v>
          </cell>
          <cell r="F105">
            <v>150</v>
          </cell>
          <cell r="G105">
            <v>0</v>
          </cell>
          <cell r="H105">
            <v>0</v>
          </cell>
          <cell r="I105">
            <v>0</v>
          </cell>
          <cell r="J105">
            <v>150</v>
          </cell>
          <cell r="K105">
            <v>0</v>
          </cell>
          <cell r="L105">
            <v>118.42</v>
          </cell>
          <cell r="M105" t="str">
            <v>5000.06 - Salaries Out of Class</v>
          </cell>
        </row>
        <row r="106">
          <cell r="A106" t="str">
            <v>640.07.00.170-5000.06</v>
          </cell>
          <cell r="B106" t="str">
            <v>5000.06</v>
          </cell>
          <cell r="C106" t="str">
            <v>640.07.00.170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+++</v>
          </cell>
          <cell r="L106">
            <v>0</v>
          </cell>
          <cell r="M106" t="str">
            <v>5000.06 - Salaries Out of Class</v>
          </cell>
        </row>
        <row r="107">
          <cell r="A107" t="str">
            <v>640.11.00.250-5000.06</v>
          </cell>
          <cell r="B107" t="str">
            <v>5000.06</v>
          </cell>
          <cell r="C107" t="str">
            <v>640.11.00.250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+++</v>
          </cell>
          <cell r="L107">
            <v>0</v>
          </cell>
          <cell r="M107" t="str">
            <v>5000.06 - Salaries Out of Class</v>
          </cell>
        </row>
        <row r="108">
          <cell r="A108" t="str">
            <v>640.40.50.001-5000.06</v>
          </cell>
          <cell r="B108" t="str">
            <v>5000.06</v>
          </cell>
          <cell r="C108" t="str">
            <v>640.40.50.001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+++</v>
          </cell>
          <cell r="L108">
            <v>0</v>
          </cell>
          <cell r="M108" t="str">
            <v>5000.06 - Salaries Out of Class</v>
          </cell>
        </row>
        <row r="109">
          <cell r="A109" t="str">
            <v>640.40.55.500-5000.06</v>
          </cell>
          <cell r="B109" t="str">
            <v>5000.06</v>
          </cell>
          <cell r="C109" t="str">
            <v>640.40.55.500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+++</v>
          </cell>
          <cell r="L109">
            <v>0</v>
          </cell>
          <cell r="M109" t="str">
            <v>5000.06 - Salaries Out of Class</v>
          </cell>
        </row>
        <row r="110">
          <cell r="A110" t="str">
            <v>640.40.55.510-5000.06</v>
          </cell>
          <cell r="B110" t="str">
            <v>5000.06</v>
          </cell>
          <cell r="C110" t="str">
            <v>640.40.55.510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+++</v>
          </cell>
          <cell r="L110">
            <v>0</v>
          </cell>
          <cell r="M110" t="str">
            <v>5000.06 - Salaries Out of Class</v>
          </cell>
        </row>
        <row r="111">
          <cell r="A111" t="str">
            <v>640.40.60.520-5000.06</v>
          </cell>
          <cell r="B111" t="str">
            <v>5000.06</v>
          </cell>
          <cell r="C111" t="str">
            <v>640.40.60.520</v>
          </cell>
          <cell r="D111">
            <v>50</v>
          </cell>
          <cell r="E111">
            <v>0</v>
          </cell>
          <cell r="F111">
            <v>50</v>
          </cell>
          <cell r="G111">
            <v>0</v>
          </cell>
          <cell r="H111">
            <v>0</v>
          </cell>
          <cell r="I111">
            <v>0</v>
          </cell>
          <cell r="J111">
            <v>50</v>
          </cell>
          <cell r="K111">
            <v>0</v>
          </cell>
          <cell r="L111">
            <v>22.83</v>
          </cell>
          <cell r="M111" t="str">
            <v>5000.06 - Salaries Out of Class</v>
          </cell>
        </row>
        <row r="112">
          <cell r="A112" t="str">
            <v>640.40.60.530-5000.06</v>
          </cell>
          <cell r="B112" t="str">
            <v>5000.06</v>
          </cell>
          <cell r="C112" t="str">
            <v>640.40.60.530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+++</v>
          </cell>
          <cell r="L112">
            <v>0</v>
          </cell>
          <cell r="M112" t="str">
            <v>5000.06 - Salaries Out of Class</v>
          </cell>
        </row>
        <row r="113">
          <cell r="A113" t="str">
            <v>640.40.80.015-5000.06</v>
          </cell>
          <cell r="B113" t="str">
            <v>5000.06</v>
          </cell>
          <cell r="C113" t="str">
            <v>640.40.80.015</v>
          </cell>
          <cell r="D113">
            <v>5000</v>
          </cell>
          <cell r="E113">
            <v>0</v>
          </cell>
          <cell r="F113">
            <v>5000</v>
          </cell>
          <cell r="G113">
            <v>0</v>
          </cell>
          <cell r="H113">
            <v>0</v>
          </cell>
          <cell r="I113">
            <v>0</v>
          </cell>
          <cell r="J113">
            <v>5000</v>
          </cell>
          <cell r="K113">
            <v>0</v>
          </cell>
          <cell r="L113">
            <v>108.15</v>
          </cell>
          <cell r="M113" t="str">
            <v>5000.06 - Salaries Out of Class</v>
          </cell>
        </row>
        <row r="114">
          <cell r="A114" t="str">
            <v>640.40.80.560-5000.06</v>
          </cell>
          <cell r="B114" t="str">
            <v>5000.06</v>
          </cell>
          <cell r="C114" t="str">
            <v>640.40.80.560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>+++</v>
          </cell>
          <cell r="L114">
            <v>0</v>
          </cell>
          <cell r="M114" t="str">
            <v>5000.06 - Salaries Out of Class</v>
          </cell>
        </row>
        <row r="115">
          <cell r="A115" t="str">
            <v>640.40.80.640-5000.06</v>
          </cell>
          <cell r="B115" t="str">
            <v>5000.06</v>
          </cell>
          <cell r="C115" t="str">
            <v>640.40.80.640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str">
            <v>+++</v>
          </cell>
          <cell r="L115">
            <v>0</v>
          </cell>
          <cell r="M115" t="str">
            <v>5000.06 - Salaries Out of Class</v>
          </cell>
        </row>
        <row r="116">
          <cell r="A116" t="str">
            <v>640.40.80.650-5000.06</v>
          </cell>
          <cell r="B116" t="str">
            <v>5000.06</v>
          </cell>
          <cell r="C116" t="str">
            <v>640.40.80.650</v>
          </cell>
          <cell r="D116">
            <v>1500</v>
          </cell>
          <cell r="E116">
            <v>0</v>
          </cell>
          <cell r="F116">
            <v>1500</v>
          </cell>
          <cell r="G116">
            <v>0</v>
          </cell>
          <cell r="H116">
            <v>0</v>
          </cell>
          <cell r="I116">
            <v>0</v>
          </cell>
          <cell r="J116">
            <v>1500</v>
          </cell>
          <cell r="K116">
            <v>0</v>
          </cell>
          <cell r="L116">
            <v>0</v>
          </cell>
          <cell r="M116" t="str">
            <v>5000.06 - Salaries Out of Class</v>
          </cell>
        </row>
        <row r="117">
          <cell r="A117" t="str">
            <v>640.40.80.660-5000.06</v>
          </cell>
          <cell r="B117" t="str">
            <v>5000.06</v>
          </cell>
          <cell r="C117" t="str">
            <v>640.40.80.660</v>
          </cell>
          <cell r="D117">
            <v>500</v>
          </cell>
          <cell r="E117">
            <v>0</v>
          </cell>
          <cell r="F117">
            <v>500</v>
          </cell>
          <cell r="G117">
            <v>0</v>
          </cell>
          <cell r="H117">
            <v>0</v>
          </cell>
          <cell r="I117">
            <v>0</v>
          </cell>
          <cell r="J117">
            <v>500</v>
          </cell>
          <cell r="K117">
            <v>0</v>
          </cell>
          <cell r="L117">
            <v>0</v>
          </cell>
          <cell r="M117" t="str">
            <v>5000.06 - Salaries Out of Class</v>
          </cell>
        </row>
        <row r="118">
          <cell r="A118" t="str">
            <v>640.40.80.670-5000.06</v>
          </cell>
          <cell r="B118" t="str">
            <v>5000.06</v>
          </cell>
          <cell r="C118" t="str">
            <v>640.40.80.670</v>
          </cell>
          <cell r="D118">
            <v>500</v>
          </cell>
          <cell r="E118">
            <v>0</v>
          </cell>
          <cell r="F118">
            <v>500</v>
          </cell>
          <cell r="G118">
            <v>0</v>
          </cell>
          <cell r="H118">
            <v>0</v>
          </cell>
          <cell r="I118">
            <v>0</v>
          </cell>
          <cell r="J118">
            <v>500</v>
          </cell>
          <cell r="K118">
            <v>0</v>
          </cell>
          <cell r="L118">
            <v>376.05</v>
          </cell>
          <cell r="M118" t="str">
            <v>5000.06 - Salaries Out of Class</v>
          </cell>
        </row>
        <row r="119">
          <cell r="A119" t="str">
            <v>640.05.00.150-5000.07</v>
          </cell>
          <cell r="B119" t="str">
            <v>5000.07</v>
          </cell>
          <cell r="C119" t="str">
            <v>640.05.00.150</v>
          </cell>
          <cell r="D119">
            <v>1070</v>
          </cell>
          <cell r="E119">
            <v>0</v>
          </cell>
          <cell r="F119">
            <v>1070</v>
          </cell>
          <cell r="G119">
            <v>0</v>
          </cell>
          <cell r="H119">
            <v>0</v>
          </cell>
          <cell r="I119">
            <v>4155.87</v>
          </cell>
          <cell r="J119">
            <v>-3085.87</v>
          </cell>
          <cell r="K119">
            <v>3.88</v>
          </cell>
          <cell r="L119">
            <v>2031.94</v>
          </cell>
          <cell r="M119" t="str">
            <v>5000.07 - Salaries Admin Leave Pay</v>
          </cell>
        </row>
        <row r="120">
          <cell r="A120" t="str">
            <v>640.05.00.160-5000.07</v>
          </cell>
          <cell r="B120" t="str">
            <v>5000.07</v>
          </cell>
          <cell r="C120" t="str">
            <v>640.05.00.160</v>
          </cell>
          <cell r="D120">
            <v>410</v>
          </cell>
          <cell r="E120">
            <v>0</v>
          </cell>
          <cell r="F120">
            <v>410</v>
          </cell>
          <cell r="G120">
            <v>0</v>
          </cell>
          <cell r="H120">
            <v>0</v>
          </cell>
          <cell r="I120">
            <v>331.37</v>
          </cell>
          <cell r="J120">
            <v>78.63</v>
          </cell>
          <cell r="K120">
            <v>0.81</v>
          </cell>
          <cell r="L120">
            <v>911.33</v>
          </cell>
          <cell r="M120" t="str">
            <v>5000.07 - Salaries Admin Leave Pay</v>
          </cell>
        </row>
        <row r="121">
          <cell r="A121" t="str">
            <v>640.07.00.170-5000.07</v>
          </cell>
          <cell r="B121" t="str">
            <v>5000.07</v>
          </cell>
          <cell r="C121" t="str">
            <v>640.07.00.170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+++</v>
          </cell>
          <cell r="L121">
            <v>0</v>
          </cell>
          <cell r="M121" t="str">
            <v>5000.07 - Salaries Admin Leave Pay</v>
          </cell>
        </row>
        <row r="122">
          <cell r="A122" t="str">
            <v>640.11.00.250-5000.07</v>
          </cell>
          <cell r="B122" t="str">
            <v>5000.07</v>
          </cell>
          <cell r="C122" t="str">
            <v>640.11.00.250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+++</v>
          </cell>
          <cell r="L122">
            <v>0</v>
          </cell>
          <cell r="M122" t="str">
            <v>5000.07 - Salaries Admin Leave Pay</v>
          </cell>
        </row>
        <row r="123">
          <cell r="A123" t="str">
            <v>640.40.50.001-5000.07</v>
          </cell>
          <cell r="B123" t="str">
            <v>5000.07</v>
          </cell>
          <cell r="C123" t="str">
            <v>640.40.50.001</v>
          </cell>
          <cell r="D123">
            <v>2110</v>
          </cell>
          <cell r="E123">
            <v>0</v>
          </cell>
          <cell r="F123">
            <v>2110</v>
          </cell>
          <cell r="G123">
            <v>0</v>
          </cell>
          <cell r="H123">
            <v>0</v>
          </cell>
          <cell r="I123">
            <v>0</v>
          </cell>
          <cell r="J123">
            <v>2110</v>
          </cell>
          <cell r="K123">
            <v>0</v>
          </cell>
          <cell r="L123">
            <v>0</v>
          </cell>
          <cell r="M123" t="str">
            <v>5000.07 - Salaries Admin Leave Pay</v>
          </cell>
        </row>
        <row r="124">
          <cell r="A124" t="str">
            <v>640.40.55.500-5000.07</v>
          </cell>
          <cell r="B124" t="str">
            <v>5000.07</v>
          </cell>
          <cell r="C124" t="str">
            <v>640.40.55.500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str">
            <v>+++</v>
          </cell>
          <cell r="L124">
            <v>0</v>
          </cell>
          <cell r="M124" t="str">
            <v>5000.07 - Salaries Admin Leave Pay</v>
          </cell>
        </row>
        <row r="125">
          <cell r="A125" t="str">
            <v>640.40.55.510-5000.07</v>
          </cell>
          <cell r="B125" t="str">
            <v>5000.07</v>
          </cell>
          <cell r="C125" t="str">
            <v>640.40.55.510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str">
            <v>+++</v>
          </cell>
          <cell r="L125">
            <v>0</v>
          </cell>
          <cell r="M125" t="str">
            <v>5000.07 - Salaries Admin Leave Pay</v>
          </cell>
        </row>
        <row r="126">
          <cell r="A126" t="str">
            <v>640.40.60.520-5000.07</v>
          </cell>
          <cell r="B126" t="str">
            <v>5000.07</v>
          </cell>
          <cell r="C126" t="str">
            <v>640.40.60.520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str">
            <v>+++</v>
          </cell>
          <cell r="L126">
            <v>0</v>
          </cell>
          <cell r="M126" t="str">
            <v>5000.07 - Salaries Admin Leave Pay</v>
          </cell>
        </row>
        <row r="127">
          <cell r="A127" t="str">
            <v>640.40.60.530-5000.07</v>
          </cell>
          <cell r="B127" t="str">
            <v>5000.07</v>
          </cell>
          <cell r="C127" t="str">
            <v>640.40.60.530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str">
            <v>+++</v>
          </cell>
          <cell r="L127">
            <v>0</v>
          </cell>
          <cell r="M127" t="str">
            <v>5000.07 - Salaries Admin Leave Pay</v>
          </cell>
        </row>
        <row r="128">
          <cell r="A128" t="str">
            <v>640.40.80.015-5000.07</v>
          </cell>
          <cell r="B128" t="str">
            <v>5000.07</v>
          </cell>
          <cell r="C128" t="str">
            <v>640.40.80.015</v>
          </cell>
          <cell r="D128">
            <v>11045</v>
          </cell>
          <cell r="E128">
            <v>0</v>
          </cell>
          <cell r="F128">
            <v>11045</v>
          </cell>
          <cell r="G128">
            <v>0</v>
          </cell>
          <cell r="H128">
            <v>0</v>
          </cell>
          <cell r="I128">
            <v>2415.21</v>
          </cell>
          <cell r="J128">
            <v>8629.7900000000009</v>
          </cell>
          <cell r="K128">
            <v>0.22</v>
          </cell>
          <cell r="L128">
            <v>2740.91</v>
          </cell>
          <cell r="M128" t="str">
            <v>5000.07 - Salaries Admin Leave Pay</v>
          </cell>
        </row>
        <row r="129">
          <cell r="A129" t="str">
            <v>640.40.80.560-5000.07</v>
          </cell>
          <cell r="B129" t="str">
            <v>5000.07</v>
          </cell>
          <cell r="C129" t="str">
            <v>640.40.80.560</v>
          </cell>
          <cell r="D129">
            <v>2050</v>
          </cell>
          <cell r="E129">
            <v>0</v>
          </cell>
          <cell r="F129">
            <v>2050</v>
          </cell>
          <cell r="G129">
            <v>0</v>
          </cell>
          <cell r="H129">
            <v>0</v>
          </cell>
          <cell r="I129">
            <v>455.25</v>
          </cell>
          <cell r="J129">
            <v>1594.75</v>
          </cell>
          <cell r="K129">
            <v>0.22</v>
          </cell>
          <cell r="L129">
            <v>0</v>
          </cell>
          <cell r="M129" t="str">
            <v>5000.07 - Salaries Admin Leave Pay</v>
          </cell>
        </row>
        <row r="130">
          <cell r="A130" t="str">
            <v>640.40.80.640-5000.07</v>
          </cell>
          <cell r="B130" t="str">
            <v>5000.07</v>
          </cell>
          <cell r="C130" t="str">
            <v>640.40.80.640</v>
          </cell>
          <cell r="D130">
            <v>105</v>
          </cell>
          <cell r="E130">
            <v>0</v>
          </cell>
          <cell r="F130">
            <v>105</v>
          </cell>
          <cell r="G130">
            <v>0</v>
          </cell>
          <cell r="H130">
            <v>0</v>
          </cell>
          <cell r="I130">
            <v>79.349999999999994</v>
          </cell>
          <cell r="J130">
            <v>25.65</v>
          </cell>
          <cell r="K130">
            <v>0.76</v>
          </cell>
          <cell r="L130">
            <v>76.27</v>
          </cell>
          <cell r="M130" t="str">
            <v>5000.07 - Salaries Admin Leave Pay</v>
          </cell>
        </row>
        <row r="131">
          <cell r="A131" t="str">
            <v>640.40.80.650-5000.07</v>
          </cell>
          <cell r="B131" t="str">
            <v>5000.07</v>
          </cell>
          <cell r="C131" t="str">
            <v>640.40.80.650</v>
          </cell>
          <cell r="D131">
            <v>1155</v>
          </cell>
          <cell r="E131">
            <v>0</v>
          </cell>
          <cell r="F131">
            <v>1155</v>
          </cell>
          <cell r="G131">
            <v>0</v>
          </cell>
          <cell r="H131">
            <v>0</v>
          </cell>
          <cell r="I131">
            <v>0</v>
          </cell>
          <cell r="J131">
            <v>1155</v>
          </cell>
          <cell r="K131">
            <v>0</v>
          </cell>
          <cell r="L131">
            <v>0</v>
          </cell>
          <cell r="M131" t="str">
            <v>5000.07 - Salaries Admin Leave Pay</v>
          </cell>
        </row>
        <row r="132">
          <cell r="A132" t="str">
            <v>640.40.80.660-5000.07</v>
          </cell>
          <cell r="B132" t="str">
            <v>5000.07</v>
          </cell>
          <cell r="C132" t="str">
            <v>640.40.80.660</v>
          </cell>
          <cell r="D132">
            <v>3475</v>
          </cell>
          <cell r="E132">
            <v>0</v>
          </cell>
          <cell r="F132">
            <v>3475</v>
          </cell>
          <cell r="G132">
            <v>0</v>
          </cell>
          <cell r="H132">
            <v>0</v>
          </cell>
          <cell r="I132">
            <v>952.23</v>
          </cell>
          <cell r="J132">
            <v>2522.77</v>
          </cell>
          <cell r="K132">
            <v>0.27</v>
          </cell>
          <cell r="L132">
            <v>915.26</v>
          </cell>
          <cell r="M132" t="str">
            <v>5000.07 - Salaries Admin Leave Pay</v>
          </cell>
        </row>
        <row r="133">
          <cell r="A133" t="str">
            <v>640.40.80.670-5000.07</v>
          </cell>
          <cell r="B133" t="str">
            <v>5000.07</v>
          </cell>
          <cell r="C133" t="str">
            <v>640.40.80.670</v>
          </cell>
          <cell r="D133">
            <v>2760</v>
          </cell>
          <cell r="E133">
            <v>0</v>
          </cell>
          <cell r="F133">
            <v>2760</v>
          </cell>
          <cell r="G133">
            <v>0</v>
          </cell>
          <cell r="H133">
            <v>0</v>
          </cell>
          <cell r="I133">
            <v>2067.0700000000002</v>
          </cell>
          <cell r="J133">
            <v>692.93</v>
          </cell>
          <cell r="K133">
            <v>0.75</v>
          </cell>
          <cell r="L133">
            <v>2015.91</v>
          </cell>
          <cell r="M133" t="str">
            <v>5000.07 - Salaries Admin Leave Pay</v>
          </cell>
        </row>
        <row r="134">
          <cell r="A134" t="str">
            <v>640.05.00.150-5000.08</v>
          </cell>
          <cell r="B134" t="str">
            <v>5000.08</v>
          </cell>
          <cell r="C134" t="str">
            <v>640.05.00.150</v>
          </cell>
          <cell r="D134">
            <v>720</v>
          </cell>
          <cell r="E134">
            <v>0</v>
          </cell>
          <cell r="F134">
            <v>720</v>
          </cell>
          <cell r="G134">
            <v>136.13999999999999</v>
          </cell>
          <cell r="H134">
            <v>0</v>
          </cell>
          <cell r="I134">
            <v>721.49</v>
          </cell>
          <cell r="J134">
            <v>-1.49</v>
          </cell>
          <cell r="K134">
            <v>1</v>
          </cell>
          <cell r="L134">
            <v>700.94</v>
          </cell>
          <cell r="M134" t="str">
            <v>5000.08 - Salaries Longevity Pay</v>
          </cell>
        </row>
        <row r="135">
          <cell r="A135" t="str">
            <v>640.05.00.160-5000.08</v>
          </cell>
          <cell r="B135" t="str">
            <v>5000.08</v>
          </cell>
          <cell r="C135" t="str">
            <v>640.05.00.160</v>
          </cell>
          <cell r="D135">
            <v>560</v>
          </cell>
          <cell r="E135">
            <v>0</v>
          </cell>
          <cell r="F135">
            <v>560</v>
          </cell>
          <cell r="G135">
            <v>0</v>
          </cell>
          <cell r="H135">
            <v>0</v>
          </cell>
          <cell r="I135">
            <v>548.44000000000005</v>
          </cell>
          <cell r="J135">
            <v>11.56</v>
          </cell>
          <cell r="K135">
            <v>0.98</v>
          </cell>
          <cell r="L135">
            <v>290.55</v>
          </cell>
          <cell r="M135" t="str">
            <v>5000.08 - Salaries Longevity Pay</v>
          </cell>
        </row>
        <row r="136">
          <cell r="A136" t="str">
            <v>640.07.00.170-5000.08</v>
          </cell>
          <cell r="B136" t="str">
            <v>5000.08</v>
          </cell>
          <cell r="C136" t="str">
            <v>640.07.00.170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 t="str">
            <v>+++</v>
          </cell>
          <cell r="L136">
            <v>0</v>
          </cell>
          <cell r="M136" t="str">
            <v>5000.08 - Salaries Longevity Pay</v>
          </cell>
        </row>
        <row r="137">
          <cell r="A137" t="str">
            <v>640.11.00.250-5000.08</v>
          </cell>
          <cell r="B137" t="str">
            <v>5000.08</v>
          </cell>
          <cell r="C137" t="str">
            <v>640.11.00.250</v>
          </cell>
          <cell r="D137">
            <v>60</v>
          </cell>
          <cell r="E137">
            <v>0</v>
          </cell>
          <cell r="F137">
            <v>60</v>
          </cell>
          <cell r="G137">
            <v>0</v>
          </cell>
          <cell r="H137">
            <v>0</v>
          </cell>
          <cell r="I137">
            <v>58.24</v>
          </cell>
          <cell r="J137">
            <v>1.76</v>
          </cell>
          <cell r="K137">
            <v>0.97</v>
          </cell>
          <cell r="L137">
            <v>55.98</v>
          </cell>
          <cell r="M137" t="str">
            <v>5000.08 - Salaries Longevity Pay</v>
          </cell>
        </row>
        <row r="138">
          <cell r="A138" t="str">
            <v>640.40.50.001-5000.08</v>
          </cell>
          <cell r="B138" t="str">
            <v>5000.08</v>
          </cell>
          <cell r="C138" t="str">
            <v>640.40.50.001</v>
          </cell>
          <cell r="D138">
            <v>1120</v>
          </cell>
          <cell r="E138">
            <v>0</v>
          </cell>
          <cell r="F138">
            <v>1120</v>
          </cell>
          <cell r="G138">
            <v>0</v>
          </cell>
          <cell r="H138">
            <v>0</v>
          </cell>
          <cell r="I138">
            <v>1112.6300000000001</v>
          </cell>
          <cell r="J138">
            <v>7.37</v>
          </cell>
          <cell r="K138">
            <v>0.99</v>
          </cell>
          <cell r="L138">
            <v>1075.67</v>
          </cell>
          <cell r="M138" t="str">
            <v>5000.08 - Salaries Longevity Pay</v>
          </cell>
        </row>
        <row r="139">
          <cell r="A139" t="str">
            <v>640.40.55.500-5000.08</v>
          </cell>
          <cell r="B139" t="str">
            <v>5000.08</v>
          </cell>
          <cell r="C139" t="str">
            <v>640.40.55.500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str">
            <v>+++</v>
          </cell>
          <cell r="L139">
            <v>0</v>
          </cell>
          <cell r="M139" t="str">
            <v>5000.08 - Salaries Longevity Pay</v>
          </cell>
        </row>
        <row r="140">
          <cell r="A140" t="str">
            <v>640.40.55.510-5000.08</v>
          </cell>
          <cell r="B140" t="str">
            <v>5000.08</v>
          </cell>
          <cell r="C140" t="str">
            <v>640.40.55.510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+++</v>
          </cell>
          <cell r="L140">
            <v>0</v>
          </cell>
          <cell r="M140" t="str">
            <v>5000.08 - Salaries Longevity Pay</v>
          </cell>
        </row>
        <row r="141">
          <cell r="A141" t="str">
            <v>640.40.60.520-5000.08</v>
          </cell>
          <cell r="B141" t="str">
            <v>5000.08</v>
          </cell>
          <cell r="C141" t="str">
            <v>640.40.60.520</v>
          </cell>
          <cell r="D141">
            <v>210</v>
          </cell>
          <cell r="E141">
            <v>0</v>
          </cell>
          <cell r="F141">
            <v>210</v>
          </cell>
          <cell r="G141">
            <v>0</v>
          </cell>
          <cell r="H141">
            <v>0</v>
          </cell>
          <cell r="I141">
            <v>205.34</v>
          </cell>
          <cell r="J141">
            <v>4.66</v>
          </cell>
          <cell r="K141">
            <v>0.98</v>
          </cell>
          <cell r="L141">
            <v>201.31</v>
          </cell>
          <cell r="M141" t="str">
            <v>5000.08 - Salaries Longevity Pay</v>
          </cell>
        </row>
        <row r="142">
          <cell r="A142" t="str">
            <v>640.40.60.530-5000.08</v>
          </cell>
          <cell r="B142" t="str">
            <v>5000.08</v>
          </cell>
          <cell r="C142" t="str">
            <v>640.40.60.530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str">
            <v>+++</v>
          </cell>
          <cell r="L142">
            <v>0</v>
          </cell>
          <cell r="M142" t="str">
            <v>5000.08 - Salaries Longevity Pay</v>
          </cell>
        </row>
        <row r="143">
          <cell r="A143" t="str">
            <v>640.40.80.015-5000.08</v>
          </cell>
          <cell r="B143" t="str">
            <v>5000.08</v>
          </cell>
          <cell r="C143" t="str">
            <v>640.40.80.015</v>
          </cell>
          <cell r="D143">
            <v>3900</v>
          </cell>
          <cell r="E143">
            <v>0</v>
          </cell>
          <cell r="F143">
            <v>3900</v>
          </cell>
          <cell r="G143">
            <v>0</v>
          </cell>
          <cell r="H143">
            <v>0</v>
          </cell>
          <cell r="I143">
            <v>3851.6</v>
          </cell>
          <cell r="J143">
            <v>48.4</v>
          </cell>
          <cell r="K143">
            <v>0.99</v>
          </cell>
          <cell r="L143">
            <v>2753.5</v>
          </cell>
          <cell r="M143" t="str">
            <v>5000.08 - Salaries Longevity Pay</v>
          </cell>
        </row>
        <row r="144">
          <cell r="A144" t="str">
            <v>640.40.80.560-5000.08</v>
          </cell>
          <cell r="B144" t="str">
            <v>5000.08</v>
          </cell>
          <cell r="C144" t="str">
            <v>640.40.80.560</v>
          </cell>
          <cell r="D144">
            <v>2930</v>
          </cell>
          <cell r="E144">
            <v>0</v>
          </cell>
          <cell r="F144">
            <v>2930</v>
          </cell>
          <cell r="G144">
            <v>0</v>
          </cell>
          <cell r="H144">
            <v>0</v>
          </cell>
          <cell r="I144">
            <v>2913.19</v>
          </cell>
          <cell r="J144">
            <v>16.809999999999999</v>
          </cell>
          <cell r="K144">
            <v>0.99</v>
          </cell>
          <cell r="L144">
            <v>1702.3</v>
          </cell>
          <cell r="M144" t="str">
            <v>5000.08 - Salaries Longevity Pay</v>
          </cell>
        </row>
        <row r="145">
          <cell r="A145" t="str">
            <v>640.40.80.640-5000.08</v>
          </cell>
          <cell r="B145" t="str">
            <v>5000.08</v>
          </cell>
          <cell r="C145" t="str">
            <v>640.40.80.640</v>
          </cell>
          <cell r="D145">
            <v>6395</v>
          </cell>
          <cell r="E145">
            <v>0</v>
          </cell>
          <cell r="F145">
            <v>6395</v>
          </cell>
          <cell r="G145">
            <v>0</v>
          </cell>
          <cell r="H145">
            <v>0</v>
          </cell>
          <cell r="I145">
            <v>6308.05</v>
          </cell>
          <cell r="J145">
            <v>86.95</v>
          </cell>
          <cell r="K145">
            <v>0.99</v>
          </cell>
          <cell r="L145">
            <v>4882.6099999999997</v>
          </cell>
          <cell r="M145" t="str">
            <v>5000.08 - Salaries Longevity Pay</v>
          </cell>
        </row>
        <row r="146">
          <cell r="A146" t="str">
            <v>640.40.80.650-5000.08</v>
          </cell>
          <cell r="B146" t="str">
            <v>5000.08</v>
          </cell>
          <cell r="C146" t="str">
            <v>640.40.80.650</v>
          </cell>
          <cell r="D146">
            <v>2255</v>
          </cell>
          <cell r="E146">
            <v>0</v>
          </cell>
          <cell r="F146">
            <v>2255</v>
          </cell>
          <cell r="G146">
            <v>0</v>
          </cell>
          <cell r="H146">
            <v>0</v>
          </cell>
          <cell r="I146">
            <v>1288.71</v>
          </cell>
          <cell r="J146">
            <v>966.29</v>
          </cell>
          <cell r="K146">
            <v>0.56999999999999995</v>
          </cell>
          <cell r="L146">
            <v>2115.2199999999998</v>
          </cell>
          <cell r="M146" t="str">
            <v>5000.08 - Salaries Longevity Pay</v>
          </cell>
        </row>
        <row r="147">
          <cell r="A147" t="str">
            <v>640.40.80.660-5000.08</v>
          </cell>
          <cell r="B147" t="str">
            <v>5000.08</v>
          </cell>
          <cell r="C147" t="str">
            <v>640.40.80.660</v>
          </cell>
          <cell r="D147">
            <v>5000</v>
          </cell>
          <cell r="E147">
            <v>0</v>
          </cell>
          <cell r="F147">
            <v>5000</v>
          </cell>
          <cell r="G147">
            <v>965.41</v>
          </cell>
          <cell r="H147">
            <v>0</v>
          </cell>
          <cell r="I147">
            <v>4866.04</v>
          </cell>
          <cell r="J147">
            <v>133.96</v>
          </cell>
          <cell r="K147">
            <v>0.97</v>
          </cell>
          <cell r="L147">
            <v>4826.53</v>
          </cell>
          <cell r="M147" t="str">
            <v>5000.08 - Salaries Longevity Pay</v>
          </cell>
        </row>
        <row r="148">
          <cell r="A148" t="str">
            <v>640.40.80.670-5000.08</v>
          </cell>
          <cell r="B148" t="str">
            <v>5000.08</v>
          </cell>
          <cell r="C148" t="str">
            <v>640.40.80.670</v>
          </cell>
          <cell r="D148">
            <v>3775</v>
          </cell>
          <cell r="E148">
            <v>0</v>
          </cell>
          <cell r="F148">
            <v>3775</v>
          </cell>
          <cell r="G148">
            <v>56.79</v>
          </cell>
          <cell r="H148">
            <v>0</v>
          </cell>
          <cell r="I148">
            <v>4726.28</v>
          </cell>
          <cell r="J148">
            <v>-951.28</v>
          </cell>
          <cell r="K148">
            <v>1.25</v>
          </cell>
          <cell r="L148">
            <v>3711.69</v>
          </cell>
          <cell r="M148" t="str">
            <v>5000.08 - Salaries Longevity Pay</v>
          </cell>
        </row>
        <row r="149">
          <cell r="A149" t="str">
            <v>640.05.00.150-5000.09</v>
          </cell>
          <cell r="B149" t="str">
            <v>5000.09</v>
          </cell>
          <cell r="C149" t="str">
            <v>640.05.00.150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+++</v>
          </cell>
          <cell r="L149">
            <v>0</v>
          </cell>
          <cell r="M149" t="str">
            <v>5000.09 - Salaries Mutual Aid Overtime</v>
          </cell>
        </row>
        <row r="150">
          <cell r="A150" t="str">
            <v>640.05.00.160-5000.09</v>
          </cell>
          <cell r="B150" t="str">
            <v>5000.09</v>
          </cell>
          <cell r="C150" t="str">
            <v>640.05.00.160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 t="str">
            <v>+++</v>
          </cell>
          <cell r="L150">
            <v>0</v>
          </cell>
          <cell r="M150" t="str">
            <v>5000.09 - Salaries Mutual Aid Overtime</v>
          </cell>
        </row>
        <row r="151">
          <cell r="A151" t="str">
            <v>640.07.00.170-5000.09</v>
          </cell>
          <cell r="B151" t="str">
            <v>5000.09</v>
          </cell>
          <cell r="C151" t="str">
            <v>640.07.00.170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+++</v>
          </cell>
          <cell r="L151">
            <v>0</v>
          </cell>
          <cell r="M151" t="str">
            <v>5000.09 - Salaries Mutual Aid Overtime</v>
          </cell>
        </row>
        <row r="152">
          <cell r="A152" t="str">
            <v>640.11.00.250-5000.09</v>
          </cell>
          <cell r="B152" t="str">
            <v>5000.09</v>
          </cell>
          <cell r="C152" t="str">
            <v>640.11.00.250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 t="str">
            <v>+++</v>
          </cell>
          <cell r="L152">
            <v>0</v>
          </cell>
          <cell r="M152" t="str">
            <v>5000.09 - Salaries Mutual Aid Overtime</v>
          </cell>
        </row>
        <row r="153">
          <cell r="A153" t="str">
            <v>640.40.50.001-5000.09</v>
          </cell>
          <cell r="B153" t="str">
            <v>5000.09</v>
          </cell>
          <cell r="C153" t="str">
            <v>640.40.50.001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str">
            <v>+++</v>
          </cell>
          <cell r="L153">
            <v>0</v>
          </cell>
          <cell r="M153" t="str">
            <v>5000.09 - Salaries Mutual Aid Overtime</v>
          </cell>
        </row>
        <row r="154">
          <cell r="A154" t="str">
            <v>640.40.55.500-5000.09</v>
          </cell>
          <cell r="B154" t="str">
            <v>5000.09</v>
          </cell>
          <cell r="C154" t="str">
            <v>640.40.55.500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 t="str">
            <v>+++</v>
          </cell>
          <cell r="L154">
            <v>0</v>
          </cell>
          <cell r="M154" t="str">
            <v>5000.09 - Salaries Mutual Aid Overtime</v>
          </cell>
        </row>
        <row r="155">
          <cell r="A155" t="str">
            <v>640.40.55.510-5000.09</v>
          </cell>
          <cell r="B155" t="str">
            <v>5000.09</v>
          </cell>
          <cell r="C155" t="str">
            <v>640.40.55.510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 t="str">
            <v>+++</v>
          </cell>
          <cell r="L155">
            <v>0</v>
          </cell>
          <cell r="M155" t="str">
            <v>5000.09 - Salaries Mutual Aid Overtime</v>
          </cell>
        </row>
        <row r="156">
          <cell r="A156" t="str">
            <v>640.40.60.520-5000.09</v>
          </cell>
          <cell r="B156" t="str">
            <v>5000.09</v>
          </cell>
          <cell r="C156" t="str">
            <v>640.40.60.520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str">
            <v>+++</v>
          </cell>
          <cell r="L156">
            <v>0</v>
          </cell>
          <cell r="M156" t="str">
            <v>5000.09 - Salaries Mutual Aid Overtime</v>
          </cell>
        </row>
        <row r="157">
          <cell r="A157" t="str">
            <v>640.40.60.530-5000.09</v>
          </cell>
          <cell r="B157" t="str">
            <v>5000.09</v>
          </cell>
          <cell r="C157" t="str">
            <v>640.40.60.530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+++</v>
          </cell>
          <cell r="L157">
            <v>0</v>
          </cell>
          <cell r="M157" t="str">
            <v>5000.09 - Salaries Mutual Aid Overtime</v>
          </cell>
        </row>
        <row r="158">
          <cell r="A158" t="str">
            <v>640.40.80.560-5000.09</v>
          </cell>
          <cell r="B158" t="str">
            <v>5000.09</v>
          </cell>
          <cell r="C158" t="str">
            <v>640.40.80.560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str">
            <v>+++</v>
          </cell>
          <cell r="L158">
            <v>0</v>
          </cell>
          <cell r="M158" t="str">
            <v>5000.09 - Salaries Mutual Aid Overtime</v>
          </cell>
        </row>
        <row r="159">
          <cell r="A159" t="str">
            <v>640.40.80.640-5000.09</v>
          </cell>
          <cell r="B159" t="str">
            <v>5000.09</v>
          </cell>
          <cell r="C159" t="str">
            <v>640.40.80.640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+++</v>
          </cell>
          <cell r="L159">
            <v>0</v>
          </cell>
          <cell r="M159" t="str">
            <v>5000.09 - Salaries Mutual Aid Overtime</v>
          </cell>
        </row>
        <row r="160">
          <cell r="A160" t="str">
            <v>640.40.80.650-5000.09</v>
          </cell>
          <cell r="B160" t="str">
            <v>5000.09</v>
          </cell>
          <cell r="C160" t="str">
            <v>640.40.80.650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+++</v>
          </cell>
          <cell r="L160">
            <v>0</v>
          </cell>
          <cell r="M160" t="str">
            <v>5000.09 - Salaries Mutual Aid Overtime</v>
          </cell>
        </row>
        <row r="161">
          <cell r="A161" t="str">
            <v>640.40.80.660-5000.09</v>
          </cell>
          <cell r="B161" t="str">
            <v>5000.09</v>
          </cell>
          <cell r="C161" t="str">
            <v>640.40.80.660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>+++</v>
          </cell>
          <cell r="L161">
            <v>0</v>
          </cell>
          <cell r="M161" t="str">
            <v>5000.09 - Salaries Mutual Aid Overtime</v>
          </cell>
        </row>
        <row r="162">
          <cell r="A162" t="str">
            <v>640.40.80.670-5000.09</v>
          </cell>
          <cell r="B162" t="str">
            <v>5000.09</v>
          </cell>
          <cell r="C162" t="str">
            <v>640.40.80.670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+++</v>
          </cell>
          <cell r="L162">
            <v>0</v>
          </cell>
          <cell r="M162" t="str">
            <v>5000.09 - Salaries Mutual Aid Overtime</v>
          </cell>
        </row>
        <row r="163">
          <cell r="A163" t="str">
            <v>640.05.00.150-5000.10</v>
          </cell>
          <cell r="B163" t="str">
            <v>5000.10</v>
          </cell>
          <cell r="C163" t="str">
            <v>640.05.00.150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str">
            <v>+++</v>
          </cell>
          <cell r="L163">
            <v>0</v>
          </cell>
          <cell r="M163" t="str">
            <v>5000.10 - Salaries Furloughs</v>
          </cell>
        </row>
        <row r="164">
          <cell r="A164" t="str">
            <v>640.05.00.160-5000.10</v>
          </cell>
          <cell r="B164" t="str">
            <v>5000.10</v>
          </cell>
          <cell r="C164" t="str">
            <v>640.05.00.160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+++</v>
          </cell>
          <cell r="L164">
            <v>0</v>
          </cell>
          <cell r="M164" t="str">
            <v>5000.10 - Salaries Furloughs</v>
          </cell>
        </row>
        <row r="165">
          <cell r="A165" t="str">
            <v>640.07.00.170-5000.10</v>
          </cell>
          <cell r="B165" t="str">
            <v>5000.10</v>
          </cell>
          <cell r="C165" t="str">
            <v>640.07.00.170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str">
            <v>+++</v>
          </cell>
          <cell r="L165">
            <v>0</v>
          </cell>
          <cell r="M165" t="str">
            <v>5000.10 - Salaries Furloughs</v>
          </cell>
        </row>
        <row r="166">
          <cell r="A166" t="str">
            <v>640.11.00.250-5000.10</v>
          </cell>
          <cell r="B166" t="str">
            <v>5000.10</v>
          </cell>
          <cell r="C166" t="str">
            <v>640.11.00.250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>+++</v>
          </cell>
          <cell r="L166">
            <v>0</v>
          </cell>
          <cell r="M166" t="str">
            <v>5000.10 - Salaries Furloughs</v>
          </cell>
        </row>
        <row r="167">
          <cell r="A167" t="str">
            <v>640.40.50.001-5000.10</v>
          </cell>
          <cell r="B167" t="str">
            <v>5000.10</v>
          </cell>
          <cell r="C167" t="str">
            <v>640.40.50.001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>+++</v>
          </cell>
          <cell r="L167">
            <v>0</v>
          </cell>
          <cell r="M167" t="str">
            <v>5000.10 - Salaries Furloughs</v>
          </cell>
        </row>
        <row r="168">
          <cell r="A168" t="str">
            <v>640.40.55.500-5000.10</v>
          </cell>
          <cell r="B168" t="str">
            <v>5000.10</v>
          </cell>
          <cell r="C168" t="str">
            <v>640.40.55.500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str">
            <v>+++</v>
          </cell>
          <cell r="L168">
            <v>0</v>
          </cell>
          <cell r="M168" t="str">
            <v>5000.10 - Salaries Furloughs</v>
          </cell>
        </row>
        <row r="169">
          <cell r="A169" t="str">
            <v>640.40.55.510-5000.10</v>
          </cell>
          <cell r="B169" t="str">
            <v>5000.10</v>
          </cell>
          <cell r="C169" t="str">
            <v>640.40.55.510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str">
            <v>+++</v>
          </cell>
          <cell r="L169">
            <v>0</v>
          </cell>
          <cell r="M169" t="str">
            <v>5000.10 - Salaries Furloughs</v>
          </cell>
        </row>
        <row r="170">
          <cell r="A170" t="str">
            <v>640.40.60.520-5000.10</v>
          </cell>
          <cell r="B170" t="str">
            <v>5000.10</v>
          </cell>
          <cell r="C170" t="str">
            <v>640.40.60.520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>+++</v>
          </cell>
          <cell r="L170">
            <v>0</v>
          </cell>
          <cell r="M170" t="str">
            <v>5000.10 - Salaries Furloughs</v>
          </cell>
        </row>
        <row r="171">
          <cell r="A171" t="str">
            <v>640.40.60.530-5000.10</v>
          </cell>
          <cell r="B171" t="str">
            <v>5000.10</v>
          </cell>
          <cell r="C171" t="str">
            <v>640.40.60.530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str">
            <v>+++</v>
          </cell>
          <cell r="L171">
            <v>0</v>
          </cell>
          <cell r="M171" t="str">
            <v>5000.10 - Salaries Furloughs</v>
          </cell>
        </row>
        <row r="172">
          <cell r="A172" t="str">
            <v>640.40.80.015-5000.10</v>
          </cell>
          <cell r="B172" t="str">
            <v>5000.10</v>
          </cell>
          <cell r="C172" t="str">
            <v>640.40.80.015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>+++</v>
          </cell>
          <cell r="L172">
            <v>0</v>
          </cell>
          <cell r="M172" t="str">
            <v>5000.10 - Salaries Furloughs</v>
          </cell>
        </row>
        <row r="173">
          <cell r="A173" t="str">
            <v>640.40.80.560-5000.10</v>
          </cell>
          <cell r="B173" t="str">
            <v>5000.10</v>
          </cell>
          <cell r="C173" t="str">
            <v>640.40.80.560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>+++</v>
          </cell>
          <cell r="L173">
            <v>0</v>
          </cell>
          <cell r="M173" t="str">
            <v>5000.10 - Salaries Furloughs</v>
          </cell>
        </row>
        <row r="174">
          <cell r="A174" t="str">
            <v>640.40.80.640-5000.10</v>
          </cell>
          <cell r="B174" t="str">
            <v>5000.10</v>
          </cell>
          <cell r="C174" t="str">
            <v>640.40.80.640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+++</v>
          </cell>
          <cell r="L174">
            <v>0</v>
          </cell>
          <cell r="M174" t="str">
            <v>5000.10 - Salaries Furloughs</v>
          </cell>
        </row>
        <row r="175">
          <cell r="A175" t="str">
            <v>640.40.80.650-5000.10</v>
          </cell>
          <cell r="B175" t="str">
            <v>5000.10</v>
          </cell>
          <cell r="C175" t="str">
            <v>640.40.80.650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+++</v>
          </cell>
          <cell r="L175">
            <v>0</v>
          </cell>
          <cell r="M175" t="str">
            <v>5000.10 - Salaries Furloughs</v>
          </cell>
        </row>
        <row r="176">
          <cell r="A176" t="str">
            <v>640.40.80.660-5000.10</v>
          </cell>
          <cell r="B176" t="str">
            <v>5000.10</v>
          </cell>
          <cell r="C176" t="str">
            <v>640.40.80.660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>+++</v>
          </cell>
          <cell r="L176">
            <v>0</v>
          </cell>
          <cell r="M176" t="str">
            <v>5000.10 - Salaries Furloughs</v>
          </cell>
        </row>
        <row r="177">
          <cell r="A177" t="str">
            <v>640.40.80.670-5000.10</v>
          </cell>
          <cell r="B177" t="str">
            <v>5000.10</v>
          </cell>
          <cell r="C177" t="str">
            <v>640.40.80.670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>+++</v>
          </cell>
          <cell r="L177">
            <v>0</v>
          </cell>
          <cell r="M177" t="str">
            <v>5000.10 - Salaries Furloughs</v>
          </cell>
        </row>
        <row r="178">
          <cell r="A178" t="str">
            <v>640.05.00.150-5000.11</v>
          </cell>
          <cell r="B178" t="str">
            <v>5000.11</v>
          </cell>
          <cell r="C178" t="str">
            <v>640.05.00.150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str">
            <v>+++</v>
          </cell>
          <cell r="L178">
            <v>0</v>
          </cell>
          <cell r="M178" t="str">
            <v>5000.11 - Salaries Worker's Comp</v>
          </cell>
        </row>
        <row r="179">
          <cell r="A179" t="str">
            <v>640.05.00.160-5000.11</v>
          </cell>
          <cell r="B179" t="str">
            <v>5000.11</v>
          </cell>
          <cell r="C179" t="str">
            <v>640.05.00.160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str">
            <v>+++</v>
          </cell>
          <cell r="L179">
            <v>0</v>
          </cell>
          <cell r="M179" t="str">
            <v>5000.11 - Salaries Worker's Comp</v>
          </cell>
        </row>
        <row r="180">
          <cell r="A180" t="str">
            <v>640.07.00.170-5000.11</v>
          </cell>
          <cell r="B180" t="str">
            <v>5000.11</v>
          </cell>
          <cell r="C180" t="str">
            <v>640.07.00.170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 t="str">
            <v>+++</v>
          </cell>
          <cell r="L180">
            <v>0</v>
          </cell>
          <cell r="M180" t="str">
            <v>5000.11 - Salaries Worker's Comp</v>
          </cell>
        </row>
        <row r="181">
          <cell r="A181" t="str">
            <v>640.11.00.250-5000.11</v>
          </cell>
          <cell r="B181" t="str">
            <v>5000.11</v>
          </cell>
          <cell r="C181" t="str">
            <v>640.11.00.250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+++</v>
          </cell>
          <cell r="L181">
            <v>0</v>
          </cell>
          <cell r="M181" t="str">
            <v>5000.11 - Salaries Worker's Comp</v>
          </cell>
        </row>
        <row r="182">
          <cell r="A182" t="str">
            <v>640.40.50.001-5000.11</v>
          </cell>
          <cell r="B182" t="str">
            <v>5000.11</v>
          </cell>
          <cell r="C182" t="str">
            <v>640.40.50.001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+++</v>
          </cell>
          <cell r="L182">
            <v>0</v>
          </cell>
          <cell r="M182" t="str">
            <v>5000.11 - Salaries Worker's Comp</v>
          </cell>
        </row>
        <row r="183">
          <cell r="A183" t="str">
            <v>640.40.55.500-5000.11</v>
          </cell>
          <cell r="B183" t="str">
            <v>5000.11</v>
          </cell>
          <cell r="C183" t="str">
            <v>640.40.55.500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+++</v>
          </cell>
          <cell r="L183">
            <v>0</v>
          </cell>
          <cell r="M183" t="str">
            <v>5000.11 - Salaries Worker's Comp</v>
          </cell>
        </row>
        <row r="184">
          <cell r="A184" t="str">
            <v>640.40.55.510-5000.11</v>
          </cell>
          <cell r="B184" t="str">
            <v>5000.11</v>
          </cell>
          <cell r="C184" t="str">
            <v>640.40.55.510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str">
            <v>+++</v>
          </cell>
          <cell r="L184">
            <v>0</v>
          </cell>
          <cell r="M184" t="str">
            <v>5000.11 - Salaries Worker's Comp</v>
          </cell>
        </row>
        <row r="185">
          <cell r="A185" t="str">
            <v>640.40.60.520-5000.11</v>
          </cell>
          <cell r="B185" t="str">
            <v>5000.11</v>
          </cell>
          <cell r="C185" t="str">
            <v>640.40.60.520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 t="str">
            <v>+++</v>
          </cell>
          <cell r="L185">
            <v>0</v>
          </cell>
          <cell r="M185" t="str">
            <v>5000.11 - Salaries Worker's Comp</v>
          </cell>
        </row>
        <row r="186">
          <cell r="A186" t="str">
            <v>640.40.60.530-5000.11</v>
          </cell>
          <cell r="B186" t="str">
            <v>5000.11</v>
          </cell>
          <cell r="C186" t="str">
            <v>640.40.60.530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+++</v>
          </cell>
          <cell r="L186">
            <v>0</v>
          </cell>
          <cell r="M186" t="str">
            <v>5000.11 - Salaries Worker's Comp</v>
          </cell>
        </row>
        <row r="187">
          <cell r="A187" t="str">
            <v>640.40.80.015-5000.11</v>
          </cell>
          <cell r="B187" t="str">
            <v>5000.11</v>
          </cell>
          <cell r="C187" t="str">
            <v>640.40.80.015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str">
            <v>+++</v>
          </cell>
          <cell r="L187">
            <v>0</v>
          </cell>
          <cell r="M187" t="str">
            <v>5000.11 - Salaries Worker's Comp</v>
          </cell>
        </row>
        <row r="188">
          <cell r="A188" t="str">
            <v>640.40.80.560-5000.11</v>
          </cell>
          <cell r="B188" t="str">
            <v>5000.11</v>
          </cell>
          <cell r="C188" t="str">
            <v>640.40.80.560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str">
            <v>+++</v>
          </cell>
          <cell r="L188">
            <v>171.38</v>
          </cell>
          <cell r="M188" t="str">
            <v>5000.11 - Salaries Worker's Comp</v>
          </cell>
        </row>
        <row r="189">
          <cell r="A189" t="str">
            <v>640.40.80.640-5000.11</v>
          </cell>
          <cell r="B189" t="str">
            <v>5000.11</v>
          </cell>
          <cell r="C189" t="str">
            <v>640.40.80.640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 t="str">
            <v>+++</v>
          </cell>
          <cell r="L189">
            <v>1542.58</v>
          </cell>
          <cell r="M189" t="str">
            <v>5000.11 - Salaries Worker's Comp</v>
          </cell>
        </row>
        <row r="190">
          <cell r="A190" t="str">
            <v>640.40.80.650-5000.11</v>
          </cell>
          <cell r="B190" t="str">
            <v>5000.11</v>
          </cell>
          <cell r="C190" t="str">
            <v>640.40.80.650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str">
            <v>+++</v>
          </cell>
          <cell r="L190">
            <v>0</v>
          </cell>
          <cell r="M190" t="str">
            <v>5000.11 - Salaries Worker's Comp</v>
          </cell>
        </row>
        <row r="191">
          <cell r="A191" t="str">
            <v>640.40.80.660-5000.11</v>
          </cell>
          <cell r="B191" t="str">
            <v>5000.11</v>
          </cell>
          <cell r="C191" t="str">
            <v>640.40.80.660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 t="str">
            <v>+++</v>
          </cell>
          <cell r="L191">
            <v>0</v>
          </cell>
          <cell r="M191" t="str">
            <v>5000.11 - Salaries Worker's Comp</v>
          </cell>
        </row>
        <row r="192">
          <cell r="A192" t="str">
            <v>640.40.80.670-5000.11</v>
          </cell>
          <cell r="B192" t="str">
            <v>5000.11</v>
          </cell>
          <cell r="C192" t="str">
            <v>640.40.80.670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+++</v>
          </cell>
          <cell r="L192">
            <v>0</v>
          </cell>
          <cell r="M192" t="str">
            <v>5000.11 - Salaries Worker's Comp</v>
          </cell>
        </row>
        <row r="193">
          <cell r="A193" t="str">
            <v>640.05.00.150-5000.12</v>
          </cell>
          <cell r="B193" t="str">
            <v>5000.12</v>
          </cell>
          <cell r="C193" t="str">
            <v>640.05.00.150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str">
            <v>+++</v>
          </cell>
          <cell r="L193">
            <v>0</v>
          </cell>
          <cell r="M193" t="str">
            <v>5000.12 - Salaries Compensated Absences</v>
          </cell>
        </row>
        <row r="194">
          <cell r="A194" t="str">
            <v>640.05.00.160-5000.12</v>
          </cell>
          <cell r="B194" t="str">
            <v>5000.12</v>
          </cell>
          <cell r="C194" t="str">
            <v>640.05.00.160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str">
            <v>+++</v>
          </cell>
          <cell r="L194">
            <v>0</v>
          </cell>
          <cell r="M194" t="str">
            <v>5000.12 - Salaries Compensated Absences</v>
          </cell>
        </row>
        <row r="195">
          <cell r="A195" t="str">
            <v>640.07.00.170-5000.12</v>
          </cell>
          <cell r="B195" t="str">
            <v>5000.12</v>
          </cell>
          <cell r="C195" t="str">
            <v>640.07.00.170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str">
            <v>+++</v>
          </cell>
          <cell r="L195">
            <v>0</v>
          </cell>
          <cell r="M195" t="str">
            <v>5000.12 - Salaries Compensated Absences</v>
          </cell>
        </row>
        <row r="196">
          <cell r="A196" t="str">
            <v>640.11.00.250-5000.12</v>
          </cell>
          <cell r="B196" t="str">
            <v>5000.12</v>
          </cell>
          <cell r="C196" t="str">
            <v>640.11.00.250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str">
            <v>+++</v>
          </cell>
          <cell r="L196">
            <v>0</v>
          </cell>
          <cell r="M196" t="str">
            <v>5000.12 - Salaries Compensated Absences</v>
          </cell>
        </row>
        <row r="197">
          <cell r="A197" t="str">
            <v>640.40.50.001-5000.12</v>
          </cell>
          <cell r="B197" t="str">
            <v>5000.12</v>
          </cell>
          <cell r="C197" t="str">
            <v>640.40.50.001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+++</v>
          </cell>
          <cell r="L197">
            <v>0</v>
          </cell>
          <cell r="M197" t="str">
            <v>5000.12 - Salaries Compensated Absences</v>
          </cell>
        </row>
        <row r="198">
          <cell r="A198" t="str">
            <v>640.40.55.500-5000.12</v>
          </cell>
          <cell r="B198" t="str">
            <v>5000.12</v>
          </cell>
          <cell r="C198" t="str">
            <v>640.40.55.500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+++</v>
          </cell>
          <cell r="L198">
            <v>0</v>
          </cell>
          <cell r="M198" t="str">
            <v>5000.12 - Salaries Compensated Absences</v>
          </cell>
        </row>
        <row r="199">
          <cell r="A199" t="str">
            <v>640.40.55.510-5000.12</v>
          </cell>
          <cell r="B199" t="str">
            <v>5000.12</v>
          </cell>
          <cell r="C199" t="str">
            <v>640.40.55.510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str">
            <v>+++</v>
          </cell>
          <cell r="L199">
            <v>0</v>
          </cell>
          <cell r="M199" t="str">
            <v>5000.12 - Salaries Compensated Absences</v>
          </cell>
        </row>
        <row r="200">
          <cell r="A200" t="str">
            <v>640.40.60.520-5000.12</v>
          </cell>
          <cell r="B200" t="str">
            <v>5000.12</v>
          </cell>
          <cell r="C200" t="str">
            <v>640.40.60.520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str">
            <v>+++</v>
          </cell>
          <cell r="L200">
            <v>0</v>
          </cell>
          <cell r="M200" t="str">
            <v>5000.12 - Salaries Compensated Absences</v>
          </cell>
        </row>
        <row r="201">
          <cell r="A201" t="str">
            <v>640.40.60.530-5000.12</v>
          </cell>
          <cell r="B201" t="str">
            <v>5000.12</v>
          </cell>
          <cell r="C201" t="str">
            <v>640.40.60.530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+++</v>
          </cell>
          <cell r="L201">
            <v>0</v>
          </cell>
          <cell r="M201" t="str">
            <v>5000.12 - Salaries Compensated Absences</v>
          </cell>
        </row>
        <row r="202">
          <cell r="A202" t="str">
            <v>640.40.80.015-5000.12</v>
          </cell>
          <cell r="B202" t="str">
            <v>5000.12</v>
          </cell>
          <cell r="C202" t="str">
            <v>640.40.80.015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str">
            <v>+++</v>
          </cell>
          <cell r="L202">
            <v>0</v>
          </cell>
          <cell r="M202" t="str">
            <v>5000.12 - Salaries Compensated Absences</v>
          </cell>
        </row>
        <row r="203">
          <cell r="A203" t="str">
            <v>640.40.80.560-5000.12</v>
          </cell>
          <cell r="B203" t="str">
            <v>5000.12</v>
          </cell>
          <cell r="C203" t="str">
            <v>640.40.80.560</v>
          </cell>
          <cell r="D203">
            <v>-12870</v>
          </cell>
          <cell r="E203">
            <v>0</v>
          </cell>
          <cell r="F203">
            <v>-12870</v>
          </cell>
          <cell r="G203">
            <v>0</v>
          </cell>
          <cell r="H203">
            <v>0</v>
          </cell>
          <cell r="I203">
            <v>0</v>
          </cell>
          <cell r="J203">
            <v>-12870</v>
          </cell>
          <cell r="K203">
            <v>0</v>
          </cell>
          <cell r="L203">
            <v>0</v>
          </cell>
          <cell r="M203" t="str">
            <v>5000.12 - Salaries Compensated Absences</v>
          </cell>
        </row>
        <row r="204">
          <cell r="A204" t="str">
            <v>640.40.80.640-5000.12</v>
          </cell>
          <cell r="B204" t="str">
            <v>5000.12</v>
          </cell>
          <cell r="C204" t="str">
            <v>640.40.80.640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str">
            <v>+++</v>
          </cell>
          <cell r="L204">
            <v>0</v>
          </cell>
          <cell r="M204" t="str">
            <v>5000.12 - Salaries Compensated Absences</v>
          </cell>
        </row>
        <row r="205">
          <cell r="A205" t="str">
            <v>640.40.80.650-5000.12</v>
          </cell>
          <cell r="B205" t="str">
            <v>5000.12</v>
          </cell>
          <cell r="C205" t="str">
            <v>640.40.80.650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str">
            <v>+++</v>
          </cell>
          <cell r="L205">
            <v>0</v>
          </cell>
          <cell r="M205" t="str">
            <v>5000.12 - Salaries Compensated Absences</v>
          </cell>
        </row>
        <row r="206">
          <cell r="A206" t="str">
            <v>640.40.80.660-5000.12</v>
          </cell>
          <cell r="B206" t="str">
            <v>5000.12</v>
          </cell>
          <cell r="C206" t="str">
            <v>640.40.80.660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str">
            <v>+++</v>
          </cell>
          <cell r="L206">
            <v>0</v>
          </cell>
          <cell r="M206" t="str">
            <v>5000.12 - Salaries Compensated Absences</v>
          </cell>
        </row>
        <row r="207">
          <cell r="A207" t="str">
            <v>640.40.80.670-5000.12</v>
          </cell>
          <cell r="B207" t="str">
            <v>5000.12</v>
          </cell>
          <cell r="C207" t="str">
            <v>640.40.80.670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 t="str">
            <v>+++</v>
          </cell>
          <cell r="L207">
            <v>0</v>
          </cell>
          <cell r="M207" t="str">
            <v>5000.12 - Salaries Compensated Absences</v>
          </cell>
        </row>
        <row r="208">
          <cell r="A208" t="str">
            <v>640.05.00.150-5000.99</v>
          </cell>
          <cell r="B208" t="str">
            <v>5000.99</v>
          </cell>
          <cell r="C208" t="str">
            <v>640.05.00.150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 t="str">
            <v>+++</v>
          </cell>
          <cell r="L208">
            <v>0</v>
          </cell>
          <cell r="M208" t="str">
            <v>5000.99 - Salaries New Personnel Requests</v>
          </cell>
        </row>
        <row r="209">
          <cell r="A209" t="str">
            <v>640.05.00.160-5000.99</v>
          </cell>
          <cell r="B209" t="str">
            <v>5000.99</v>
          </cell>
          <cell r="C209" t="str">
            <v>640.05.00.160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 t="str">
            <v>+++</v>
          </cell>
          <cell r="L209">
            <v>0</v>
          </cell>
          <cell r="M209" t="str">
            <v>5000.99 - Salaries New Personnel Requests</v>
          </cell>
        </row>
        <row r="210">
          <cell r="A210" t="str">
            <v>640.40.50.001-5000.99</v>
          </cell>
          <cell r="B210" t="str">
            <v>5000.99</v>
          </cell>
          <cell r="C210" t="str">
            <v>640.40.50.001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 t="str">
            <v>+++</v>
          </cell>
          <cell r="L210">
            <v>0</v>
          </cell>
          <cell r="M210" t="str">
            <v>5000.99 - Salaries New Personnel Requests</v>
          </cell>
        </row>
        <row r="211">
          <cell r="A211" t="str">
            <v>640.40.55.500-5000.99</v>
          </cell>
          <cell r="B211" t="str">
            <v>5000.99</v>
          </cell>
          <cell r="C211" t="str">
            <v>640.40.55.500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 t="str">
            <v>+++</v>
          </cell>
          <cell r="L211">
            <v>0</v>
          </cell>
          <cell r="M211" t="str">
            <v>5000.99 - Salaries New Personnel Requests</v>
          </cell>
        </row>
        <row r="212">
          <cell r="A212" t="str">
            <v>640.40.60.520-5000.99</v>
          </cell>
          <cell r="B212" t="str">
            <v>5000.99</v>
          </cell>
          <cell r="C212" t="str">
            <v>640.40.60.520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 t="str">
            <v>+++</v>
          </cell>
          <cell r="L212">
            <v>0</v>
          </cell>
          <cell r="M212" t="str">
            <v>5000.99 - Salaries New Personnel Requests</v>
          </cell>
        </row>
        <row r="213">
          <cell r="A213" t="str">
            <v>640.40.80.015-5000.99</v>
          </cell>
          <cell r="B213" t="str">
            <v>5000.99</v>
          </cell>
          <cell r="C213" t="str">
            <v>640.40.80.015</v>
          </cell>
          <cell r="D213">
            <v>44465</v>
          </cell>
          <cell r="E213">
            <v>-44465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str">
            <v>+++</v>
          </cell>
          <cell r="L213">
            <v>0</v>
          </cell>
          <cell r="M213" t="str">
            <v>5000.99 - Salaries New Personnel Requests</v>
          </cell>
        </row>
        <row r="214">
          <cell r="A214" t="str">
            <v>640.40.80.560-5000.99</v>
          </cell>
          <cell r="B214" t="str">
            <v>5000.99</v>
          </cell>
          <cell r="C214" t="str">
            <v>640.40.80.560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 t="str">
            <v>+++</v>
          </cell>
          <cell r="L214">
            <v>0</v>
          </cell>
          <cell r="M214" t="str">
            <v>5000.99 - Salaries New Personnel Requests</v>
          </cell>
        </row>
        <row r="215">
          <cell r="A215" t="str">
            <v>640.40.80.640-5000.99</v>
          </cell>
          <cell r="B215" t="str">
            <v>5000.99</v>
          </cell>
          <cell r="C215" t="str">
            <v>640.40.80.640</v>
          </cell>
          <cell r="D215">
            <v>-115815</v>
          </cell>
          <cell r="E215">
            <v>115815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 t="str">
            <v>+++</v>
          </cell>
          <cell r="L215">
            <v>0</v>
          </cell>
          <cell r="M215" t="str">
            <v>5000.99 - Salaries New Personnel Requests</v>
          </cell>
        </row>
        <row r="216">
          <cell r="A216" t="str">
            <v>640.40.80.650-5000.99</v>
          </cell>
          <cell r="B216" t="str">
            <v>5000.99</v>
          </cell>
          <cell r="C216" t="str">
            <v>640.40.80.650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 t="str">
            <v>+++</v>
          </cell>
          <cell r="L216">
            <v>0</v>
          </cell>
          <cell r="M216" t="str">
            <v>5000.99 - Salaries New Personnel Requests</v>
          </cell>
        </row>
        <row r="217">
          <cell r="A217" t="str">
            <v>640.40.80.660-5000.99</v>
          </cell>
          <cell r="B217" t="str">
            <v>5000.99</v>
          </cell>
          <cell r="C217" t="str">
            <v>640.40.80.660</v>
          </cell>
          <cell r="D217">
            <v>198370</v>
          </cell>
          <cell r="E217">
            <v>-198370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 t="str">
            <v>+++</v>
          </cell>
          <cell r="L217">
            <v>0</v>
          </cell>
          <cell r="M217" t="str">
            <v>5000.99 - Salaries New Personnel Requests</v>
          </cell>
        </row>
        <row r="218">
          <cell r="A218" t="str">
            <v>640.40.80.670-5000.99</v>
          </cell>
          <cell r="B218" t="str">
            <v>5000.99</v>
          </cell>
          <cell r="C218" t="str">
            <v>640.40.80.670</v>
          </cell>
          <cell r="D218">
            <v>4800</v>
          </cell>
          <cell r="E218">
            <v>-4800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str">
            <v>+++</v>
          </cell>
          <cell r="L218">
            <v>0</v>
          </cell>
          <cell r="M218" t="str">
            <v>5000.99 - Salaries New Personnel Requests</v>
          </cell>
        </row>
        <row r="219">
          <cell r="A219" t="str">
            <v xml:space="preserve">640.40.55.500-5100 - </v>
          </cell>
          <cell r="B219" t="str">
            <v xml:space="preserve">5100 - </v>
          </cell>
          <cell r="C219" t="str">
            <v>640.40.55.500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str">
            <v>+++</v>
          </cell>
          <cell r="L219">
            <v>0</v>
          </cell>
          <cell r="M219" t="str">
            <v>5100 - Benefits</v>
          </cell>
        </row>
        <row r="220">
          <cell r="A220" t="str">
            <v>640.05.00.150-5100.00</v>
          </cell>
          <cell r="B220" t="str">
            <v>5100.00</v>
          </cell>
          <cell r="C220" t="str">
            <v>640.05.00.150</v>
          </cell>
          <cell r="D220">
            <v>11800</v>
          </cell>
          <cell r="E220">
            <v>0</v>
          </cell>
          <cell r="F220">
            <v>11800</v>
          </cell>
          <cell r="G220">
            <v>460.63</v>
          </cell>
          <cell r="H220">
            <v>0</v>
          </cell>
          <cell r="I220">
            <v>11291.42</v>
          </cell>
          <cell r="J220">
            <v>508.58</v>
          </cell>
          <cell r="K220">
            <v>0.96</v>
          </cell>
          <cell r="L220">
            <v>10166.27</v>
          </cell>
          <cell r="M220" t="str">
            <v>5100.00 - Benefits PERS Pool Liability</v>
          </cell>
        </row>
        <row r="221">
          <cell r="A221" t="str">
            <v>640.05.00.160-5100.00</v>
          </cell>
          <cell r="B221" t="str">
            <v>5100.00</v>
          </cell>
          <cell r="C221" t="str">
            <v>640.05.00.160</v>
          </cell>
          <cell r="D221">
            <v>31930</v>
          </cell>
          <cell r="E221">
            <v>0</v>
          </cell>
          <cell r="F221">
            <v>31930</v>
          </cell>
          <cell r="G221">
            <v>2500.58</v>
          </cell>
          <cell r="H221">
            <v>0</v>
          </cell>
          <cell r="I221">
            <v>31584.38</v>
          </cell>
          <cell r="J221">
            <v>345.62</v>
          </cell>
          <cell r="K221">
            <v>0.99</v>
          </cell>
          <cell r="L221">
            <v>23579.35</v>
          </cell>
          <cell r="M221" t="str">
            <v>5100.00 - Benefits PERS Pool Liability</v>
          </cell>
        </row>
        <row r="222">
          <cell r="A222" t="str">
            <v>640.07.00.170-5100.00</v>
          </cell>
          <cell r="B222" t="str">
            <v>5100.00</v>
          </cell>
          <cell r="C222" t="str">
            <v>640.07.00.170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 t="str">
            <v>+++</v>
          </cell>
          <cell r="L222">
            <v>0</v>
          </cell>
          <cell r="M222" t="str">
            <v>5100.00 - Benefits PERS Pool Liability</v>
          </cell>
        </row>
        <row r="223">
          <cell r="A223" t="str">
            <v>640.11.00.250-5100.00</v>
          </cell>
          <cell r="B223" t="str">
            <v>5100.00</v>
          </cell>
          <cell r="C223" t="str">
            <v>640.11.00.250</v>
          </cell>
          <cell r="D223">
            <v>1545</v>
          </cell>
          <cell r="E223">
            <v>0</v>
          </cell>
          <cell r="F223">
            <v>1545</v>
          </cell>
          <cell r="G223">
            <v>126.9</v>
          </cell>
          <cell r="H223">
            <v>0</v>
          </cell>
          <cell r="I223">
            <v>1545.89</v>
          </cell>
          <cell r="J223">
            <v>-0.89</v>
          </cell>
          <cell r="K223">
            <v>1</v>
          </cell>
          <cell r="L223">
            <v>1354.48</v>
          </cell>
          <cell r="M223" t="str">
            <v>5100.00 - Benefits PERS Pool Liability</v>
          </cell>
        </row>
        <row r="224">
          <cell r="A224" t="str">
            <v>640.40.50.001-5100.00</v>
          </cell>
          <cell r="B224" t="str">
            <v>5100.00</v>
          </cell>
          <cell r="C224" t="str">
            <v>640.40.50.001</v>
          </cell>
          <cell r="D224">
            <v>20640</v>
          </cell>
          <cell r="E224">
            <v>0</v>
          </cell>
          <cell r="F224">
            <v>20640</v>
          </cell>
          <cell r="G224">
            <v>1650.26</v>
          </cell>
          <cell r="H224">
            <v>0</v>
          </cell>
          <cell r="I224">
            <v>20633.330000000002</v>
          </cell>
          <cell r="J224">
            <v>6.67</v>
          </cell>
          <cell r="K224">
            <v>1</v>
          </cell>
          <cell r="L224">
            <v>23272.61</v>
          </cell>
          <cell r="M224" t="str">
            <v>5100.00 - Benefits PERS Pool Liability</v>
          </cell>
        </row>
        <row r="225">
          <cell r="A225" t="str">
            <v>640.40.55.500-5100.00</v>
          </cell>
          <cell r="B225" t="str">
            <v>5100.00</v>
          </cell>
          <cell r="C225" t="str">
            <v>640.40.55.500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 t="str">
            <v>+++</v>
          </cell>
          <cell r="L225">
            <v>0</v>
          </cell>
          <cell r="M225" t="str">
            <v>5100.00 - Benefits PERS Pool Liability</v>
          </cell>
        </row>
        <row r="226">
          <cell r="A226" t="str">
            <v>640.40.55.510-5100.00</v>
          </cell>
          <cell r="B226" t="str">
            <v>5100.00</v>
          </cell>
          <cell r="C226" t="str">
            <v>640.40.55.510</v>
          </cell>
          <cell r="D226">
            <v>2855</v>
          </cell>
          <cell r="E226">
            <v>0</v>
          </cell>
          <cell r="F226">
            <v>2855</v>
          </cell>
          <cell r="G226">
            <v>225.1</v>
          </cell>
          <cell r="H226">
            <v>0</v>
          </cell>
          <cell r="I226">
            <v>2926.15</v>
          </cell>
          <cell r="J226">
            <v>-71.150000000000006</v>
          </cell>
          <cell r="K226">
            <v>1.02</v>
          </cell>
          <cell r="L226">
            <v>2461.9299999999998</v>
          </cell>
          <cell r="M226" t="str">
            <v>5100.00 - Benefits PERS Pool Liability</v>
          </cell>
        </row>
        <row r="227">
          <cell r="A227" t="str">
            <v>640.40.60.520-5100.00</v>
          </cell>
          <cell r="B227" t="str">
            <v>5100.00</v>
          </cell>
          <cell r="C227" t="str">
            <v>640.40.60.520</v>
          </cell>
          <cell r="D227">
            <v>3385</v>
          </cell>
          <cell r="E227">
            <v>0</v>
          </cell>
          <cell r="F227">
            <v>3385</v>
          </cell>
          <cell r="G227">
            <v>263.13</v>
          </cell>
          <cell r="H227">
            <v>0</v>
          </cell>
          <cell r="I227">
            <v>3362.53</v>
          </cell>
          <cell r="J227">
            <v>22.47</v>
          </cell>
          <cell r="K227">
            <v>0.99</v>
          </cell>
          <cell r="L227">
            <v>2966.84</v>
          </cell>
          <cell r="M227" t="str">
            <v>5100.00 - Benefits PERS Pool Liability</v>
          </cell>
        </row>
        <row r="228">
          <cell r="A228" t="str">
            <v>640.40.60.530-5100.00</v>
          </cell>
          <cell r="B228" t="str">
            <v>5100.00</v>
          </cell>
          <cell r="C228" t="str">
            <v>640.40.60.530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 t="str">
            <v>+++</v>
          </cell>
          <cell r="L228">
            <v>0</v>
          </cell>
          <cell r="M228" t="str">
            <v>5100.00 - Benefits PERS Pool Liability</v>
          </cell>
        </row>
        <row r="229">
          <cell r="A229" t="str">
            <v>640.40.70.570-5100.00</v>
          </cell>
          <cell r="B229" t="str">
            <v>5100.00</v>
          </cell>
          <cell r="C229" t="str">
            <v>640.40.70.570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 t="str">
            <v>+++</v>
          </cell>
          <cell r="L229">
            <v>0</v>
          </cell>
          <cell r="M229" t="str">
            <v>5100.00 - Benefits PERS Pool Liability</v>
          </cell>
        </row>
        <row r="230">
          <cell r="A230" t="str">
            <v>640.40.80.015-5100.00</v>
          </cell>
          <cell r="B230" t="str">
            <v>5100.00</v>
          </cell>
          <cell r="C230" t="str">
            <v>640.40.80.015</v>
          </cell>
          <cell r="D230">
            <v>131380</v>
          </cell>
          <cell r="E230">
            <v>4295</v>
          </cell>
          <cell r="F230">
            <v>135675</v>
          </cell>
          <cell r="G230">
            <v>10857.42</v>
          </cell>
          <cell r="H230">
            <v>0</v>
          </cell>
          <cell r="I230">
            <v>115032</v>
          </cell>
          <cell r="J230">
            <v>20643</v>
          </cell>
          <cell r="K230">
            <v>0.85</v>
          </cell>
          <cell r="L230">
            <v>90323.8</v>
          </cell>
          <cell r="M230" t="str">
            <v>5100.00 - Benefits PERS Pool Liability</v>
          </cell>
        </row>
        <row r="231">
          <cell r="A231" t="str">
            <v>640.40.80.560-5100.00</v>
          </cell>
          <cell r="B231" t="str">
            <v>5100.00</v>
          </cell>
          <cell r="C231" t="str">
            <v>640.40.80.560</v>
          </cell>
          <cell r="D231">
            <v>38885</v>
          </cell>
          <cell r="E231">
            <v>-1430</v>
          </cell>
          <cell r="F231">
            <v>37455</v>
          </cell>
          <cell r="G231">
            <v>2399.9899999999998</v>
          </cell>
          <cell r="H231">
            <v>0</v>
          </cell>
          <cell r="I231">
            <v>34668.9</v>
          </cell>
          <cell r="J231">
            <v>2786.1</v>
          </cell>
          <cell r="K231">
            <v>0.93</v>
          </cell>
          <cell r="L231">
            <v>33341.1</v>
          </cell>
          <cell r="M231" t="str">
            <v>5100.00 - Benefits PERS Pool Liability</v>
          </cell>
        </row>
        <row r="232">
          <cell r="A232" t="str">
            <v>640.40.80.640-5100.00</v>
          </cell>
          <cell r="B232" t="str">
            <v>5100.00</v>
          </cell>
          <cell r="C232" t="str">
            <v>640.40.80.640</v>
          </cell>
          <cell r="D232">
            <v>140080</v>
          </cell>
          <cell r="E232">
            <v>-12860</v>
          </cell>
          <cell r="F232">
            <v>127220</v>
          </cell>
          <cell r="G232">
            <v>10458.9</v>
          </cell>
          <cell r="H232">
            <v>0</v>
          </cell>
          <cell r="I232">
            <v>129301.73</v>
          </cell>
          <cell r="J232">
            <v>-2081.73</v>
          </cell>
          <cell r="K232">
            <v>1.02</v>
          </cell>
          <cell r="L232">
            <v>109646.14</v>
          </cell>
          <cell r="M232" t="str">
            <v>5100.00 - Benefits PERS Pool Liability</v>
          </cell>
        </row>
        <row r="233">
          <cell r="A233" t="str">
            <v>640.40.80.650-5100.00</v>
          </cell>
          <cell r="B233" t="str">
            <v>5100.00</v>
          </cell>
          <cell r="C233" t="str">
            <v>640.40.80.650</v>
          </cell>
          <cell r="D233">
            <v>48510</v>
          </cell>
          <cell r="E233">
            <v>0</v>
          </cell>
          <cell r="F233">
            <v>48510</v>
          </cell>
          <cell r="G233">
            <v>2784.96</v>
          </cell>
          <cell r="H233">
            <v>0</v>
          </cell>
          <cell r="I233">
            <v>33416.019999999997</v>
          </cell>
          <cell r="J233">
            <v>15093.98</v>
          </cell>
          <cell r="K233">
            <v>0.69</v>
          </cell>
          <cell r="L233">
            <v>30884.55</v>
          </cell>
          <cell r="M233" t="str">
            <v>5100.00 - Benefits PERS Pool Liability</v>
          </cell>
        </row>
        <row r="234">
          <cell r="A234" t="str">
            <v>640.40.80.660-5100.00</v>
          </cell>
          <cell r="B234" t="str">
            <v>5100.00</v>
          </cell>
          <cell r="C234" t="str">
            <v>640.40.80.660</v>
          </cell>
          <cell r="D234">
            <v>116980</v>
          </cell>
          <cell r="E234">
            <v>20005</v>
          </cell>
          <cell r="F234">
            <v>136985</v>
          </cell>
          <cell r="G234">
            <v>8302.9699999999993</v>
          </cell>
          <cell r="H234">
            <v>0</v>
          </cell>
          <cell r="I234">
            <v>98551.01</v>
          </cell>
          <cell r="J234">
            <v>38433.99</v>
          </cell>
          <cell r="K234">
            <v>0.72</v>
          </cell>
          <cell r="L234">
            <v>71609.66</v>
          </cell>
          <cell r="M234" t="str">
            <v>5100.00 - Benefits PERS Pool Liability</v>
          </cell>
        </row>
        <row r="235">
          <cell r="A235" t="str">
            <v>640.40.80.670-5100.00</v>
          </cell>
          <cell r="B235" t="str">
            <v>5100.00</v>
          </cell>
          <cell r="C235" t="str">
            <v>640.40.80.670</v>
          </cell>
          <cell r="D235">
            <v>114210</v>
          </cell>
          <cell r="E235">
            <v>650</v>
          </cell>
          <cell r="F235">
            <v>114860</v>
          </cell>
          <cell r="G235">
            <v>8995.3700000000008</v>
          </cell>
          <cell r="H235">
            <v>0</v>
          </cell>
          <cell r="I235">
            <v>114780.94</v>
          </cell>
          <cell r="J235">
            <v>79.06</v>
          </cell>
          <cell r="K235">
            <v>1</v>
          </cell>
          <cell r="L235">
            <v>96232.87</v>
          </cell>
          <cell r="M235" t="str">
            <v>5100.00 - Benefits PERS Pool Liability</v>
          </cell>
        </row>
        <row r="236">
          <cell r="A236" t="str">
            <v>640.05.00.150-5100.01</v>
          </cell>
          <cell r="B236" t="str">
            <v>5100.01</v>
          </cell>
          <cell r="C236" t="str">
            <v>640.05.00.150</v>
          </cell>
          <cell r="D236">
            <v>2800</v>
          </cell>
          <cell r="E236">
            <v>0</v>
          </cell>
          <cell r="F236">
            <v>2800</v>
          </cell>
          <cell r="G236">
            <v>81.680000000000007</v>
          </cell>
          <cell r="H236">
            <v>0</v>
          </cell>
          <cell r="I236">
            <v>2644.53</v>
          </cell>
          <cell r="J236">
            <v>155.47</v>
          </cell>
          <cell r="K236">
            <v>0.94</v>
          </cell>
          <cell r="L236">
            <v>2556.62</v>
          </cell>
          <cell r="M236" t="str">
            <v>5100.01 - Benefits Retirement</v>
          </cell>
        </row>
        <row r="237">
          <cell r="A237" t="str">
            <v>640.05.00.160-5100.01</v>
          </cell>
          <cell r="B237" t="str">
            <v>5100.01</v>
          </cell>
          <cell r="C237" t="str">
            <v>640.05.00.160</v>
          </cell>
          <cell r="D237">
            <v>16700</v>
          </cell>
          <cell r="E237">
            <v>0</v>
          </cell>
          <cell r="F237">
            <v>16700</v>
          </cell>
          <cell r="G237">
            <v>1297.48</v>
          </cell>
          <cell r="H237">
            <v>0</v>
          </cell>
          <cell r="I237">
            <v>16462.98</v>
          </cell>
          <cell r="J237">
            <v>237.02</v>
          </cell>
          <cell r="K237">
            <v>0.99</v>
          </cell>
          <cell r="L237">
            <v>13453.45</v>
          </cell>
          <cell r="M237" t="str">
            <v>5100.01 - Benefits Retirement</v>
          </cell>
        </row>
        <row r="238">
          <cell r="A238" t="str">
            <v>640.07.00.170-5100.01</v>
          </cell>
          <cell r="B238" t="str">
            <v>5100.01</v>
          </cell>
          <cell r="C238" t="str">
            <v>640.07.00.170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str">
            <v>+++</v>
          </cell>
          <cell r="L238">
            <v>0</v>
          </cell>
          <cell r="M238" t="str">
            <v>5100.01 - Benefits Retirement</v>
          </cell>
        </row>
        <row r="239">
          <cell r="A239" t="str">
            <v>640.11.00.250-5100.01</v>
          </cell>
          <cell r="B239" t="str">
            <v>5100.01</v>
          </cell>
          <cell r="C239" t="str">
            <v>640.11.00.250</v>
          </cell>
          <cell r="D239">
            <v>420</v>
          </cell>
          <cell r="E239">
            <v>0</v>
          </cell>
          <cell r="F239">
            <v>420</v>
          </cell>
          <cell r="G239">
            <v>34.54</v>
          </cell>
          <cell r="H239">
            <v>0</v>
          </cell>
          <cell r="I239">
            <v>420.93</v>
          </cell>
          <cell r="J239">
            <v>-0.93</v>
          </cell>
          <cell r="K239">
            <v>1</v>
          </cell>
          <cell r="L239">
            <v>403.34</v>
          </cell>
          <cell r="M239" t="str">
            <v>5100.01 - Benefits Retirement</v>
          </cell>
        </row>
        <row r="240">
          <cell r="A240" t="str">
            <v>640.40.50.001-5100.01</v>
          </cell>
          <cell r="B240" t="str">
            <v>5100.01</v>
          </cell>
          <cell r="C240" t="str">
            <v>640.40.50.001</v>
          </cell>
          <cell r="D240">
            <v>5510</v>
          </cell>
          <cell r="E240">
            <v>0</v>
          </cell>
          <cell r="F240">
            <v>5510</v>
          </cell>
          <cell r="G240">
            <v>426.07</v>
          </cell>
          <cell r="H240">
            <v>0</v>
          </cell>
          <cell r="I240">
            <v>5505.08</v>
          </cell>
          <cell r="J240">
            <v>4.92</v>
          </cell>
          <cell r="K240">
            <v>1</v>
          </cell>
          <cell r="L240">
            <v>5969.3</v>
          </cell>
          <cell r="M240" t="str">
            <v>5100.01 - Benefits Retirement</v>
          </cell>
        </row>
        <row r="241">
          <cell r="A241" t="str">
            <v>640.40.55.500-5100.01</v>
          </cell>
          <cell r="B241" t="str">
            <v>5100.01</v>
          </cell>
          <cell r="C241" t="str">
            <v>640.40.55.500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 t="str">
            <v>+++</v>
          </cell>
          <cell r="L241">
            <v>0</v>
          </cell>
          <cell r="M241" t="str">
            <v>5100.01 - Benefits Retirement</v>
          </cell>
        </row>
        <row r="242">
          <cell r="A242" t="str">
            <v>640.40.55.510-5100.01</v>
          </cell>
          <cell r="B242" t="str">
            <v>5100.01</v>
          </cell>
          <cell r="C242" t="str">
            <v>640.40.55.510</v>
          </cell>
          <cell r="D242">
            <v>1645</v>
          </cell>
          <cell r="E242">
            <v>0</v>
          </cell>
          <cell r="F242">
            <v>1645</v>
          </cell>
          <cell r="G242">
            <v>129.54</v>
          </cell>
          <cell r="H242">
            <v>0</v>
          </cell>
          <cell r="I242">
            <v>1683.94</v>
          </cell>
          <cell r="J242">
            <v>-38.94</v>
          </cell>
          <cell r="K242">
            <v>1.02</v>
          </cell>
          <cell r="L242">
            <v>1542.45</v>
          </cell>
          <cell r="M242" t="str">
            <v>5100.01 - Benefits Retirement</v>
          </cell>
        </row>
        <row r="243">
          <cell r="A243" t="str">
            <v>640.40.60.520-5100.01</v>
          </cell>
          <cell r="B243" t="str">
            <v>5100.01</v>
          </cell>
          <cell r="C243" t="str">
            <v>640.40.60.520</v>
          </cell>
          <cell r="D243">
            <v>2205</v>
          </cell>
          <cell r="E243">
            <v>0</v>
          </cell>
          <cell r="F243">
            <v>2205</v>
          </cell>
          <cell r="G243">
            <v>171.21</v>
          </cell>
          <cell r="H243">
            <v>0</v>
          </cell>
          <cell r="I243">
            <v>2186.48</v>
          </cell>
          <cell r="J243">
            <v>18.52</v>
          </cell>
          <cell r="K243">
            <v>0.99</v>
          </cell>
          <cell r="L243">
            <v>2134.21</v>
          </cell>
          <cell r="M243" t="str">
            <v>5100.01 - Benefits Retirement</v>
          </cell>
        </row>
        <row r="244">
          <cell r="A244" t="str">
            <v>640.40.60.530-5100.01</v>
          </cell>
          <cell r="B244" t="str">
            <v>5100.01</v>
          </cell>
          <cell r="C244" t="str">
            <v>640.40.60.530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 t="str">
            <v>+++</v>
          </cell>
          <cell r="L244">
            <v>0</v>
          </cell>
          <cell r="M244" t="str">
            <v>5100.01 - Benefits Retirement</v>
          </cell>
        </row>
        <row r="245">
          <cell r="A245" t="str">
            <v>640.40.80.015-5100.01</v>
          </cell>
          <cell r="B245" t="str">
            <v>5100.01</v>
          </cell>
          <cell r="C245" t="str">
            <v>640.40.80.015</v>
          </cell>
          <cell r="D245">
            <v>42310</v>
          </cell>
          <cell r="E245">
            <v>2475</v>
          </cell>
          <cell r="F245">
            <v>44785</v>
          </cell>
          <cell r="G245">
            <v>3486.89</v>
          </cell>
          <cell r="H245">
            <v>0</v>
          </cell>
          <cell r="I245">
            <v>36861.440000000002</v>
          </cell>
          <cell r="J245">
            <v>7923.56</v>
          </cell>
          <cell r="K245">
            <v>0.82</v>
          </cell>
          <cell r="L245">
            <v>31205.17</v>
          </cell>
          <cell r="M245" t="str">
            <v>5100.01 - Benefits Retirement</v>
          </cell>
        </row>
        <row r="246">
          <cell r="A246" t="str">
            <v>640.40.80.560-5100.01</v>
          </cell>
          <cell r="B246" t="str">
            <v>5100.01</v>
          </cell>
          <cell r="C246" t="str">
            <v>640.40.80.560</v>
          </cell>
          <cell r="D246">
            <v>17455</v>
          </cell>
          <cell r="E246">
            <v>-900</v>
          </cell>
          <cell r="F246">
            <v>16555</v>
          </cell>
          <cell r="G246">
            <v>1473.72</v>
          </cell>
          <cell r="H246">
            <v>0</v>
          </cell>
          <cell r="I246">
            <v>19492.62</v>
          </cell>
          <cell r="J246">
            <v>-2937.62</v>
          </cell>
          <cell r="K246">
            <v>1.18</v>
          </cell>
          <cell r="L246">
            <v>18074.21</v>
          </cell>
          <cell r="M246" t="str">
            <v>5100.01 - Benefits Retirement</v>
          </cell>
        </row>
        <row r="247">
          <cell r="A247" t="str">
            <v>640.40.80.640-5100.01</v>
          </cell>
          <cell r="B247" t="str">
            <v>5100.01</v>
          </cell>
          <cell r="C247" t="str">
            <v>640.40.80.640</v>
          </cell>
          <cell r="D247">
            <v>91200</v>
          </cell>
          <cell r="E247">
            <v>-8080</v>
          </cell>
          <cell r="F247">
            <v>83120</v>
          </cell>
          <cell r="G247">
            <v>6825.47</v>
          </cell>
          <cell r="H247">
            <v>0</v>
          </cell>
          <cell r="I247">
            <v>84451.13</v>
          </cell>
          <cell r="J247">
            <v>-1331.13</v>
          </cell>
          <cell r="K247">
            <v>1.02</v>
          </cell>
          <cell r="L247">
            <v>77406.69</v>
          </cell>
          <cell r="M247" t="str">
            <v>5100.01 - Benefits Retirement</v>
          </cell>
        </row>
        <row r="248">
          <cell r="A248" t="str">
            <v>640.40.80.650-5100.01</v>
          </cell>
          <cell r="B248" t="str">
            <v>5100.01</v>
          </cell>
          <cell r="C248" t="str">
            <v>640.40.80.650</v>
          </cell>
          <cell r="D248">
            <v>24545</v>
          </cell>
          <cell r="E248">
            <v>0</v>
          </cell>
          <cell r="F248">
            <v>24545</v>
          </cell>
          <cell r="G248">
            <v>1602.7</v>
          </cell>
          <cell r="H248">
            <v>0</v>
          </cell>
          <cell r="I248">
            <v>19230.41</v>
          </cell>
          <cell r="J248">
            <v>5314.59</v>
          </cell>
          <cell r="K248">
            <v>0.78</v>
          </cell>
          <cell r="L248">
            <v>19121.919999999998</v>
          </cell>
          <cell r="M248" t="str">
            <v>5100.01 - Benefits Retirement</v>
          </cell>
        </row>
        <row r="249">
          <cell r="A249" t="str">
            <v>640.40.80.660-5100.01</v>
          </cell>
          <cell r="B249" t="str">
            <v>5100.01</v>
          </cell>
          <cell r="C249" t="str">
            <v>640.40.80.660</v>
          </cell>
          <cell r="D249">
            <v>63945</v>
          </cell>
          <cell r="E249">
            <v>12565</v>
          </cell>
          <cell r="F249">
            <v>76510</v>
          </cell>
          <cell r="G249">
            <v>4989.18</v>
          </cell>
          <cell r="H249">
            <v>0</v>
          </cell>
          <cell r="I249">
            <v>59245.919999999998</v>
          </cell>
          <cell r="J249">
            <v>17264.080000000002</v>
          </cell>
          <cell r="K249">
            <v>0.77</v>
          </cell>
          <cell r="L249">
            <v>46984.56</v>
          </cell>
          <cell r="M249" t="str">
            <v>5100.01 - Benefits Retirement</v>
          </cell>
        </row>
        <row r="250">
          <cell r="A250" t="str">
            <v>640.40.80.670-5100.01</v>
          </cell>
          <cell r="B250" t="str">
            <v>5100.01</v>
          </cell>
          <cell r="C250" t="str">
            <v>640.40.80.670</v>
          </cell>
          <cell r="D250">
            <v>61450</v>
          </cell>
          <cell r="E250">
            <v>1000</v>
          </cell>
          <cell r="F250">
            <v>62450</v>
          </cell>
          <cell r="G250">
            <v>4919.22</v>
          </cell>
          <cell r="H250">
            <v>0</v>
          </cell>
          <cell r="I250">
            <v>61833.11</v>
          </cell>
          <cell r="J250">
            <v>616.89</v>
          </cell>
          <cell r="K250">
            <v>0.99</v>
          </cell>
          <cell r="L250">
            <v>55452.05</v>
          </cell>
          <cell r="M250" t="str">
            <v>5100.01 - Benefits Retirement</v>
          </cell>
        </row>
        <row r="251">
          <cell r="A251" t="str">
            <v>640.05.00.150-5100.02</v>
          </cell>
          <cell r="B251" t="str">
            <v>5100.02</v>
          </cell>
          <cell r="C251" t="str">
            <v>640.05.00.150</v>
          </cell>
          <cell r="D251">
            <v>10945</v>
          </cell>
          <cell r="E251">
            <v>0</v>
          </cell>
          <cell r="F251">
            <v>10945</v>
          </cell>
          <cell r="G251">
            <v>459</v>
          </cell>
          <cell r="H251">
            <v>0</v>
          </cell>
          <cell r="I251">
            <v>10711.97</v>
          </cell>
          <cell r="J251">
            <v>233.03</v>
          </cell>
          <cell r="K251">
            <v>0.98</v>
          </cell>
          <cell r="L251">
            <v>10939.88</v>
          </cell>
          <cell r="M251" t="str">
            <v>5100.02 - Benefits Health Insurance</v>
          </cell>
        </row>
        <row r="252">
          <cell r="A252" t="str">
            <v>640.05.00.160-5100.02</v>
          </cell>
          <cell r="B252" t="str">
            <v>5100.02</v>
          </cell>
          <cell r="C252" t="str">
            <v>640.05.00.160</v>
          </cell>
          <cell r="D252">
            <v>46555</v>
          </cell>
          <cell r="E252">
            <v>0</v>
          </cell>
          <cell r="F252">
            <v>46555</v>
          </cell>
          <cell r="G252">
            <v>2672.52</v>
          </cell>
          <cell r="H252">
            <v>0</v>
          </cell>
          <cell r="I252">
            <v>32817.449999999997</v>
          </cell>
          <cell r="J252">
            <v>13737.55</v>
          </cell>
          <cell r="K252">
            <v>0.7</v>
          </cell>
          <cell r="L252">
            <v>36941.620000000003</v>
          </cell>
          <cell r="M252" t="str">
            <v>5100.02 - Benefits Health Insurance</v>
          </cell>
        </row>
        <row r="253">
          <cell r="A253" t="str">
            <v>640.07.00.170-5100.02</v>
          </cell>
          <cell r="B253" t="str">
            <v>5100.02</v>
          </cell>
          <cell r="C253" t="str">
            <v>640.07.00.170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 t="str">
            <v>+++</v>
          </cell>
          <cell r="L253">
            <v>0</v>
          </cell>
          <cell r="M253" t="str">
            <v>5100.02 - Benefits Health Insurance</v>
          </cell>
        </row>
        <row r="254">
          <cell r="A254" t="str">
            <v>640.11.00.250-5100.02</v>
          </cell>
          <cell r="B254" t="str">
            <v>5100.02</v>
          </cell>
          <cell r="C254" t="str">
            <v>640.11.00.250</v>
          </cell>
          <cell r="D254">
            <v>595</v>
          </cell>
          <cell r="E254">
            <v>0</v>
          </cell>
          <cell r="F254">
            <v>595</v>
          </cell>
          <cell r="G254">
            <v>49.32</v>
          </cell>
          <cell r="H254">
            <v>0</v>
          </cell>
          <cell r="I254">
            <v>591.84</v>
          </cell>
          <cell r="J254">
            <v>3.16</v>
          </cell>
          <cell r="K254">
            <v>0.99</v>
          </cell>
          <cell r="L254">
            <v>591.84</v>
          </cell>
          <cell r="M254" t="str">
            <v>5100.02 - Benefits Health Insurance</v>
          </cell>
        </row>
        <row r="255">
          <cell r="A255" t="str">
            <v>640.40.50.001-5100.02</v>
          </cell>
          <cell r="B255" t="str">
            <v>5100.02</v>
          </cell>
          <cell r="C255" t="str">
            <v>640.40.50.001</v>
          </cell>
          <cell r="D255">
            <v>14305</v>
          </cell>
          <cell r="E255">
            <v>0</v>
          </cell>
          <cell r="F255">
            <v>14305</v>
          </cell>
          <cell r="G255">
            <v>1038.8800000000001</v>
          </cell>
          <cell r="H255">
            <v>0</v>
          </cell>
          <cell r="I255">
            <v>13583.98</v>
          </cell>
          <cell r="J255">
            <v>721.02</v>
          </cell>
          <cell r="K255">
            <v>0.95</v>
          </cell>
          <cell r="L255">
            <v>19628.54</v>
          </cell>
          <cell r="M255" t="str">
            <v>5100.02 - Benefits Health Insurance</v>
          </cell>
        </row>
        <row r="256">
          <cell r="A256" t="str">
            <v>640.40.55.500-5100.02</v>
          </cell>
          <cell r="B256" t="str">
            <v>5100.02</v>
          </cell>
          <cell r="C256" t="str">
            <v>640.40.55.500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 t="str">
            <v>+++</v>
          </cell>
          <cell r="L256">
            <v>0</v>
          </cell>
          <cell r="M256" t="str">
            <v>5100.02 - Benefits Health Insurance</v>
          </cell>
        </row>
        <row r="257">
          <cell r="A257" t="str">
            <v>640.40.55.510-5100.02</v>
          </cell>
          <cell r="B257" t="str">
            <v>5100.02</v>
          </cell>
          <cell r="C257" t="str">
            <v>640.40.55.510</v>
          </cell>
          <cell r="D257">
            <v>4325</v>
          </cell>
          <cell r="E257">
            <v>0</v>
          </cell>
          <cell r="F257">
            <v>4325</v>
          </cell>
          <cell r="G257">
            <v>360</v>
          </cell>
          <cell r="H257">
            <v>0</v>
          </cell>
          <cell r="I257">
            <v>4320.1099999999997</v>
          </cell>
          <cell r="J257">
            <v>4.8899999999999997</v>
          </cell>
          <cell r="K257">
            <v>1</v>
          </cell>
          <cell r="L257">
            <v>4320.13</v>
          </cell>
          <cell r="M257" t="str">
            <v>5100.02 - Benefits Health Insurance</v>
          </cell>
        </row>
        <row r="258">
          <cell r="A258" t="str">
            <v>640.40.60.520-5100.02</v>
          </cell>
          <cell r="B258" t="str">
            <v>5100.02</v>
          </cell>
          <cell r="C258" t="str">
            <v>640.40.60.520</v>
          </cell>
          <cell r="D258">
            <v>4460</v>
          </cell>
          <cell r="E258">
            <v>0</v>
          </cell>
          <cell r="F258">
            <v>4460</v>
          </cell>
          <cell r="G258">
            <v>371.26</v>
          </cell>
          <cell r="H258">
            <v>0</v>
          </cell>
          <cell r="I258">
            <v>4455.12</v>
          </cell>
          <cell r="J258">
            <v>4.88</v>
          </cell>
          <cell r="K258">
            <v>1</v>
          </cell>
          <cell r="L258">
            <v>4267.62</v>
          </cell>
          <cell r="M258" t="str">
            <v>5100.02 - Benefits Health Insurance</v>
          </cell>
        </row>
        <row r="259">
          <cell r="A259" t="str">
            <v>640.40.60.530-5100.02</v>
          </cell>
          <cell r="B259" t="str">
            <v>5100.02</v>
          </cell>
          <cell r="C259" t="str">
            <v>640.40.60.530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 t="str">
            <v>+++</v>
          </cell>
          <cell r="L259">
            <v>0</v>
          </cell>
          <cell r="M259" t="str">
            <v>5100.02 - Benefits Health Insurance</v>
          </cell>
        </row>
        <row r="260">
          <cell r="A260" t="str">
            <v>640.40.80.015-5100.02</v>
          </cell>
          <cell r="B260" t="str">
            <v>5100.02</v>
          </cell>
          <cell r="C260" t="str">
            <v>640.40.80.015</v>
          </cell>
          <cell r="D260">
            <v>132235</v>
          </cell>
          <cell r="E260">
            <v>8640</v>
          </cell>
          <cell r="F260">
            <v>140875</v>
          </cell>
          <cell r="G260">
            <v>10312.83</v>
          </cell>
          <cell r="H260">
            <v>0</v>
          </cell>
          <cell r="I260">
            <v>111374.12</v>
          </cell>
          <cell r="J260">
            <v>29500.880000000001</v>
          </cell>
          <cell r="K260">
            <v>0.79</v>
          </cell>
          <cell r="L260">
            <v>106125.75999999999</v>
          </cell>
          <cell r="M260" t="str">
            <v>5100.02 - Benefits Health Insurance</v>
          </cell>
        </row>
        <row r="261">
          <cell r="A261" t="str">
            <v>640.40.80.560-5100.02</v>
          </cell>
          <cell r="B261" t="str">
            <v>5100.02</v>
          </cell>
          <cell r="C261" t="str">
            <v>640.40.80.560</v>
          </cell>
          <cell r="D261">
            <v>38550</v>
          </cell>
          <cell r="E261">
            <v>-2250</v>
          </cell>
          <cell r="F261">
            <v>36300</v>
          </cell>
          <cell r="G261">
            <v>1578.7</v>
          </cell>
          <cell r="H261">
            <v>0</v>
          </cell>
          <cell r="I261">
            <v>18853.8</v>
          </cell>
          <cell r="J261">
            <v>17446.2</v>
          </cell>
          <cell r="K261">
            <v>0.52</v>
          </cell>
          <cell r="L261">
            <v>24146.5</v>
          </cell>
          <cell r="M261" t="str">
            <v>5100.02 - Benefits Health Insurance</v>
          </cell>
        </row>
        <row r="262">
          <cell r="A262" t="str">
            <v>640.40.80.640-5100.02</v>
          </cell>
          <cell r="B262" t="str">
            <v>5100.02</v>
          </cell>
          <cell r="C262" t="str">
            <v>640.40.80.640</v>
          </cell>
          <cell r="D262">
            <v>169370</v>
          </cell>
          <cell r="E262">
            <v>-20250</v>
          </cell>
          <cell r="F262">
            <v>149120</v>
          </cell>
          <cell r="G262">
            <v>12515.58</v>
          </cell>
          <cell r="H262">
            <v>0</v>
          </cell>
          <cell r="I262">
            <v>149692.95000000001</v>
          </cell>
          <cell r="J262">
            <v>-572.95000000000005</v>
          </cell>
          <cell r="K262">
            <v>1</v>
          </cell>
          <cell r="L262">
            <v>149109.12</v>
          </cell>
          <cell r="M262" t="str">
            <v>5100.02 - Benefits Health Insurance</v>
          </cell>
        </row>
        <row r="263">
          <cell r="A263" t="str">
            <v>640.40.80.650-5100.02</v>
          </cell>
          <cell r="B263" t="str">
            <v>5100.02</v>
          </cell>
          <cell r="C263" t="str">
            <v>640.40.80.650</v>
          </cell>
          <cell r="D263">
            <v>56150</v>
          </cell>
          <cell r="E263">
            <v>0</v>
          </cell>
          <cell r="F263">
            <v>56150</v>
          </cell>
          <cell r="G263">
            <v>3584.02</v>
          </cell>
          <cell r="H263">
            <v>0</v>
          </cell>
          <cell r="I263">
            <v>42686.63</v>
          </cell>
          <cell r="J263">
            <v>13463.37</v>
          </cell>
          <cell r="K263">
            <v>0.76</v>
          </cell>
          <cell r="L263">
            <v>35442</v>
          </cell>
          <cell r="M263" t="str">
            <v>5100.02 - Benefits Health Insurance</v>
          </cell>
        </row>
        <row r="264">
          <cell r="A264" t="str">
            <v>640.40.80.660-5100.02</v>
          </cell>
          <cell r="B264" t="str">
            <v>5100.02</v>
          </cell>
          <cell r="C264" t="str">
            <v>640.40.80.660</v>
          </cell>
          <cell r="D264">
            <v>106415</v>
          </cell>
          <cell r="E264">
            <v>45000</v>
          </cell>
          <cell r="F264">
            <v>151415</v>
          </cell>
          <cell r="G264">
            <v>7804.06</v>
          </cell>
          <cell r="H264">
            <v>0</v>
          </cell>
          <cell r="I264">
            <v>88929.93</v>
          </cell>
          <cell r="J264">
            <v>62485.07</v>
          </cell>
          <cell r="K264">
            <v>0.59</v>
          </cell>
          <cell r="L264">
            <v>60807.15</v>
          </cell>
          <cell r="M264" t="str">
            <v>5100.02 - Benefits Health Insurance</v>
          </cell>
        </row>
        <row r="265">
          <cell r="A265" t="str">
            <v>640.40.80.670-5100.02</v>
          </cell>
          <cell r="B265" t="str">
            <v>5100.02</v>
          </cell>
          <cell r="C265" t="str">
            <v>640.40.80.670</v>
          </cell>
          <cell r="D265">
            <v>153460</v>
          </cell>
          <cell r="E265">
            <v>0</v>
          </cell>
          <cell r="F265">
            <v>153460</v>
          </cell>
          <cell r="G265">
            <v>11599.8</v>
          </cell>
          <cell r="H265">
            <v>0</v>
          </cell>
          <cell r="I265">
            <v>145610.04999999999</v>
          </cell>
          <cell r="J265">
            <v>7849.95</v>
          </cell>
          <cell r="K265">
            <v>0.95</v>
          </cell>
          <cell r="L265">
            <v>149835.60999999999</v>
          </cell>
          <cell r="M265" t="str">
            <v>5100.02 - Benefits Health Insurance</v>
          </cell>
        </row>
        <row r="266">
          <cell r="A266" t="str">
            <v>640.05.00.150-5100.03</v>
          </cell>
          <cell r="B266" t="str">
            <v>5100.03</v>
          </cell>
          <cell r="C266" t="str">
            <v>640.05.00.150</v>
          </cell>
          <cell r="D266">
            <v>810</v>
          </cell>
          <cell r="E266">
            <v>0</v>
          </cell>
          <cell r="F266">
            <v>810</v>
          </cell>
          <cell r="G266">
            <v>32.020000000000003</v>
          </cell>
          <cell r="H266">
            <v>0</v>
          </cell>
          <cell r="I266">
            <v>715.63</v>
          </cell>
          <cell r="J266">
            <v>94.37</v>
          </cell>
          <cell r="K266">
            <v>0.88</v>
          </cell>
          <cell r="L266">
            <v>802.61</v>
          </cell>
          <cell r="M266" t="str">
            <v>5100.03 - Benefits Dental Insurance</v>
          </cell>
        </row>
        <row r="267">
          <cell r="A267" t="str">
            <v>640.05.00.160-5100.03</v>
          </cell>
          <cell r="B267" t="str">
            <v>5100.03</v>
          </cell>
          <cell r="C267" t="str">
            <v>640.05.00.160</v>
          </cell>
          <cell r="D267">
            <v>4460</v>
          </cell>
          <cell r="E267">
            <v>0</v>
          </cell>
          <cell r="F267">
            <v>4460</v>
          </cell>
          <cell r="G267">
            <v>299.64</v>
          </cell>
          <cell r="H267">
            <v>0</v>
          </cell>
          <cell r="I267">
            <v>3455.45</v>
          </cell>
          <cell r="J267">
            <v>1004.55</v>
          </cell>
          <cell r="K267">
            <v>0.77</v>
          </cell>
          <cell r="L267">
            <v>3521</v>
          </cell>
          <cell r="M267" t="str">
            <v>5100.03 - Benefits Dental Insurance</v>
          </cell>
        </row>
        <row r="268">
          <cell r="A268" t="str">
            <v>640.07.00.170-5100.03</v>
          </cell>
          <cell r="B268" t="str">
            <v>5100.03</v>
          </cell>
          <cell r="C268" t="str">
            <v>640.07.00.170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 t="str">
            <v>+++</v>
          </cell>
          <cell r="L268">
            <v>0</v>
          </cell>
          <cell r="M268" t="str">
            <v>5100.03 - Benefits Dental Insurance</v>
          </cell>
        </row>
        <row r="269">
          <cell r="A269" t="str">
            <v>640.11.00.250-5100.03</v>
          </cell>
          <cell r="B269" t="str">
            <v>5100.03</v>
          </cell>
          <cell r="C269" t="str">
            <v>640.11.00.250</v>
          </cell>
          <cell r="D269">
            <v>40</v>
          </cell>
          <cell r="E269">
            <v>0</v>
          </cell>
          <cell r="F269">
            <v>40</v>
          </cell>
          <cell r="G269">
            <v>3.24</v>
          </cell>
          <cell r="H269">
            <v>0</v>
          </cell>
          <cell r="I269">
            <v>40.24</v>
          </cell>
          <cell r="J269">
            <v>-0.24</v>
          </cell>
          <cell r="K269">
            <v>1.01</v>
          </cell>
          <cell r="L269">
            <v>40.799999999999997</v>
          </cell>
          <cell r="M269" t="str">
            <v>5100.03 - Benefits Dental Insurance</v>
          </cell>
        </row>
        <row r="270">
          <cell r="A270" t="str">
            <v>640.40.50.001-5100.03</v>
          </cell>
          <cell r="B270" t="str">
            <v>5100.03</v>
          </cell>
          <cell r="C270" t="str">
            <v>640.40.50.001</v>
          </cell>
          <cell r="D270">
            <v>1000</v>
          </cell>
          <cell r="E270">
            <v>0</v>
          </cell>
          <cell r="F270">
            <v>1000</v>
          </cell>
          <cell r="G270">
            <v>79.16</v>
          </cell>
          <cell r="H270">
            <v>0</v>
          </cell>
          <cell r="I270">
            <v>982.05</v>
          </cell>
          <cell r="J270">
            <v>17.95</v>
          </cell>
          <cell r="K270">
            <v>0.98</v>
          </cell>
          <cell r="L270">
            <v>1424.56</v>
          </cell>
          <cell r="M270" t="str">
            <v>5100.03 - Benefits Dental Insurance</v>
          </cell>
        </row>
        <row r="271">
          <cell r="A271" t="str">
            <v>640.40.55.500-5100.03</v>
          </cell>
          <cell r="B271" t="str">
            <v>5100.03</v>
          </cell>
          <cell r="C271" t="str">
            <v>640.40.55.500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 t="str">
            <v>+++</v>
          </cell>
          <cell r="L271">
            <v>0</v>
          </cell>
          <cell r="M271" t="str">
            <v>5100.03 - Benefits Dental Insurance</v>
          </cell>
        </row>
        <row r="272">
          <cell r="A272" t="str">
            <v>640.40.55.510-5100.03</v>
          </cell>
          <cell r="B272" t="str">
            <v>5100.03</v>
          </cell>
          <cell r="C272" t="str">
            <v>640.40.55.510</v>
          </cell>
          <cell r="D272">
            <v>405</v>
          </cell>
          <cell r="E272">
            <v>0</v>
          </cell>
          <cell r="F272">
            <v>405</v>
          </cell>
          <cell r="G272">
            <v>32.020000000000003</v>
          </cell>
          <cell r="H272">
            <v>0</v>
          </cell>
          <cell r="I272">
            <v>397.84</v>
          </cell>
          <cell r="J272">
            <v>7.16</v>
          </cell>
          <cell r="K272">
            <v>0.98</v>
          </cell>
          <cell r="L272">
            <v>403.44</v>
          </cell>
          <cell r="M272" t="str">
            <v>5100.03 - Benefits Dental Insurance</v>
          </cell>
        </row>
        <row r="273">
          <cell r="A273" t="str">
            <v>640.40.60.520-5100.03</v>
          </cell>
          <cell r="B273" t="str">
            <v>5100.03</v>
          </cell>
          <cell r="C273" t="str">
            <v>640.40.60.520</v>
          </cell>
          <cell r="D273">
            <v>455</v>
          </cell>
          <cell r="E273">
            <v>0</v>
          </cell>
          <cell r="F273">
            <v>455</v>
          </cell>
          <cell r="G273">
            <v>35.74</v>
          </cell>
          <cell r="H273">
            <v>0</v>
          </cell>
          <cell r="I273">
            <v>444.52</v>
          </cell>
          <cell r="J273">
            <v>10.48</v>
          </cell>
          <cell r="K273">
            <v>0.98</v>
          </cell>
          <cell r="L273">
            <v>413.64</v>
          </cell>
          <cell r="M273" t="str">
            <v>5100.03 - Benefits Dental Insurance</v>
          </cell>
        </row>
        <row r="274">
          <cell r="A274" t="str">
            <v>640.40.60.530-5100.03</v>
          </cell>
          <cell r="B274" t="str">
            <v>5100.03</v>
          </cell>
          <cell r="C274" t="str">
            <v>640.40.60.530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 t="str">
            <v>+++</v>
          </cell>
          <cell r="L274">
            <v>0</v>
          </cell>
          <cell r="M274" t="str">
            <v>5100.03 - Benefits Dental Insurance</v>
          </cell>
        </row>
        <row r="275">
          <cell r="A275" t="str">
            <v>640.40.80.015-5100.03</v>
          </cell>
          <cell r="B275" t="str">
            <v>5100.03</v>
          </cell>
          <cell r="C275" t="str">
            <v>640.40.80.015</v>
          </cell>
          <cell r="D275">
            <v>10525</v>
          </cell>
          <cell r="E275">
            <v>645</v>
          </cell>
          <cell r="F275">
            <v>11170</v>
          </cell>
          <cell r="G275">
            <v>846</v>
          </cell>
          <cell r="H275">
            <v>0</v>
          </cell>
          <cell r="I275">
            <v>8891.44</v>
          </cell>
          <cell r="J275">
            <v>2278.56</v>
          </cell>
          <cell r="K275">
            <v>0.8</v>
          </cell>
          <cell r="L275">
            <v>8746.09</v>
          </cell>
          <cell r="M275" t="str">
            <v>5100.03 - Benefits Dental Insurance</v>
          </cell>
        </row>
        <row r="276">
          <cell r="A276" t="str">
            <v>640.40.80.560-5100.03</v>
          </cell>
          <cell r="B276" t="str">
            <v>5100.03</v>
          </cell>
          <cell r="C276" t="str">
            <v>640.40.80.560</v>
          </cell>
          <cell r="D276">
            <v>4145</v>
          </cell>
          <cell r="E276">
            <v>-160</v>
          </cell>
          <cell r="F276">
            <v>3985</v>
          </cell>
          <cell r="G276">
            <v>246.6</v>
          </cell>
          <cell r="H276">
            <v>0</v>
          </cell>
          <cell r="I276">
            <v>3383.7</v>
          </cell>
          <cell r="J276">
            <v>601.29999999999995</v>
          </cell>
          <cell r="K276">
            <v>0.85</v>
          </cell>
          <cell r="L276">
            <v>3104.11</v>
          </cell>
          <cell r="M276" t="str">
            <v>5100.03 - Benefits Dental Insurance</v>
          </cell>
        </row>
        <row r="277">
          <cell r="A277" t="str">
            <v>640.40.80.640-5100.03</v>
          </cell>
          <cell r="B277" t="str">
            <v>5100.03</v>
          </cell>
          <cell r="C277" t="str">
            <v>640.40.80.640</v>
          </cell>
          <cell r="D277">
            <v>13145</v>
          </cell>
          <cell r="E277">
            <v>-1455</v>
          </cell>
          <cell r="F277">
            <v>11690</v>
          </cell>
          <cell r="G277">
            <v>916.5</v>
          </cell>
          <cell r="H277">
            <v>0</v>
          </cell>
          <cell r="I277">
            <v>11456.52</v>
          </cell>
          <cell r="J277">
            <v>233.48</v>
          </cell>
          <cell r="K277">
            <v>0.98</v>
          </cell>
          <cell r="L277">
            <v>11683.44</v>
          </cell>
          <cell r="M277" t="str">
            <v>5100.03 - Benefits Dental Insurance</v>
          </cell>
        </row>
        <row r="278">
          <cell r="A278" t="str">
            <v>640.40.80.650-5100.03</v>
          </cell>
          <cell r="B278" t="str">
            <v>5100.03</v>
          </cell>
          <cell r="C278" t="str">
            <v>640.40.80.650</v>
          </cell>
          <cell r="D278">
            <v>5490</v>
          </cell>
          <cell r="E278">
            <v>0</v>
          </cell>
          <cell r="F278">
            <v>5490</v>
          </cell>
          <cell r="G278">
            <v>285.22000000000003</v>
          </cell>
          <cell r="H278">
            <v>0</v>
          </cell>
          <cell r="I278">
            <v>3388.55</v>
          </cell>
          <cell r="J278">
            <v>2101.4499999999998</v>
          </cell>
          <cell r="K278">
            <v>0.62</v>
          </cell>
          <cell r="L278">
            <v>4341.5600000000004</v>
          </cell>
          <cell r="M278" t="str">
            <v>5100.03 - Benefits Dental Insurance</v>
          </cell>
        </row>
        <row r="279">
          <cell r="A279" t="str">
            <v>640.40.80.660-5100.03</v>
          </cell>
          <cell r="B279" t="str">
            <v>5100.03</v>
          </cell>
          <cell r="C279" t="str">
            <v>640.40.80.660</v>
          </cell>
          <cell r="D279">
            <v>11675</v>
          </cell>
          <cell r="E279">
            <v>3230</v>
          </cell>
          <cell r="F279">
            <v>14905</v>
          </cell>
          <cell r="G279">
            <v>889.26</v>
          </cell>
          <cell r="H279">
            <v>0</v>
          </cell>
          <cell r="I279">
            <v>10162.49</v>
          </cell>
          <cell r="J279">
            <v>4742.51</v>
          </cell>
          <cell r="K279">
            <v>0.68</v>
          </cell>
          <cell r="L279">
            <v>7969.46</v>
          </cell>
          <cell r="M279" t="str">
            <v>5100.03 - Benefits Dental Insurance</v>
          </cell>
        </row>
        <row r="280">
          <cell r="A280" t="str">
            <v>640.40.80.670-5100.03</v>
          </cell>
          <cell r="B280" t="str">
            <v>5100.03</v>
          </cell>
          <cell r="C280" t="str">
            <v>640.40.80.670</v>
          </cell>
          <cell r="D280">
            <v>12845</v>
          </cell>
          <cell r="E280">
            <v>0</v>
          </cell>
          <cell r="F280">
            <v>12845</v>
          </cell>
          <cell r="G280">
            <v>1006.8</v>
          </cell>
          <cell r="H280">
            <v>0</v>
          </cell>
          <cell r="I280">
            <v>12299.92</v>
          </cell>
          <cell r="J280">
            <v>545.08000000000004</v>
          </cell>
          <cell r="K280">
            <v>0.96</v>
          </cell>
          <cell r="L280">
            <v>12593</v>
          </cell>
          <cell r="M280" t="str">
            <v>5100.03 - Benefits Dental Insurance</v>
          </cell>
        </row>
        <row r="281">
          <cell r="A281" t="str">
            <v>640.05.00.150-5100.04</v>
          </cell>
          <cell r="B281" t="str">
            <v>5100.04</v>
          </cell>
          <cell r="C281" t="str">
            <v>640.05.00.150</v>
          </cell>
          <cell r="D281">
            <v>120</v>
          </cell>
          <cell r="E281">
            <v>0</v>
          </cell>
          <cell r="F281">
            <v>120</v>
          </cell>
          <cell r="G281">
            <v>4.9800000000000004</v>
          </cell>
          <cell r="H281">
            <v>0</v>
          </cell>
          <cell r="I281">
            <v>107.08</v>
          </cell>
          <cell r="J281">
            <v>12.92</v>
          </cell>
          <cell r="K281">
            <v>0.89</v>
          </cell>
          <cell r="L281">
            <v>119.38</v>
          </cell>
          <cell r="M281" t="str">
            <v>5100.04 - Benefits Vision Insurance</v>
          </cell>
        </row>
        <row r="282">
          <cell r="A282" t="str">
            <v>640.05.00.160-5100.04</v>
          </cell>
          <cell r="B282" t="str">
            <v>5100.04</v>
          </cell>
          <cell r="C282" t="str">
            <v>640.05.00.160</v>
          </cell>
          <cell r="D282">
            <v>680</v>
          </cell>
          <cell r="E282">
            <v>0</v>
          </cell>
          <cell r="F282">
            <v>680</v>
          </cell>
          <cell r="G282">
            <v>48.68</v>
          </cell>
          <cell r="H282">
            <v>0</v>
          </cell>
          <cell r="I282">
            <v>584.66999999999996</v>
          </cell>
          <cell r="J282">
            <v>95.33</v>
          </cell>
          <cell r="K282">
            <v>0.86</v>
          </cell>
          <cell r="L282">
            <v>534.16999999999996</v>
          </cell>
          <cell r="M282" t="str">
            <v>5100.04 - Benefits Vision Insurance</v>
          </cell>
        </row>
        <row r="283">
          <cell r="A283" t="str">
            <v>640.07.00.170-5100.04</v>
          </cell>
          <cell r="B283" t="str">
            <v>5100.04</v>
          </cell>
          <cell r="C283" t="str">
            <v>640.07.00.170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 t="str">
            <v>+++</v>
          </cell>
          <cell r="L283">
            <v>0</v>
          </cell>
          <cell r="M283" t="str">
            <v>5100.04 - Benefits Vision Insurance</v>
          </cell>
        </row>
        <row r="284">
          <cell r="A284" t="str">
            <v>640.11.00.250-5100.04</v>
          </cell>
          <cell r="B284" t="str">
            <v>5100.04</v>
          </cell>
          <cell r="C284" t="str">
            <v>640.11.00.250</v>
          </cell>
          <cell r="D284">
            <v>10</v>
          </cell>
          <cell r="E284">
            <v>0</v>
          </cell>
          <cell r="F284">
            <v>10</v>
          </cell>
          <cell r="G284">
            <v>0.66</v>
          </cell>
          <cell r="H284">
            <v>0</v>
          </cell>
          <cell r="I284">
            <v>7.92</v>
          </cell>
          <cell r="J284">
            <v>2.08</v>
          </cell>
          <cell r="K284">
            <v>0.79</v>
          </cell>
          <cell r="L284">
            <v>7.92</v>
          </cell>
          <cell r="M284" t="str">
            <v>5100.04 - Benefits Vision Insurance</v>
          </cell>
        </row>
        <row r="285">
          <cell r="A285" t="str">
            <v>640.40.50.001-5100.04</v>
          </cell>
          <cell r="B285" t="str">
            <v>5100.04</v>
          </cell>
          <cell r="C285" t="str">
            <v>640.40.50.001</v>
          </cell>
          <cell r="D285">
            <v>165</v>
          </cell>
          <cell r="E285">
            <v>0</v>
          </cell>
          <cell r="F285">
            <v>165</v>
          </cell>
          <cell r="G285">
            <v>13.6</v>
          </cell>
          <cell r="H285">
            <v>0</v>
          </cell>
          <cell r="I285">
            <v>163.19999999999999</v>
          </cell>
          <cell r="J285">
            <v>1.8</v>
          </cell>
          <cell r="K285">
            <v>0.99</v>
          </cell>
          <cell r="L285">
            <v>222.01</v>
          </cell>
          <cell r="M285" t="str">
            <v>5100.04 - Benefits Vision Insurance</v>
          </cell>
        </row>
        <row r="286">
          <cell r="A286" t="str">
            <v>640.40.55.500-5100.04</v>
          </cell>
          <cell r="B286" t="str">
            <v>5100.04</v>
          </cell>
          <cell r="C286" t="str">
            <v>640.40.55.500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 t="str">
            <v>+++</v>
          </cell>
          <cell r="L286">
            <v>0</v>
          </cell>
          <cell r="M286" t="str">
            <v>5100.04 - Benefits Vision Insurance</v>
          </cell>
        </row>
        <row r="287">
          <cell r="A287" t="str">
            <v>640.40.55.510-5100.04</v>
          </cell>
          <cell r="B287" t="str">
            <v>5100.04</v>
          </cell>
          <cell r="C287" t="str">
            <v>640.40.55.510</v>
          </cell>
          <cell r="D287">
            <v>60</v>
          </cell>
          <cell r="E287">
            <v>0</v>
          </cell>
          <cell r="F287">
            <v>60</v>
          </cell>
          <cell r="G287">
            <v>4.9800000000000004</v>
          </cell>
          <cell r="H287">
            <v>0</v>
          </cell>
          <cell r="I287">
            <v>59.76</v>
          </cell>
          <cell r="J287">
            <v>0.24</v>
          </cell>
          <cell r="K287">
            <v>1</v>
          </cell>
          <cell r="L287">
            <v>59.76</v>
          </cell>
          <cell r="M287" t="str">
            <v>5100.04 - Benefits Vision Insurance</v>
          </cell>
        </row>
        <row r="288">
          <cell r="A288" t="str">
            <v>640.40.60.520-5100.04</v>
          </cell>
          <cell r="B288" t="str">
            <v>5100.04</v>
          </cell>
          <cell r="C288" t="str">
            <v>640.40.60.520</v>
          </cell>
          <cell r="D288">
            <v>75</v>
          </cell>
          <cell r="E288">
            <v>0</v>
          </cell>
          <cell r="F288">
            <v>75</v>
          </cell>
          <cell r="G288">
            <v>5.76</v>
          </cell>
          <cell r="H288">
            <v>0</v>
          </cell>
          <cell r="I288">
            <v>69.12</v>
          </cell>
          <cell r="J288">
            <v>5.88</v>
          </cell>
          <cell r="K288">
            <v>0.92</v>
          </cell>
          <cell r="L288">
            <v>63.18</v>
          </cell>
          <cell r="M288" t="str">
            <v>5100.04 - Benefits Vision Insurance</v>
          </cell>
        </row>
        <row r="289">
          <cell r="A289" t="str">
            <v>640.40.60.530-5100.04</v>
          </cell>
          <cell r="B289" t="str">
            <v>5100.04</v>
          </cell>
          <cell r="C289" t="str">
            <v>640.40.60.530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 t="str">
            <v>+++</v>
          </cell>
          <cell r="L289">
            <v>0</v>
          </cell>
          <cell r="M289" t="str">
            <v>5100.04 - Benefits Vision Insurance</v>
          </cell>
        </row>
        <row r="290">
          <cell r="A290" t="str">
            <v>640.40.80.015-5100.04</v>
          </cell>
          <cell r="B290" t="str">
            <v>5100.04</v>
          </cell>
          <cell r="C290" t="str">
            <v>640.40.80.015</v>
          </cell>
          <cell r="D290">
            <v>1450</v>
          </cell>
          <cell r="E290">
            <v>95</v>
          </cell>
          <cell r="F290">
            <v>1545</v>
          </cell>
          <cell r="G290">
            <v>122.07</v>
          </cell>
          <cell r="H290">
            <v>0</v>
          </cell>
          <cell r="I290">
            <v>1266.01</v>
          </cell>
          <cell r="J290">
            <v>278.99</v>
          </cell>
          <cell r="K290">
            <v>0.82</v>
          </cell>
          <cell r="L290">
            <v>1176.1400000000001</v>
          </cell>
          <cell r="M290" t="str">
            <v>5100.04 - Benefits Vision Insurance</v>
          </cell>
        </row>
        <row r="291">
          <cell r="A291" t="str">
            <v>640.40.80.560-5100.04</v>
          </cell>
          <cell r="B291" t="str">
            <v>5100.04</v>
          </cell>
          <cell r="C291" t="str">
            <v>640.40.80.560</v>
          </cell>
          <cell r="D291">
            <v>670</v>
          </cell>
          <cell r="E291">
            <v>-25</v>
          </cell>
          <cell r="F291">
            <v>645</v>
          </cell>
          <cell r="G291">
            <v>40.619999999999997</v>
          </cell>
          <cell r="H291">
            <v>0</v>
          </cell>
          <cell r="I291">
            <v>534.76</v>
          </cell>
          <cell r="J291">
            <v>110.24</v>
          </cell>
          <cell r="K291">
            <v>0.83</v>
          </cell>
          <cell r="L291">
            <v>498.32</v>
          </cell>
          <cell r="M291" t="str">
            <v>5100.04 - Benefits Vision Insurance</v>
          </cell>
        </row>
        <row r="292">
          <cell r="A292" t="str">
            <v>640.40.80.640-5100.04</v>
          </cell>
          <cell r="B292" t="str">
            <v>5100.04</v>
          </cell>
          <cell r="C292" t="str">
            <v>640.40.80.640</v>
          </cell>
          <cell r="D292">
            <v>2170</v>
          </cell>
          <cell r="E292">
            <v>-220</v>
          </cell>
          <cell r="F292">
            <v>1950</v>
          </cell>
          <cell r="G292">
            <v>162.1</v>
          </cell>
          <cell r="H292">
            <v>0</v>
          </cell>
          <cell r="I292">
            <v>1945.2</v>
          </cell>
          <cell r="J292">
            <v>4.8</v>
          </cell>
          <cell r="K292">
            <v>1</v>
          </cell>
          <cell r="L292">
            <v>1945.2</v>
          </cell>
          <cell r="M292" t="str">
            <v>5100.04 - Benefits Vision Insurance</v>
          </cell>
        </row>
        <row r="293">
          <cell r="A293" t="str">
            <v>640.40.80.650-5100.04</v>
          </cell>
          <cell r="B293" t="str">
            <v>5100.04</v>
          </cell>
          <cell r="C293" t="str">
            <v>640.40.80.650</v>
          </cell>
          <cell r="D293">
            <v>820</v>
          </cell>
          <cell r="E293">
            <v>0</v>
          </cell>
          <cell r="F293">
            <v>820</v>
          </cell>
          <cell r="G293">
            <v>46.24</v>
          </cell>
          <cell r="H293">
            <v>0</v>
          </cell>
          <cell r="I293">
            <v>542.19000000000005</v>
          </cell>
          <cell r="J293">
            <v>277.81</v>
          </cell>
          <cell r="K293">
            <v>0.66</v>
          </cell>
          <cell r="L293">
            <v>657.72</v>
          </cell>
          <cell r="M293" t="str">
            <v>5100.04 - Benefits Vision Insurance</v>
          </cell>
        </row>
        <row r="294">
          <cell r="A294" t="str">
            <v>640.40.80.660-5100.04</v>
          </cell>
          <cell r="B294" t="str">
            <v>5100.04</v>
          </cell>
          <cell r="C294" t="str">
            <v>640.40.80.660</v>
          </cell>
          <cell r="D294">
            <v>1830</v>
          </cell>
          <cell r="E294">
            <v>480</v>
          </cell>
          <cell r="F294">
            <v>2310</v>
          </cell>
          <cell r="G294">
            <v>146.66</v>
          </cell>
          <cell r="H294">
            <v>0</v>
          </cell>
          <cell r="I294">
            <v>1595.91</v>
          </cell>
          <cell r="J294">
            <v>714.09</v>
          </cell>
          <cell r="K294">
            <v>0.69</v>
          </cell>
          <cell r="L294">
            <v>1240.6099999999999</v>
          </cell>
          <cell r="M294" t="str">
            <v>5100.04 - Benefits Vision Insurance</v>
          </cell>
        </row>
        <row r="295">
          <cell r="A295" t="str">
            <v>640.40.80.670-5100.04</v>
          </cell>
          <cell r="B295" t="str">
            <v>5100.04</v>
          </cell>
          <cell r="C295" t="str">
            <v>640.40.80.670</v>
          </cell>
          <cell r="D295">
            <v>2050</v>
          </cell>
          <cell r="E295">
            <v>0</v>
          </cell>
          <cell r="F295">
            <v>2050</v>
          </cell>
          <cell r="G295">
            <v>170.38</v>
          </cell>
          <cell r="H295">
            <v>0</v>
          </cell>
          <cell r="I295">
            <v>2039.43</v>
          </cell>
          <cell r="J295">
            <v>10.57</v>
          </cell>
          <cell r="K295">
            <v>0.99</v>
          </cell>
          <cell r="L295">
            <v>2001.06</v>
          </cell>
          <cell r="M295" t="str">
            <v>5100.04 - Benefits Vision Insurance</v>
          </cell>
        </row>
        <row r="296">
          <cell r="A296" t="str">
            <v>640.05.00.150-5100.05</v>
          </cell>
          <cell r="B296" t="str">
            <v>5100.05</v>
          </cell>
          <cell r="C296" t="str">
            <v>640.05.00.150</v>
          </cell>
          <cell r="D296">
            <v>145</v>
          </cell>
          <cell r="E296">
            <v>0</v>
          </cell>
          <cell r="F296">
            <v>145</v>
          </cell>
          <cell r="G296">
            <v>5.3</v>
          </cell>
          <cell r="H296">
            <v>0</v>
          </cell>
          <cell r="I296">
            <v>140.6</v>
          </cell>
          <cell r="J296">
            <v>4.4000000000000004</v>
          </cell>
          <cell r="K296">
            <v>0.97</v>
          </cell>
          <cell r="L296">
            <v>139.69</v>
          </cell>
          <cell r="M296" t="str">
            <v>5100.05 - Benefits Life Insurance</v>
          </cell>
        </row>
        <row r="297">
          <cell r="A297" t="str">
            <v>640.05.00.160-5100.05</v>
          </cell>
          <cell r="B297" t="str">
            <v>5100.05</v>
          </cell>
          <cell r="C297" t="str">
            <v>640.05.00.160</v>
          </cell>
          <cell r="D297">
            <v>155</v>
          </cell>
          <cell r="E297">
            <v>0</v>
          </cell>
          <cell r="F297">
            <v>155</v>
          </cell>
          <cell r="G297">
            <v>13.38</v>
          </cell>
          <cell r="H297">
            <v>0</v>
          </cell>
          <cell r="I297">
            <v>160</v>
          </cell>
          <cell r="J297">
            <v>-5</v>
          </cell>
          <cell r="K297">
            <v>1.03</v>
          </cell>
          <cell r="L297">
            <v>119.92</v>
          </cell>
          <cell r="M297" t="str">
            <v>5100.05 - Benefits Life Insurance</v>
          </cell>
        </row>
        <row r="298">
          <cell r="A298" t="str">
            <v>640.07.00.170-5100.05</v>
          </cell>
          <cell r="B298" t="str">
            <v>5100.05</v>
          </cell>
          <cell r="C298" t="str">
            <v>640.07.00.170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 t="str">
            <v>+++</v>
          </cell>
          <cell r="L298">
            <v>0</v>
          </cell>
          <cell r="M298" t="str">
            <v>5100.05 - Benefits Life Insurance</v>
          </cell>
        </row>
        <row r="299">
          <cell r="A299" t="str">
            <v>640.11.00.250-5100.05</v>
          </cell>
          <cell r="B299" t="str">
            <v>5100.05</v>
          </cell>
          <cell r="C299" t="str">
            <v>640.11.00.250</v>
          </cell>
          <cell r="D299">
            <v>20</v>
          </cell>
          <cell r="E299">
            <v>0</v>
          </cell>
          <cell r="F299">
            <v>20</v>
          </cell>
          <cell r="G299">
            <v>1.43</v>
          </cell>
          <cell r="H299">
            <v>0</v>
          </cell>
          <cell r="I299">
            <v>17.16</v>
          </cell>
          <cell r="J299">
            <v>2.84</v>
          </cell>
          <cell r="K299">
            <v>0.86</v>
          </cell>
          <cell r="L299">
            <v>16.559999999999999</v>
          </cell>
          <cell r="M299" t="str">
            <v>5100.05 - Benefits Life Insurance</v>
          </cell>
        </row>
        <row r="300">
          <cell r="A300" t="str">
            <v>640.40.50.001-5100.05</v>
          </cell>
          <cell r="B300" t="str">
            <v>5100.05</v>
          </cell>
          <cell r="C300" t="str">
            <v>640.40.50.001</v>
          </cell>
          <cell r="D300">
            <v>170</v>
          </cell>
          <cell r="E300">
            <v>0</v>
          </cell>
          <cell r="F300">
            <v>170</v>
          </cell>
          <cell r="G300">
            <v>17.350000000000001</v>
          </cell>
          <cell r="H300">
            <v>0</v>
          </cell>
          <cell r="I300">
            <v>207.6</v>
          </cell>
          <cell r="J300">
            <v>-37.6</v>
          </cell>
          <cell r="K300">
            <v>1.22</v>
          </cell>
          <cell r="L300">
            <v>252.25</v>
          </cell>
          <cell r="M300" t="str">
            <v>5100.05 - Benefits Life Insurance</v>
          </cell>
        </row>
        <row r="301">
          <cell r="A301" t="str">
            <v>640.40.55.500-5100.05</v>
          </cell>
          <cell r="B301" t="str">
            <v>5100.05</v>
          </cell>
          <cell r="C301" t="str">
            <v>640.40.55.500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 t="str">
            <v>+++</v>
          </cell>
          <cell r="L301">
            <v>0</v>
          </cell>
          <cell r="M301" t="str">
            <v>5100.05 - Benefits Life Insurance</v>
          </cell>
        </row>
        <row r="302">
          <cell r="A302" t="str">
            <v>640.40.55.510-5100.05</v>
          </cell>
          <cell r="B302" t="str">
            <v>5100.05</v>
          </cell>
          <cell r="C302" t="str">
            <v>640.40.55.510</v>
          </cell>
          <cell r="D302">
            <v>6</v>
          </cell>
          <cell r="E302">
            <v>0</v>
          </cell>
          <cell r="F302">
            <v>6</v>
          </cell>
          <cell r="G302">
            <v>0.44</v>
          </cell>
          <cell r="H302">
            <v>0</v>
          </cell>
          <cell r="I302">
            <v>5.28</v>
          </cell>
          <cell r="J302">
            <v>0.72</v>
          </cell>
          <cell r="K302">
            <v>0.88</v>
          </cell>
          <cell r="L302">
            <v>5.28</v>
          </cell>
          <cell r="M302" t="str">
            <v>5100.05 - Benefits Life Insurance</v>
          </cell>
        </row>
        <row r="303">
          <cell r="A303" t="str">
            <v>640.40.60.520-5100.05</v>
          </cell>
          <cell r="B303" t="str">
            <v>5100.05</v>
          </cell>
          <cell r="C303" t="str">
            <v>640.40.60.520</v>
          </cell>
          <cell r="D303">
            <v>35</v>
          </cell>
          <cell r="E303">
            <v>0</v>
          </cell>
          <cell r="F303">
            <v>35</v>
          </cell>
          <cell r="G303">
            <v>2.5</v>
          </cell>
          <cell r="H303">
            <v>0</v>
          </cell>
          <cell r="I303">
            <v>30</v>
          </cell>
          <cell r="J303">
            <v>5</v>
          </cell>
          <cell r="K303">
            <v>0.86</v>
          </cell>
          <cell r="L303">
            <v>33.479999999999997</v>
          </cell>
          <cell r="M303" t="str">
            <v>5100.05 - Benefits Life Insurance</v>
          </cell>
        </row>
        <row r="304">
          <cell r="A304" t="str">
            <v>640.40.60.530-5100.05</v>
          </cell>
          <cell r="B304" t="str">
            <v>5100.05</v>
          </cell>
          <cell r="C304" t="str">
            <v>640.40.60.530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 t="str">
            <v>+++</v>
          </cell>
          <cell r="L304">
            <v>0</v>
          </cell>
          <cell r="M304" t="str">
            <v>5100.05 - Benefits Life Insurance</v>
          </cell>
        </row>
        <row r="305">
          <cell r="A305" t="str">
            <v>640.40.80.015-5100.05</v>
          </cell>
          <cell r="B305" t="str">
            <v>5100.05</v>
          </cell>
          <cell r="C305" t="str">
            <v>640.40.80.015</v>
          </cell>
          <cell r="D305">
            <v>1070</v>
          </cell>
          <cell r="E305">
            <v>10</v>
          </cell>
          <cell r="F305">
            <v>1080</v>
          </cell>
          <cell r="G305">
            <v>119.74</v>
          </cell>
          <cell r="H305">
            <v>0</v>
          </cell>
          <cell r="I305">
            <v>1225.54</v>
          </cell>
          <cell r="J305">
            <v>-145.54</v>
          </cell>
          <cell r="K305">
            <v>1.1299999999999999</v>
          </cell>
          <cell r="L305">
            <v>995.68</v>
          </cell>
          <cell r="M305" t="str">
            <v>5100.05 - Benefits Life Insurance</v>
          </cell>
        </row>
        <row r="306">
          <cell r="A306" t="str">
            <v>640.40.80.560-5100.05</v>
          </cell>
          <cell r="B306" t="str">
            <v>5100.05</v>
          </cell>
          <cell r="C306" t="str">
            <v>640.40.80.560</v>
          </cell>
          <cell r="D306">
            <v>295</v>
          </cell>
          <cell r="E306">
            <v>-5</v>
          </cell>
          <cell r="F306">
            <v>290</v>
          </cell>
          <cell r="G306">
            <v>21.39</v>
          </cell>
          <cell r="H306">
            <v>0</v>
          </cell>
          <cell r="I306">
            <v>319.02999999999997</v>
          </cell>
          <cell r="J306">
            <v>-29.03</v>
          </cell>
          <cell r="K306">
            <v>1.1000000000000001</v>
          </cell>
          <cell r="L306">
            <v>270.88</v>
          </cell>
          <cell r="M306" t="str">
            <v>5100.05 - Benefits Life Insurance</v>
          </cell>
        </row>
        <row r="307">
          <cell r="A307" t="str">
            <v>640.40.80.640-5100.05</v>
          </cell>
          <cell r="B307" t="str">
            <v>5100.05</v>
          </cell>
          <cell r="C307" t="str">
            <v>640.40.80.640</v>
          </cell>
          <cell r="D307">
            <v>775</v>
          </cell>
          <cell r="E307">
            <v>-20</v>
          </cell>
          <cell r="F307">
            <v>755</v>
          </cell>
          <cell r="G307">
            <v>77.58</v>
          </cell>
          <cell r="H307">
            <v>0</v>
          </cell>
          <cell r="I307">
            <v>875.78</v>
          </cell>
          <cell r="J307">
            <v>-120.78</v>
          </cell>
          <cell r="K307">
            <v>1.1599999999999999</v>
          </cell>
          <cell r="L307">
            <v>744.57</v>
          </cell>
          <cell r="M307" t="str">
            <v>5100.05 - Benefits Life Insurance</v>
          </cell>
        </row>
        <row r="308">
          <cell r="A308" t="str">
            <v>640.40.80.650-5100.05</v>
          </cell>
          <cell r="B308" t="str">
            <v>5100.05</v>
          </cell>
          <cell r="C308" t="str">
            <v>640.40.80.650</v>
          </cell>
          <cell r="D308">
            <v>305</v>
          </cell>
          <cell r="E308">
            <v>0</v>
          </cell>
          <cell r="F308">
            <v>305</v>
          </cell>
          <cell r="G308">
            <v>17.71</v>
          </cell>
          <cell r="H308">
            <v>0</v>
          </cell>
          <cell r="I308">
            <v>207.78</v>
          </cell>
          <cell r="J308">
            <v>97.22</v>
          </cell>
          <cell r="K308">
            <v>0.68</v>
          </cell>
          <cell r="L308">
            <v>303.48</v>
          </cell>
          <cell r="M308" t="str">
            <v>5100.05 - Benefits Life Insurance</v>
          </cell>
        </row>
        <row r="309">
          <cell r="A309" t="str">
            <v>640.40.80.660-5100.05</v>
          </cell>
          <cell r="B309" t="str">
            <v>5100.05</v>
          </cell>
          <cell r="C309" t="str">
            <v>640.40.80.660</v>
          </cell>
          <cell r="D309">
            <v>710</v>
          </cell>
          <cell r="E309">
            <v>25</v>
          </cell>
          <cell r="F309">
            <v>735</v>
          </cell>
          <cell r="G309">
            <v>64.3</v>
          </cell>
          <cell r="H309">
            <v>0</v>
          </cell>
          <cell r="I309">
            <v>762.8</v>
          </cell>
          <cell r="J309">
            <v>-27.8</v>
          </cell>
          <cell r="K309">
            <v>1.04</v>
          </cell>
          <cell r="L309">
            <v>694.82</v>
          </cell>
          <cell r="M309" t="str">
            <v>5100.05 - Benefits Life Insurance</v>
          </cell>
        </row>
        <row r="310">
          <cell r="A310" t="str">
            <v>640.40.80.670-5100.05</v>
          </cell>
          <cell r="B310" t="str">
            <v>5100.05</v>
          </cell>
          <cell r="C310" t="str">
            <v>640.40.80.670</v>
          </cell>
          <cell r="D310">
            <v>785</v>
          </cell>
          <cell r="E310">
            <v>0</v>
          </cell>
          <cell r="F310">
            <v>785</v>
          </cell>
          <cell r="G310">
            <v>66.3</v>
          </cell>
          <cell r="H310">
            <v>0</v>
          </cell>
          <cell r="I310">
            <v>795.6</v>
          </cell>
          <cell r="J310">
            <v>-10.6</v>
          </cell>
          <cell r="K310">
            <v>1.01</v>
          </cell>
          <cell r="L310">
            <v>757.49</v>
          </cell>
          <cell r="M310" t="str">
            <v>5100.05 - Benefits Life Insurance</v>
          </cell>
        </row>
        <row r="311">
          <cell r="A311" t="str">
            <v>640.05.00.150-5100.06</v>
          </cell>
          <cell r="B311" t="str">
            <v>5100.06</v>
          </cell>
          <cell r="C311" t="str">
            <v>640.05.00.150</v>
          </cell>
          <cell r="D311">
            <v>1930</v>
          </cell>
          <cell r="E311">
            <v>0</v>
          </cell>
          <cell r="F311">
            <v>1930</v>
          </cell>
          <cell r="G311">
            <v>0</v>
          </cell>
          <cell r="H311">
            <v>0</v>
          </cell>
          <cell r="I311">
            <v>1930</v>
          </cell>
          <cell r="J311">
            <v>0</v>
          </cell>
          <cell r="K311">
            <v>1</v>
          </cell>
          <cell r="L311">
            <v>1680</v>
          </cell>
          <cell r="M311" t="str">
            <v>5100.06 - Benefits Worker's Comp</v>
          </cell>
        </row>
        <row r="312">
          <cell r="A312" t="str">
            <v>640.05.00.160-5100.06</v>
          </cell>
          <cell r="B312" t="str">
            <v>5100.06</v>
          </cell>
          <cell r="C312" t="str">
            <v>640.05.00.160</v>
          </cell>
          <cell r="D312">
            <v>5020</v>
          </cell>
          <cell r="E312">
            <v>0</v>
          </cell>
          <cell r="F312">
            <v>5020</v>
          </cell>
          <cell r="G312">
            <v>0</v>
          </cell>
          <cell r="H312">
            <v>0</v>
          </cell>
          <cell r="I312">
            <v>5020</v>
          </cell>
          <cell r="J312">
            <v>0</v>
          </cell>
          <cell r="K312">
            <v>1</v>
          </cell>
          <cell r="L312">
            <v>4230</v>
          </cell>
          <cell r="M312" t="str">
            <v>5100.06 - Benefits Worker's Comp</v>
          </cell>
        </row>
        <row r="313">
          <cell r="A313" t="str">
            <v>640.07.00.170-5100.06</v>
          </cell>
          <cell r="B313" t="str">
            <v>5100.06</v>
          </cell>
          <cell r="C313" t="str">
            <v>640.07.00.170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 t="str">
            <v>+++</v>
          </cell>
          <cell r="L313">
            <v>0</v>
          </cell>
          <cell r="M313" t="str">
            <v>5100.06 - Benefits Worker's Comp</v>
          </cell>
        </row>
        <row r="314">
          <cell r="A314" t="str">
            <v>640.11.00.250-5100.06</v>
          </cell>
          <cell r="B314" t="str">
            <v>5100.06</v>
          </cell>
          <cell r="C314" t="str">
            <v>640.11.00.250</v>
          </cell>
          <cell r="D314">
            <v>210</v>
          </cell>
          <cell r="E314">
            <v>0</v>
          </cell>
          <cell r="F314">
            <v>210</v>
          </cell>
          <cell r="G314">
            <v>0</v>
          </cell>
          <cell r="H314">
            <v>0</v>
          </cell>
          <cell r="I314">
            <v>210</v>
          </cell>
          <cell r="J314">
            <v>0</v>
          </cell>
          <cell r="K314">
            <v>1</v>
          </cell>
          <cell r="L314">
            <v>200</v>
          </cell>
          <cell r="M314" t="str">
            <v>5100.06 - Benefits Worker's Comp</v>
          </cell>
        </row>
        <row r="315">
          <cell r="A315" t="str">
            <v>640.40.50.001-5100.06</v>
          </cell>
          <cell r="B315" t="str">
            <v>5100.06</v>
          </cell>
          <cell r="C315" t="str">
            <v>640.40.50.001</v>
          </cell>
          <cell r="D315">
            <v>4380</v>
          </cell>
          <cell r="E315">
            <v>0</v>
          </cell>
          <cell r="F315">
            <v>4380</v>
          </cell>
          <cell r="G315">
            <v>0</v>
          </cell>
          <cell r="H315">
            <v>0</v>
          </cell>
          <cell r="I315">
            <v>4380</v>
          </cell>
          <cell r="J315">
            <v>0</v>
          </cell>
          <cell r="K315">
            <v>1</v>
          </cell>
          <cell r="L315">
            <v>4030</v>
          </cell>
          <cell r="M315" t="str">
            <v>5100.06 - Benefits Worker's Comp</v>
          </cell>
        </row>
        <row r="316">
          <cell r="A316" t="str">
            <v>640.40.55.500-5100.06</v>
          </cell>
          <cell r="B316" t="str">
            <v>5100.06</v>
          </cell>
          <cell r="C316" t="str">
            <v>640.40.55.500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 t="str">
            <v>+++</v>
          </cell>
          <cell r="L316">
            <v>0</v>
          </cell>
          <cell r="M316" t="str">
            <v>5100.06 - Benefits Worker's Comp</v>
          </cell>
        </row>
        <row r="317">
          <cell r="A317" t="str">
            <v>640.40.55.510-5100.06</v>
          </cell>
          <cell r="B317" t="str">
            <v>5100.06</v>
          </cell>
          <cell r="C317" t="str">
            <v>640.40.55.510</v>
          </cell>
          <cell r="D317">
            <v>520</v>
          </cell>
          <cell r="E317">
            <v>0</v>
          </cell>
          <cell r="F317">
            <v>520</v>
          </cell>
          <cell r="G317">
            <v>0</v>
          </cell>
          <cell r="H317">
            <v>0</v>
          </cell>
          <cell r="I317">
            <v>520</v>
          </cell>
          <cell r="J317">
            <v>0</v>
          </cell>
          <cell r="K317">
            <v>1</v>
          </cell>
          <cell r="L317">
            <v>450</v>
          </cell>
          <cell r="M317" t="str">
            <v>5100.06 - Benefits Worker's Comp</v>
          </cell>
        </row>
        <row r="318">
          <cell r="A318" t="str">
            <v>640.40.60.520-5100.06</v>
          </cell>
          <cell r="B318" t="str">
            <v>5100.06</v>
          </cell>
          <cell r="C318" t="str">
            <v>640.40.60.520</v>
          </cell>
          <cell r="D318">
            <v>590</v>
          </cell>
          <cell r="E318">
            <v>0</v>
          </cell>
          <cell r="F318">
            <v>590</v>
          </cell>
          <cell r="G318">
            <v>0</v>
          </cell>
          <cell r="H318">
            <v>0</v>
          </cell>
          <cell r="I318">
            <v>590</v>
          </cell>
          <cell r="J318">
            <v>0</v>
          </cell>
          <cell r="K318">
            <v>1</v>
          </cell>
          <cell r="L318">
            <v>560</v>
          </cell>
          <cell r="M318" t="str">
            <v>5100.06 - Benefits Worker's Comp</v>
          </cell>
        </row>
        <row r="319">
          <cell r="A319" t="str">
            <v>640.40.60.530-5100.06</v>
          </cell>
          <cell r="B319" t="str">
            <v>5100.06</v>
          </cell>
          <cell r="C319" t="str">
            <v>640.40.60.530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 t="str">
            <v>+++</v>
          </cell>
          <cell r="L319">
            <v>0</v>
          </cell>
          <cell r="M319" t="str">
            <v>5100.06 - Benefits Worker's Comp</v>
          </cell>
        </row>
        <row r="320">
          <cell r="A320" t="str">
            <v>640.40.80.015-5100.06</v>
          </cell>
          <cell r="B320" t="str">
            <v>5100.06</v>
          </cell>
          <cell r="C320" t="str">
            <v>640.40.80.015</v>
          </cell>
          <cell r="D320">
            <v>19570</v>
          </cell>
          <cell r="E320">
            <v>0</v>
          </cell>
          <cell r="F320">
            <v>19570</v>
          </cell>
          <cell r="G320">
            <v>0</v>
          </cell>
          <cell r="H320">
            <v>0</v>
          </cell>
          <cell r="I320">
            <v>19570</v>
          </cell>
          <cell r="J320">
            <v>0</v>
          </cell>
          <cell r="K320">
            <v>1</v>
          </cell>
          <cell r="L320">
            <v>17960</v>
          </cell>
          <cell r="M320" t="str">
            <v>5100.06 - Benefits Worker's Comp</v>
          </cell>
        </row>
        <row r="321">
          <cell r="A321" t="str">
            <v>640.40.80.560-5100.06</v>
          </cell>
          <cell r="B321" t="str">
            <v>5100.06</v>
          </cell>
          <cell r="C321" t="str">
            <v>640.40.80.560</v>
          </cell>
          <cell r="D321">
            <v>8000</v>
          </cell>
          <cell r="E321">
            <v>0</v>
          </cell>
          <cell r="F321">
            <v>8000</v>
          </cell>
          <cell r="G321">
            <v>0</v>
          </cell>
          <cell r="H321">
            <v>0</v>
          </cell>
          <cell r="I321">
            <v>8000</v>
          </cell>
          <cell r="J321">
            <v>0</v>
          </cell>
          <cell r="K321">
            <v>1</v>
          </cell>
          <cell r="L321">
            <v>7440.76</v>
          </cell>
          <cell r="M321" t="str">
            <v>5100.06 - Benefits Worker's Comp</v>
          </cell>
        </row>
        <row r="322">
          <cell r="A322" t="str">
            <v>640.40.80.640-5100.06</v>
          </cell>
          <cell r="B322" t="str">
            <v>5100.06</v>
          </cell>
          <cell r="C322" t="str">
            <v>640.40.80.640</v>
          </cell>
          <cell r="D322">
            <v>23390</v>
          </cell>
          <cell r="E322">
            <v>0</v>
          </cell>
          <cell r="F322">
            <v>23390</v>
          </cell>
          <cell r="G322">
            <v>0</v>
          </cell>
          <cell r="H322">
            <v>0</v>
          </cell>
          <cell r="I322">
            <v>23390</v>
          </cell>
          <cell r="J322">
            <v>0</v>
          </cell>
          <cell r="K322">
            <v>1</v>
          </cell>
          <cell r="L322">
            <v>21836.67</v>
          </cell>
          <cell r="M322" t="str">
            <v>5100.06 - Benefits Worker's Comp</v>
          </cell>
        </row>
        <row r="323">
          <cell r="A323" t="str">
            <v>640.40.80.650-5100.06</v>
          </cell>
          <cell r="B323" t="str">
            <v>5100.06</v>
          </cell>
          <cell r="C323" t="str">
            <v>640.40.80.650</v>
          </cell>
          <cell r="D323">
            <v>9540</v>
          </cell>
          <cell r="E323">
            <v>0</v>
          </cell>
          <cell r="F323">
            <v>9540</v>
          </cell>
          <cell r="G323">
            <v>0</v>
          </cell>
          <cell r="H323">
            <v>0</v>
          </cell>
          <cell r="I323">
            <v>9540</v>
          </cell>
          <cell r="J323">
            <v>0</v>
          </cell>
          <cell r="K323">
            <v>1</v>
          </cell>
          <cell r="L323">
            <v>8660</v>
          </cell>
          <cell r="M323" t="str">
            <v>5100.06 - Benefits Worker's Comp</v>
          </cell>
        </row>
        <row r="324">
          <cell r="A324" t="str">
            <v>640.40.80.660-5100.06</v>
          </cell>
          <cell r="B324" t="str">
            <v>5100.06</v>
          </cell>
          <cell r="C324" t="str">
            <v>640.40.80.660</v>
          </cell>
          <cell r="D324">
            <v>17860</v>
          </cell>
          <cell r="E324">
            <v>0</v>
          </cell>
          <cell r="F324">
            <v>17860</v>
          </cell>
          <cell r="G324">
            <v>0</v>
          </cell>
          <cell r="H324">
            <v>0</v>
          </cell>
          <cell r="I324">
            <v>17860</v>
          </cell>
          <cell r="J324">
            <v>0</v>
          </cell>
          <cell r="K324">
            <v>1</v>
          </cell>
          <cell r="L324">
            <v>18250</v>
          </cell>
          <cell r="M324" t="str">
            <v>5100.06 - Benefits Worker's Comp</v>
          </cell>
        </row>
        <row r="325">
          <cell r="A325" t="str">
            <v>640.40.80.670-5100.06</v>
          </cell>
          <cell r="B325" t="str">
            <v>5100.06</v>
          </cell>
          <cell r="C325" t="str">
            <v>640.40.80.670</v>
          </cell>
          <cell r="D325">
            <v>20370</v>
          </cell>
          <cell r="E325">
            <v>0</v>
          </cell>
          <cell r="F325">
            <v>20370</v>
          </cell>
          <cell r="G325">
            <v>0</v>
          </cell>
          <cell r="H325">
            <v>0</v>
          </cell>
          <cell r="I325">
            <v>20370</v>
          </cell>
          <cell r="J325">
            <v>0</v>
          </cell>
          <cell r="K325">
            <v>1</v>
          </cell>
          <cell r="L325">
            <v>16590</v>
          </cell>
          <cell r="M325" t="str">
            <v>5100.06 - Benefits Worker's Comp</v>
          </cell>
        </row>
        <row r="326">
          <cell r="A326" t="str">
            <v>640.05.00.150-5100.07</v>
          </cell>
          <cell r="B326" t="str">
            <v>5100.07</v>
          </cell>
          <cell r="C326" t="str">
            <v>640.05.00.150</v>
          </cell>
          <cell r="D326">
            <v>440</v>
          </cell>
          <cell r="E326">
            <v>0</v>
          </cell>
          <cell r="F326">
            <v>440</v>
          </cell>
          <cell r="G326">
            <v>15.5</v>
          </cell>
          <cell r="H326">
            <v>0</v>
          </cell>
          <cell r="I326">
            <v>361.12</v>
          </cell>
          <cell r="J326">
            <v>78.88</v>
          </cell>
          <cell r="K326">
            <v>0.82</v>
          </cell>
          <cell r="L326">
            <v>374.28</v>
          </cell>
          <cell r="M326" t="str">
            <v>5100.07 - Benefits Long Term Disability</v>
          </cell>
        </row>
        <row r="327">
          <cell r="A327" t="str">
            <v>640.05.00.160-5100.07</v>
          </cell>
          <cell r="B327" t="str">
            <v>5100.07</v>
          </cell>
          <cell r="C327" t="str">
            <v>640.05.00.160</v>
          </cell>
          <cell r="D327">
            <v>1090</v>
          </cell>
          <cell r="E327">
            <v>0</v>
          </cell>
          <cell r="F327">
            <v>1090</v>
          </cell>
          <cell r="G327">
            <v>77.86</v>
          </cell>
          <cell r="H327">
            <v>0</v>
          </cell>
          <cell r="I327">
            <v>928.82</v>
          </cell>
          <cell r="J327">
            <v>161.18</v>
          </cell>
          <cell r="K327">
            <v>0.85</v>
          </cell>
          <cell r="L327">
            <v>686.2</v>
          </cell>
          <cell r="M327" t="str">
            <v>5100.07 - Benefits Long Term Disability</v>
          </cell>
        </row>
        <row r="328">
          <cell r="A328" t="str">
            <v>640.07.00.170-5100.07</v>
          </cell>
          <cell r="B328" t="str">
            <v>5100.07</v>
          </cell>
          <cell r="C328" t="str">
            <v>640.07.00.170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 t="str">
            <v>+++</v>
          </cell>
          <cell r="L328">
            <v>0</v>
          </cell>
          <cell r="M328" t="str">
            <v>5100.07 - Benefits Long Term Disability</v>
          </cell>
        </row>
        <row r="329">
          <cell r="A329" t="str">
            <v>640.11.00.250-5100.07</v>
          </cell>
          <cell r="B329" t="str">
            <v>5100.07</v>
          </cell>
          <cell r="C329" t="str">
            <v>640.11.00.250</v>
          </cell>
          <cell r="D329">
            <v>70</v>
          </cell>
          <cell r="E329">
            <v>0</v>
          </cell>
          <cell r="F329">
            <v>70</v>
          </cell>
          <cell r="G329">
            <v>4.32</v>
          </cell>
          <cell r="H329">
            <v>0</v>
          </cell>
          <cell r="I329">
            <v>51.84</v>
          </cell>
          <cell r="J329">
            <v>18.16</v>
          </cell>
          <cell r="K329">
            <v>0.74</v>
          </cell>
          <cell r="L329">
            <v>51.84</v>
          </cell>
          <cell r="M329" t="str">
            <v>5100.07 - Benefits Long Term Disability</v>
          </cell>
        </row>
        <row r="330">
          <cell r="A330" t="str">
            <v>640.40.50.001-5100.07</v>
          </cell>
          <cell r="B330" t="str">
            <v>5100.07</v>
          </cell>
          <cell r="C330" t="str">
            <v>640.40.50.001</v>
          </cell>
          <cell r="D330">
            <v>540</v>
          </cell>
          <cell r="E330">
            <v>0</v>
          </cell>
          <cell r="F330">
            <v>540</v>
          </cell>
          <cell r="G330">
            <v>39.58</v>
          </cell>
          <cell r="H330">
            <v>0</v>
          </cell>
          <cell r="I330">
            <v>474.74</v>
          </cell>
          <cell r="J330">
            <v>65.260000000000005</v>
          </cell>
          <cell r="K330">
            <v>0.88</v>
          </cell>
          <cell r="L330">
            <v>632.99</v>
          </cell>
          <cell r="M330" t="str">
            <v>5100.07 - Benefits Long Term Disability</v>
          </cell>
        </row>
        <row r="331">
          <cell r="A331" t="str">
            <v>640.40.55.500-5100.07</v>
          </cell>
          <cell r="B331" t="str">
            <v>5100.07</v>
          </cell>
          <cell r="C331" t="str">
            <v>640.40.55.500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 t="str">
            <v>+++</v>
          </cell>
          <cell r="L331">
            <v>0</v>
          </cell>
          <cell r="M331" t="str">
            <v>5100.07 - Benefits Long Term Disability</v>
          </cell>
        </row>
        <row r="332">
          <cell r="A332" t="str">
            <v>640.40.55.510-5100.07</v>
          </cell>
          <cell r="B332" t="str">
            <v>5100.07</v>
          </cell>
          <cell r="C332" t="str">
            <v>640.40.55.510</v>
          </cell>
          <cell r="D332">
            <v>110</v>
          </cell>
          <cell r="E332">
            <v>0</v>
          </cell>
          <cell r="F332">
            <v>110</v>
          </cell>
          <cell r="G332">
            <v>6.86</v>
          </cell>
          <cell r="H332">
            <v>0</v>
          </cell>
          <cell r="I332">
            <v>89.06</v>
          </cell>
          <cell r="J332">
            <v>20.94</v>
          </cell>
          <cell r="K332">
            <v>0.81</v>
          </cell>
          <cell r="L332">
            <v>82.11</v>
          </cell>
          <cell r="M332" t="str">
            <v>5100.07 - Benefits Long Term Disability</v>
          </cell>
        </row>
        <row r="333">
          <cell r="A333" t="str">
            <v>640.40.60.520-5100.07</v>
          </cell>
          <cell r="B333" t="str">
            <v>5100.07</v>
          </cell>
          <cell r="C333" t="str">
            <v>640.40.60.520</v>
          </cell>
          <cell r="D333">
            <v>130</v>
          </cell>
          <cell r="E333">
            <v>0</v>
          </cell>
          <cell r="F333">
            <v>130</v>
          </cell>
          <cell r="G333">
            <v>8.26</v>
          </cell>
          <cell r="H333">
            <v>0</v>
          </cell>
          <cell r="I333">
            <v>106.55</v>
          </cell>
          <cell r="J333">
            <v>23.45</v>
          </cell>
          <cell r="K333">
            <v>0.82</v>
          </cell>
          <cell r="L333">
            <v>100.2</v>
          </cell>
          <cell r="M333" t="str">
            <v>5100.07 - Benefits Long Term Disability</v>
          </cell>
        </row>
        <row r="334">
          <cell r="A334" t="str">
            <v>640.40.60.530-5100.07</v>
          </cell>
          <cell r="B334" t="str">
            <v>5100.07</v>
          </cell>
          <cell r="C334" t="str">
            <v>640.40.60.530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 t="str">
            <v>+++</v>
          </cell>
          <cell r="L334">
            <v>0</v>
          </cell>
          <cell r="M334" t="str">
            <v>5100.07 - Benefits Long Term Disability</v>
          </cell>
        </row>
        <row r="335">
          <cell r="A335" t="str">
            <v>640.40.80.015-5100.07</v>
          </cell>
          <cell r="B335" t="str">
            <v>5100.07</v>
          </cell>
          <cell r="C335" t="str">
            <v>640.40.80.015</v>
          </cell>
          <cell r="D335">
            <v>4830</v>
          </cell>
          <cell r="E335">
            <v>120</v>
          </cell>
          <cell r="F335">
            <v>4950</v>
          </cell>
          <cell r="G335">
            <v>356.38</v>
          </cell>
          <cell r="H335">
            <v>0</v>
          </cell>
          <cell r="I335">
            <v>3660.98</v>
          </cell>
          <cell r="J335">
            <v>1289.02</v>
          </cell>
          <cell r="K335">
            <v>0.74</v>
          </cell>
          <cell r="L335">
            <v>3155.63</v>
          </cell>
          <cell r="M335" t="str">
            <v>5100.07 - Benefits Long Term Disability</v>
          </cell>
        </row>
        <row r="336">
          <cell r="A336" t="str">
            <v>640.40.80.560-5100.07</v>
          </cell>
          <cell r="B336" t="str">
            <v>5100.07</v>
          </cell>
          <cell r="C336" t="str">
            <v>640.40.80.560</v>
          </cell>
          <cell r="D336">
            <v>1520</v>
          </cell>
          <cell r="E336">
            <v>-50</v>
          </cell>
          <cell r="F336">
            <v>1470</v>
          </cell>
          <cell r="G336">
            <v>60.78</v>
          </cell>
          <cell r="H336">
            <v>0</v>
          </cell>
          <cell r="I336">
            <v>938.46</v>
          </cell>
          <cell r="J336">
            <v>531.54</v>
          </cell>
          <cell r="K336">
            <v>0.64</v>
          </cell>
          <cell r="L336">
            <v>1114.1199999999999</v>
          </cell>
          <cell r="M336" t="str">
            <v>5100.07 - Benefits Long Term Disability</v>
          </cell>
        </row>
        <row r="337">
          <cell r="A337" t="str">
            <v>640.40.80.640-5100.07</v>
          </cell>
          <cell r="B337" t="str">
            <v>5100.07</v>
          </cell>
          <cell r="C337" t="str">
            <v>640.40.80.640</v>
          </cell>
          <cell r="D337">
            <v>4570</v>
          </cell>
          <cell r="E337">
            <v>-455</v>
          </cell>
          <cell r="F337">
            <v>4115</v>
          </cell>
          <cell r="G337">
            <v>294.39</v>
          </cell>
          <cell r="H337">
            <v>0</v>
          </cell>
          <cell r="I337">
            <v>3501.43</v>
          </cell>
          <cell r="J337">
            <v>613.57000000000005</v>
          </cell>
          <cell r="K337">
            <v>0.85</v>
          </cell>
          <cell r="L337">
            <v>3400.33</v>
          </cell>
          <cell r="M337" t="str">
            <v>5100.07 - Benefits Long Term Disability</v>
          </cell>
        </row>
        <row r="338">
          <cell r="A338" t="str">
            <v>640.40.80.650-5100.07</v>
          </cell>
          <cell r="B338" t="str">
            <v>5100.07</v>
          </cell>
          <cell r="C338" t="str">
            <v>640.40.80.650</v>
          </cell>
          <cell r="D338">
            <v>1380</v>
          </cell>
          <cell r="E338">
            <v>0</v>
          </cell>
          <cell r="F338">
            <v>1380</v>
          </cell>
          <cell r="G338">
            <v>63.03</v>
          </cell>
          <cell r="H338">
            <v>0</v>
          </cell>
          <cell r="I338">
            <v>728.07</v>
          </cell>
          <cell r="J338">
            <v>651.92999999999995</v>
          </cell>
          <cell r="K338">
            <v>0.53</v>
          </cell>
          <cell r="L338">
            <v>759.68</v>
          </cell>
          <cell r="M338" t="str">
            <v>5100.07 - Benefits Long Term Disability</v>
          </cell>
        </row>
        <row r="339">
          <cell r="A339" t="str">
            <v>640.40.80.660-5100.07</v>
          </cell>
          <cell r="B339" t="str">
            <v>5100.07</v>
          </cell>
          <cell r="C339" t="str">
            <v>640.40.80.660</v>
          </cell>
          <cell r="D339">
            <v>4670</v>
          </cell>
          <cell r="E339">
            <v>1020</v>
          </cell>
          <cell r="F339">
            <v>5690</v>
          </cell>
          <cell r="G339">
            <v>260.14999999999998</v>
          </cell>
          <cell r="H339">
            <v>0</v>
          </cell>
          <cell r="I339">
            <v>3104.35</v>
          </cell>
          <cell r="J339">
            <v>2585.65</v>
          </cell>
          <cell r="K339">
            <v>0.55000000000000004</v>
          </cell>
          <cell r="L339">
            <v>2501.04</v>
          </cell>
          <cell r="M339" t="str">
            <v>5100.07 - Benefits Long Term Disability</v>
          </cell>
        </row>
        <row r="340">
          <cell r="A340" t="str">
            <v>640.40.80.670-5100.07</v>
          </cell>
          <cell r="B340" t="str">
            <v>5100.07</v>
          </cell>
          <cell r="C340" t="str">
            <v>640.40.80.670</v>
          </cell>
          <cell r="D340">
            <v>4320</v>
          </cell>
          <cell r="E340">
            <v>0</v>
          </cell>
          <cell r="F340">
            <v>4320</v>
          </cell>
          <cell r="G340">
            <v>300</v>
          </cell>
          <cell r="H340">
            <v>0</v>
          </cell>
          <cell r="I340">
            <v>3745.47</v>
          </cell>
          <cell r="J340">
            <v>574.53</v>
          </cell>
          <cell r="K340">
            <v>0.87</v>
          </cell>
          <cell r="L340">
            <v>3361.03</v>
          </cell>
          <cell r="M340" t="str">
            <v>5100.07 - Benefits Long Term Disability</v>
          </cell>
        </row>
        <row r="341">
          <cell r="A341" t="str">
            <v>640.05.00.150-5100.08</v>
          </cell>
          <cell r="B341" t="str">
            <v>5100.08</v>
          </cell>
          <cell r="C341" t="str">
            <v>640.05.00.150</v>
          </cell>
          <cell r="D341">
            <v>400</v>
          </cell>
          <cell r="E341">
            <v>0</v>
          </cell>
          <cell r="F341">
            <v>400</v>
          </cell>
          <cell r="G341">
            <v>34.04</v>
          </cell>
          <cell r="H341">
            <v>0</v>
          </cell>
          <cell r="I341">
            <v>395.36</v>
          </cell>
          <cell r="J341">
            <v>4.6399999999999997</v>
          </cell>
          <cell r="K341">
            <v>0.99</v>
          </cell>
          <cell r="L341">
            <v>331.36</v>
          </cell>
          <cell r="M341" t="str">
            <v>5100.08 - Benefits Deferred Compensation</v>
          </cell>
        </row>
        <row r="342">
          <cell r="A342" t="str">
            <v>640.05.00.160-5100.08</v>
          </cell>
          <cell r="B342" t="str">
            <v>5100.08</v>
          </cell>
          <cell r="C342" t="str">
            <v>640.05.00.160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 t="str">
            <v>+++</v>
          </cell>
          <cell r="L342">
            <v>19.96</v>
          </cell>
          <cell r="M342" t="str">
            <v>5100.08 - Benefits Deferred Compensation</v>
          </cell>
        </row>
        <row r="343">
          <cell r="A343" t="str">
            <v>640.07.00.170-5100.08</v>
          </cell>
          <cell r="B343" t="str">
            <v>5100.08</v>
          </cell>
          <cell r="C343" t="str">
            <v>640.07.00.170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 t="str">
            <v>+++</v>
          </cell>
          <cell r="L343">
            <v>0</v>
          </cell>
          <cell r="M343" t="str">
            <v>5100.08 - Benefits Deferred Compensation</v>
          </cell>
        </row>
        <row r="344">
          <cell r="A344" t="str">
            <v>640.11.00.250-5100.08</v>
          </cell>
          <cell r="B344" t="str">
            <v>5100.08</v>
          </cell>
          <cell r="C344" t="str">
            <v>640.11.00.250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 t="str">
            <v>+++</v>
          </cell>
          <cell r="L344">
            <v>0</v>
          </cell>
          <cell r="M344" t="str">
            <v>5100.08 - Benefits Deferred Compensation</v>
          </cell>
        </row>
        <row r="345">
          <cell r="A345" t="str">
            <v>640.40.50.001-5100.08</v>
          </cell>
          <cell r="B345" t="str">
            <v>5100.08</v>
          </cell>
          <cell r="C345" t="str">
            <v>640.40.50.001</v>
          </cell>
          <cell r="D345">
            <v>2365</v>
          </cell>
          <cell r="E345">
            <v>0</v>
          </cell>
          <cell r="F345">
            <v>2365</v>
          </cell>
          <cell r="G345">
            <v>196.98</v>
          </cell>
          <cell r="H345">
            <v>0</v>
          </cell>
          <cell r="I345">
            <v>2363.7600000000002</v>
          </cell>
          <cell r="J345">
            <v>1.24</v>
          </cell>
          <cell r="K345">
            <v>1</v>
          </cell>
          <cell r="L345">
            <v>2294.64</v>
          </cell>
          <cell r="M345" t="str">
            <v>5100.08 - Benefits Deferred Compensation</v>
          </cell>
        </row>
        <row r="346">
          <cell r="A346" t="str">
            <v>640.40.55.500-5100.08</v>
          </cell>
          <cell r="B346" t="str">
            <v>5100.08</v>
          </cell>
          <cell r="C346" t="str">
            <v>640.40.55.500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str">
            <v>+++</v>
          </cell>
          <cell r="L346">
            <v>0</v>
          </cell>
          <cell r="M346" t="str">
            <v>5100.08 - Benefits Deferred Compensation</v>
          </cell>
        </row>
        <row r="347">
          <cell r="A347" t="str">
            <v>640.40.55.510-5100.08</v>
          </cell>
          <cell r="B347" t="str">
            <v>5100.08</v>
          </cell>
          <cell r="C347" t="str">
            <v>640.40.55.510</v>
          </cell>
          <cell r="D347">
            <v>755</v>
          </cell>
          <cell r="E347">
            <v>0</v>
          </cell>
          <cell r="F347">
            <v>755</v>
          </cell>
          <cell r="G347">
            <v>57.94</v>
          </cell>
          <cell r="H347">
            <v>0</v>
          </cell>
          <cell r="I347">
            <v>753.24</v>
          </cell>
          <cell r="J347">
            <v>1.76</v>
          </cell>
          <cell r="K347">
            <v>1</v>
          </cell>
          <cell r="L347">
            <v>694.02</v>
          </cell>
          <cell r="M347" t="str">
            <v>5100.08 - Benefits Deferred Compensation</v>
          </cell>
        </row>
        <row r="348">
          <cell r="A348" t="str">
            <v>640.40.60.520-5100.08</v>
          </cell>
          <cell r="B348" t="str">
            <v>5100.08</v>
          </cell>
          <cell r="C348" t="str">
            <v>640.40.60.520</v>
          </cell>
          <cell r="D348">
            <v>880</v>
          </cell>
          <cell r="E348">
            <v>0</v>
          </cell>
          <cell r="F348">
            <v>880</v>
          </cell>
          <cell r="G348">
            <v>47.4</v>
          </cell>
          <cell r="H348">
            <v>0</v>
          </cell>
          <cell r="I348">
            <v>616.09</v>
          </cell>
          <cell r="J348">
            <v>263.91000000000003</v>
          </cell>
          <cell r="K348">
            <v>0.7</v>
          </cell>
          <cell r="L348">
            <v>730.46</v>
          </cell>
          <cell r="M348" t="str">
            <v>5100.08 - Benefits Deferred Compensation</v>
          </cell>
        </row>
        <row r="349">
          <cell r="A349" t="str">
            <v>640.40.60.530-5100.08</v>
          </cell>
          <cell r="B349" t="str">
            <v>5100.08</v>
          </cell>
          <cell r="C349" t="str">
            <v>640.40.60.530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str">
            <v>+++</v>
          </cell>
          <cell r="L349">
            <v>0</v>
          </cell>
          <cell r="M349" t="str">
            <v>5100.08 - Benefits Deferred Compensation</v>
          </cell>
        </row>
        <row r="350">
          <cell r="A350" t="str">
            <v>640.40.80.015-5100.08</v>
          </cell>
          <cell r="B350" t="str">
            <v>5100.08</v>
          </cell>
          <cell r="C350" t="str">
            <v>640.40.80.015</v>
          </cell>
          <cell r="D350">
            <v>50</v>
          </cell>
          <cell r="E350">
            <v>0</v>
          </cell>
          <cell r="F350">
            <v>50</v>
          </cell>
          <cell r="G350">
            <v>0</v>
          </cell>
          <cell r="H350">
            <v>0</v>
          </cell>
          <cell r="I350">
            <v>54</v>
          </cell>
          <cell r="J350">
            <v>-4</v>
          </cell>
          <cell r="K350">
            <v>1.08</v>
          </cell>
          <cell r="L350">
            <v>36</v>
          </cell>
          <cell r="M350" t="str">
            <v>5100.08 - Benefits Deferred Compensation</v>
          </cell>
        </row>
        <row r="351">
          <cell r="A351" t="str">
            <v>640.40.80.560-5100.08</v>
          </cell>
          <cell r="B351" t="str">
            <v>5100.08</v>
          </cell>
          <cell r="C351" t="str">
            <v>640.40.80.560</v>
          </cell>
          <cell r="D351">
            <v>4440</v>
          </cell>
          <cell r="E351">
            <v>-375</v>
          </cell>
          <cell r="F351">
            <v>4065</v>
          </cell>
          <cell r="G351">
            <v>726.79</v>
          </cell>
          <cell r="H351">
            <v>0</v>
          </cell>
          <cell r="I351">
            <v>8855.43</v>
          </cell>
          <cell r="J351">
            <v>-4790.43</v>
          </cell>
          <cell r="K351">
            <v>2.1800000000000002</v>
          </cell>
          <cell r="L351">
            <v>4111.3500000000004</v>
          </cell>
          <cell r="M351" t="str">
            <v>5100.08 - Benefits Deferred Compensation</v>
          </cell>
        </row>
        <row r="352">
          <cell r="A352" t="str">
            <v>640.40.80.640-5100.08</v>
          </cell>
          <cell r="B352" t="str">
            <v>5100.08</v>
          </cell>
          <cell r="C352" t="str">
            <v>640.40.80.640</v>
          </cell>
          <cell r="D352">
            <v>35160</v>
          </cell>
          <cell r="E352">
            <v>-3380</v>
          </cell>
          <cell r="F352">
            <v>31780</v>
          </cell>
          <cell r="G352">
            <v>2581.0700000000002</v>
          </cell>
          <cell r="H352">
            <v>0</v>
          </cell>
          <cell r="I352">
            <v>32178.53</v>
          </cell>
          <cell r="J352">
            <v>-398.53</v>
          </cell>
          <cell r="K352">
            <v>1.01</v>
          </cell>
          <cell r="L352">
            <v>30468.33</v>
          </cell>
          <cell r="M352" t="str">
            <v>5100.08 - Benefits Deferred Compensation</v>
          </cell>
        </row>
        <row r="353">
          <cell r="A353" t="str">
            <v>640.40.80.650-5100.08</v>
          </cell>
          <cell r="B353" t="str">
            <v>5100.08</v>
          </cell>
          <cell r="C353" t="str">
            <v>640.40.80.650</v>
          </cell>
          <cell r="D353">
            <v>4755</v>
          </cell>
          <cell r="E353">
            <v>0</v>
          </cell>
          <cell r="F353">
            <v>4755</v>
          </cell>
          <cell r="G353">
            <v>0</v>
          </cell>
          <cell r="H353">
            <v>0</v>
          </cell>
          <cell r="I353">
            <v>0</v>
          </cell>
          <cell r="J353">
            <v>4755</v>
          </cell>
          <cell r="K353">
            <v>0</v>
          </cell>
          <cell r="L353">
            <v>4554</v>
          </cell>
          <cell r="M353" t="str">
            <v>5100.08 - Benefits Deferred Compensation</v>
          </cell>
        </row>
        <row r="354">
          <cell r="A354" t="str">
            <v>640.40.80.660-5100.08</v>
          </cell>
          <cell r="B354" t="str">
            <v>5100.08</v>
          </cell>
          <cell r="C354" t="str">
            <v>640.40.80.660</v>
          </cell>
          <cell r="D354">
            <v>21510</v>
          </cell>
          <cell r="E354">
            <v>5245</v>
          </cell>
          <cell r="F354">
            <v>26755</v>
          </cell>
          <cell r="G354">
            <v>1807.04</v>
          </cell>
          <cell r="H354">
            <v>0</v>
          </cell>
          <cell r="I354">
            <v>22323.53</v>
          </cell>
          <cell r="J354">
            <v>4431.47</v>
          </cell>
          <cell r="K354">
            <v>0.83</v>
          </cell>
          <cell r="L354">
            <v>16749.03</v>
          </cell>
          <cell r="M354" t="str">
            <v>5100.08 - Benefits Deferred Compensation</v>
          </cell>
        </row>
        <row r="355">
          <cell r="A355" t="str">
            <v>640.40.80.670-5100.08</v>
          </cell>
          <cell r="B355" t="str">
            <v>5100.08</v>
          </cell>
          <cell r="C355" t="str">
            <v>640.40.80.670</v>
          </cell>
          <cell r="D355">
            <v>28095</v>
          </cell>
          <cell r="E355">
            <v>0</v>
          </cell>
          <cell r="F355">
            <v>28095</v>
          </cell>
          <cell r="G355">
            <v>2248.9</v>
          </cell>
          <cell r="H355">
            <v>0</v>
          </cell>
          <cell r="I355">
            <v>28290.63</v>
          </cell>
          <cell r="J355">
            <v>-195.63</v>
          </cell>
          <cell r="K355">
            <v>1.01</v>
          </cell>
          <cell r="L355">
            <v>25372.06</v>
          </cell>
          <cell r="M355" t="str">
            <v>5100.08 - Benefits Deferred Compensation</v>
          </cell>
        </row>
        <row r="356">
          <cell r="A356" t="str">
            <v>640.05.00.150-5100.09</v>
          </cell>
          <cell r="B356" t="str">
            <v>5100.09</v>
          </cell>
          <cell r="C356" t="str">
            <v>640.05.00.150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str">
            <v>+++</v>
          </cell>
          <cell r="L356">
            <v>0</v>
          </cell>
          <cell r="M356" t="str">
            <v>5100.09 - Benefits Unemployment Insurance</v>
          </cell>
        </row>
        <row r="357">
          <cell r="A357" t="str">
            <v>640.05.00.160-5100.09</v>
          </cell>
          <cell r="B357" t="str">
            <v>5100.09</v>
          </cell>
          <cell r="C357" t="str">
            <v>640.05.00.160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-226.18</v>
          </cell>
          <cell r="J357">
            <v>226.18</v>
          </cell>
          <cell r="K357" t="str">
            <v>+++</v>
          </cell>
          <cell r="L357">
            <v>375.01</v>
          </cell>
          <cell r="M357" t="str">
            <v>5100.09 - Benefits Unemployment Insurance</v>
          </cell>
        </row>
        <row r="358">
          <cell r="A358" t="str">
            <v>640.07.00.170-5100.09</v>
          </cell>
          <cell r="B358" t="str">
            <v>5100.09</v>
          </cell>
          <cell r="C358" t="str">
            <v>640.07.00.170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str">
            <v>+++</v>
          </cell>
          <cell r="L358">
            <v>0</v>
          </cell>
          <cell r="M358" t="str">
            <v>5100.09 - Benefits Unemployment Insurance</v>
          </cell>
        </row>
        <row r="359">
          <cell r="A359" t="str">
            <v>640.11.00.250-5100.09</v>
          </cell>
          <cell r="B359" t="str">
            <v>5100.09</v>
          </cell>
          <cell r="C359" t="str">
            <v>640.11.00.250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str">
            <v>+++</v>
          </cell>
          <cell r="L359">
            <v>0</v>
          </cell>
          <cell r="M359" t="str">
            <v>5100.09 - Benefits Unemployment Insurance</v>
          </cell>
        </row>
        <row r="360">
          <cell r="A360" t="str">
            <v>640.40.50.001-5100.09</v>
          </cell>
          <cell r="B360" t="str">
            <v>5100.09</v>
          </cell>
          <cell r="C360" t="str">
            <v>640.40.50.001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str">
            <v>+++</v>
          </cell>
          <cell r="L360">
            <v>0</v>
          </cell>
          <cell r="M360" t="str">
            <v>5100.09 - Benefits Unemployment Insurance</v>
          </cell>
        </row>
        <row r="361">
          <cell r="A361" t="str">
            <v>640.40.55.500-5100.09</v>
          </cell>
          <cell r="B361" t="str">
            <v>5100.09</v>
          </cell>
          <cell r="C361" t="str">
            <v>640.40.55.500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str">
            <v>+++</v>
          </cell>
          <cell r="L361">
            <v>0</v>
          </cell>
          <cell r="M361" t="str">
            <v>5100.09 - Benefits Unemployment Insurance</v>
          </cell>
        </row>
        <row r="362">
          <cell r="A362" t="str">
            <v>640.40.55.510-5100.09</v>
          </cell>
          <cell r="B362" t="str">
            <v>5100.09</v>
          </cell>
          <cell r="C362" t="str">
            <v>640.40.55.510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 t="str">
            <v>+++</v>
          </cell>
          <cell r="L362">
            <v>0</v>
          </cell>
          <cell r="M362" t="str">
            <v>5100.09 - Benefits Unemployment Insurance</v>
          </cell>
        </row>
        <row r="363">
          <cell r="A363" t="str">
            <v>640.40.60.520-5100.09</v>
          </cell>
          <cell r="B363" t="str">
            <v>5100.09</v>
          </cell>
          <cell r="C363" t="str">
            <v>640.40.60.520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str">
            <v>+++</v>
          </cell>
          <cell r="L363">
            <v>0</v>
          </cell>
          <cell r="M363" t="str">
            <v>5100.09 - Benefits Unemployment Insurance</v>
          </cell>
        </row>
        <row r="364">
          <cell r="A364" t="str">
            <v>640.40.60.530-5100.09</v>
          </cell>
          <cell r="B364" t="str">
            <v>5100.09</v>
          </cell>
          <cell r="C364" t="str">
            <v>640.40.60.530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str">
            <v>+++</v>
          </cell>
          <cell r="L364">
            <v>0</v>
          </cell>
          <cell r="M364" t="str">
            <v>5100.09 - Benefits Unemployment Insurance</v>
          </cell>
        </row>
        <row r="365">
          <cell r="A365" t="str">
            <v>640.40.80.015-5100.09</v>
          </cell>
          <cell r="B365" t="str">
            <v>5100.09</v>
          </cell>
          <cell r="C365" t="str">
            <v>640.40.80.015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 t="str">
            <v>+++</v>
          </cell>
          <cell r="L365">
            <v>0</v>
          </cell>
          <cell r="M365" t="str">
            <v>5100.09 - Benefits Unemployment Insurance</v>
          </cell>
        </row>
        <row r="366">
          <cell r="A366" t="str">
            <v>640.40.80.560-5100.09</v>
          </cell>
          <cell r="B366" t="str">
            <v>5100.09</v>
          </cell>
          <cell r="C366" t="str">
            <v>640.40.80.560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str">
            <v>+++</v>
          </cell>
          <cell r="L366">
            <v>0</v>
          </cell>
          <cell r="M366" t="str">
            <v>5100.09 - Benefits Unemployment Insurance</v>
          </cell>
        </row>
        <row r="367">
          <cell r="A367" t="str">
            <v>640.40.80.640-5100.09</v>
          </cell>
          <cell r="B367" t="str">
            <v>5100.09</v>
          </cell>
          <cell r="C367" t="str">
            <v>640.40.80.640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 t="str">
            <v>+++</v>
          </cell>
          <cell r="L367">
            <v>0</v>
          </cell>
          <cell r="M367" t="str">
            <v>5100.09 - Benefits Unemployment Insurance</v>
          </cell>
        </row>
        <row r="368">
          <cell r="A368" t="str">
            <v>640.40.80.650-5100.09</v>
          </cell>
          <cell r="B368" t="str">
            <v>5100.09</v>
          </cell>
          <cell r="C368" t="str">
            <v>640.40.80.650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str">
            <v>+++</v>
          </cell>
          <cell r="L368">
            <v>0</v>
          </cell>
          <cell r="M368" t="str">
            <v>5100.09 - Benefits Unemployment Insurance</v>
          </cell>
        </row>
        <row r="369">
          <cell r="A369" t="str">
            <v>640.40.80.660-5100.09</v>
          </cell>
          <cell r="B369" t="str">
            <v>5100.09</v>
          </cell>
          <cell r="C369" t="str">
            <v>640.40.80.660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-3139.05</v>
          </cell>
          <cell r="J369">
            <v>3139.05</v>
          </cell>
          <cell r="K369" t="str">
            <v>+++</v>
          </cell>
          <cell r="L369">
            <v>8825.5499999999993</v>
          </cell>
          <cell r="M369" t="str">
            <v>5100.09 - Benefits Unemployment Insurance</v>
          </cell>
        </row>
        <row r="370">
          <cell r="A370" t="str">
            <v>640.40.80.670-5100.09</v>
          </cell>
          <cell r="B370" t="str">
            <v>5100.09</v>
          </cell>
          <cell r="C370" t="str">
            <v>640.40.80.670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-257.45</v>
          </cell>
          <cell r="J370">
            <v>257.45</v>
          </cell>
          <cell r="K370" t="str">
            <v>+++</v>
          </cell>
          <cell r="L370">
            <v>591.95000000000005</v>
          </cell>
          <cell r="M370" t="str">
            <v>5100.09 - Benefits Unemployment Insurance</v>
          </cell>
        </row>
        <row r="371">
          <cell r="A371" t="str">
            <v>640.05.00.150-5100.10</v>
          </cell>
          <cell r="B371" t="str">
            <v>5100.10</v>
          </cell>
          <cell r="C371" t="str">
            <v>640.05.00.150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str">
            <v>+++</v>
          </cell>
          <cell r="L371">
            <v>0</v>
          </cell>
          <cell r="M371" t="str">
            <v>5100.10 - Benefits Uniform Allowance</v>
          </cell>
        </row>
        <row r="372">
          <cell r="A372" t="str">
            <v>640.05.00.160-5100.10</v>
          </cell>
          <cell r="B372" t="str">
            <v>5100.10</v>
          </cell>
          <cell r="C372" t="str">
            <v>640.05.00.160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str">
            <v>+++</v>
          </cell>
          <cell r="L372">
            <v>0</v>
          </cell>
          <cell r="M372" t="str">
            <v>5100.10 - Benefits Uniform Allowance</v>
          </cell>
        </row>
        <row r="373">
          <cell r="A373" t="str">
            <v>640.07.00.170-5100.10</v>
          </cell>
          <cell r="B373" t="str">
            <v>5100.10</v>
          </cell>
          <cell r="C373" t="str">
            <v>640.07.00.170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 t="str">
            <v>+++</v>
          </cell>
          <cell r="L373">
            <v>0</v>
          </cell>
          <cell r="M373" t="str">
            <v>5100.10 - Benefits Uniform Allowance</v>
          </cell>
        </row>
        <row r="374">
          <cell r="A374" t="str">
            <v>640.11.00.250-5100.10</v>
          </cell>
          <cell r="B374" t="str">
            <v>5100.10</v>
          </cell>
          <cell r="C374" t="str">
            <v>640.11.00.250</v>
          </cell>
          <cell r="D374">
            <v>55</v>
          </cell>
          <cell r="E374">
            <v>0</v>
          </cell>
          <cell r="F374">
            <v>55</v>
          </cell>
          <cell r="G374">
            <v>0</v>
          </cell>
          <cell r="H374">
            <v>0</v>
          </cell>
          <cell r="I374">
            <v>70</v>
          </cell>
          <cell r="J374">
            <v>-15</v>
          </cell>
          <cell r="K374">
            <v>1.27</v>
          </cell>
          <cell r="L374">
            <v>70</v>
          </cell>
          <cell r="M374" t="str">
            <v>5100.10 - Benefits Uniform Allowance</v>
          </cell>
        </row>
        <row r="375">
          <cell r="A375" t="str">
            <v>640.40.50.001-5100.10</v>
          </cell>
          <cell r="B375" t="str">
            <v>5100.10</v>
          </cell>
          <cell r="C375" t="str">
            <v>640.40.50.001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 t="str">
            <v>+++</v>
          </cell>
          <cell r="L375">
            <v>0</v>
          </cell>
          <cell r="M375" t="str">
            <v>5100.10 - Benefits Uniform Allowance</v>
          </cell>
        </row>
        <row r="376">
          <cell r="A376" t="str">
            <v>640.40.55.500-5100.10</v>
          </cell>
          <cell r="B376" t="str">
            <v>5100.10</v>
          </cell>
          <cell r="C376" t="str">
            <v>640.40.55.500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 t="str">
            <v>+++</v>
          </cell>
          <cell r="L376">
            <v>0</v>
          </cell>
          <cell r="M376" t="str">
            <v>5100.10 - Benefits Uniform Allowance</v>
          </cell>
        </row>
        <row r="377">
          <cell r="A377" t="str">
            <v>640.40.55.510-5100.10</v>
          </cell>
          <cell r="B377" t="str">
            <v>5100.10</v>
          </cell>
          <cell r="C377" t="str">
            <v>640.40.55.510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 t="str">
            <v>+++</v>
          </cell>
          <cell r="L377">
            <v>0</v>
          </cell>
          <cell r="M377" t="str">
            <v>5100.10 - Benefits Uniform Allowance</v>
          </cell>
        </row>
        <row r="378">
          <cell r="A378" t="str">
            <v>640.40.60.520-5100.10</v>
          </cell>
          <cell r="B378" t="str">
            <v>5100.10</v>
          </cell>
          <cell r="C378" t="str">
            <v>640.40.60.520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 t="str">
            <v>+++</v>
          </cell>
          <cell r="L378">
            <v>0</v>
          </cell>
          <cell r="M378" t="str">
            <v>5100.10 - Benefits Uniform Allowance</v>
          </cell>
        </row>
        <row r="379">
          <cell r="A379" t="str">
            <v>640.40.60.530-5100.10</v>
          </cell>
          <cell r="B379" t="str">
            <v>5100.10</v>
          </cell>
          <cell r="C379" t="str">
            <v>640.40.60.530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 t="str">
            <v>+++</v>
          </cell>
          <cell r="L379">
            <v>0</v>
          </cell>
          <cell r="M379" t="str">
            <v>5100.10 - Benefits Uniform Allowance</v>
          </cell>
        </row>
        <row r="380">
          <cell r="A380" t="str">
            <v>640.40.80.015-5100.10</v>
          </cell>
          <cell r="B380" t="str">
            <v>5100.10</v>
          </cell>
          <cell r="C380" t="str">
            <v>640.40.80.015</v>
          </cell>
          <cell r="D380">
            <v>60</v>
          </cell>
          <cell r="E380">
            <v>0</v>
          </cell>
          <cell r="F380">
            <v>60</v>
          </cell>
          <cell r="G380">
            <v>0</v>
          </cell>
          <cell r="H380">
            <v>0</v>
          </cell>
          <cell r="I380">
            <v>0</v>
          </cell>
          <cell r="J380">
            <v>60</v>
          </cell>
          <cell r="K380">
            <v>0</v>
          </cell>
          <cell r="L380">
            <v>60</v>
          </cell>
          <cell r="M380" t="str">
            <v>5100.10 - Benefits Uniform Allowance</v>
          </cell>
        </row>
        <row r="381">
          <cell r="A381" t="str">
            <v>640.40.80.560-5100.10</v>
          </cell>
          <cell r="B381" t="str">
            <v>5100.10</v>
          </cell>
          <cell r="C381" t="str">
            <v>640.40.80.560</v>
          </cell>
          <cell r="D381">
            <v>190</v>
          </cell>
          <cell r="E381">
            <v>0</v>
          </cell>
          <cell r="F381">
            <v>190</v>
          </cell>
          <cell r="G381">
            <v>0</v>
          </cell>
          <cell r="H381">
            <v>0</v>
          </cell>
          <cell r="I381">
            <v>178.13</v>
          </cell>
          <cell r="J381">
            <v>11.87</v>
          </cell>
          <cell r="K381">
            <v>0.94</v>
          </cell>
          <cell r="L381">
            <v>195</v>
          </cell>
          <cell r="M381" t="str">
            <v>5100.10 - Benefits Uniform Allowance</v>
          </cell>
        </row>
        <row r="382">
          <cell r="A382" t="str">
            <v>640.40.80.640-5100.10</v>
          </cell>
          <cell r="B382" t="str">
            <v>5100.10</v>
          </cell>
          <cell r="C382" t="str">
            <v>640.40.80.640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 t="str">
            <v>+++</v>
          </cell>
          <cell r="L382">
            <v>0</v>
          </cell>
          <cell r="M382" t="str">
            <v>5100.10 - Benefits Uniform Allowance</v>
          </cell>
        </row>
        <row r="383">
          <cell r="A383" t="str">
            <v>640.40.80.650-5100.10</v>
          </cell>
          <cell r="B383" t="str">
            <v>5100.10</v>
          </cell>
          <cell r="C383" t="str">
            <v>640.40.80.650</v>
          </cell>
          <cell r="D383">
            <v>420</v>
          </cell>
          <cell r="E383">
            <v>0</v>
          </cell>
          <cell r="F383">
            <v>420</v>
          </cell>
          <cell r="G383">
            <v>0</v>
          </cell>
          <cell r="H383">
            <v>0</v>
          </cell>
          <cell r="I383">
            <v>403.12</v>
          </cell>
          <cell r="J383">
            <v>16.88</v>
          </cell>
          <cell r="K383">
            <v>0.96</v>
          </cell>
          <cell r="L383">
            <v>705</v>
          </cell>
          <cell r="M383" t="str">
            <v>5100.10 - Benefits Uniform Allowance</v>
          </cell>
        </row>
        <row r="384">
          <cell r="A384" t="str">
            <v>640.40.80.660-5100.10</v>
          </cell>
          <cell r="B384" t="str">
            <v>5100.10</v>
          </cell>
          <cell r="C384" t="str">
            <v>640.40.80.660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 t="str">
            <v>+++</v>
          </cell>
          <cell r="L384">
            <v>0</v>
          </cell>
          <cell r="M384" t="str">
            <v>5100.10 - Benefits Uniform Allowance</v>
          </cell>
        </row>
        <row r="385">
          <cell r="A385" t="str">
            <v>640.40.80.670-5100.10</v>
          </cell>
          <cell r="B385" t="str">
            <v>5100.10</v>
          </cell>
          <cell r="C385" t="str">
            <v>640.40.80.670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 t="str">
            <v>+++</v>
          </cell>
          <cell r="L385">
            <v>0</v>
          </cell>
          <cell r="M385" t="str">
            <v>5100.10 - Benefits Uniform Allowance</v>
          </cell>
        </row>
        <row r="386">
          <cell r="A386" t="str">
            <v>640.05.00.150-5100.11</v>
          </cell>
          <cell r="B386" t="str">
            <v>5100.11</v>
          </cell>
          <cell r="C386" t="str">
            <v>640.05.00.150</v>
          </cell>
          <cell r="D386">
            <v>965</v>
          </cell>
          <cell r="E386">
            <v>0</v>
          </cell>
          <cell r="F386">
            <v>965</v>
          </cell>
          <cell r="G386">
            <v>35.39</v>
          </cell>
          <cell r="H386">
            <v>0</v>
          </cell>
          <cell r="I386">
            <v>1233.74</v>
          </cell>
          <cell r="J386">
            <v>-268.74</v>
          </cell>
          <cell r="K386">
            <v>1.28</v>
          </cell>
          <cell r="L386">
            <v>1004.35</v>
          </cell>
          <cell r="M386" t="str">
            <v>5100.11 - Benefits Medicare</v>
          </cell>
        </row>
        <row r="387">
          <cell r="A387" t="str">
            <v>640.05.00.160-5100.11</v>
          </cell>
          <cell r="B387" t="str">
            <v>5100.11</v>
          </cell>
          <cell r="C387" t="str">
            <v>640.05.00.160</v>
          </cell>
          <cell r="D387">
            <v>2590</v>
          </cell>
          <cell r="E387">
            <v>0</v>
          </cell>
          <cell r="F387">
            <v>2590</v>
          </cell>
          <cell r="G387">
            <v>197.79</v>
          </cell>
          <cell r="H387">
            <v>0</v>
          </cell>
          <cell r="I387">
            <v>2579.9699999999998</v>
          </cell>
          <cell r="J387">
            <v>10.029999999999999</v>
          </cell>
          <cell r="K387">
            <v>1</v>
          </cell>
          <cell r="L387">
            <v>2088.13</v>
          </cell>
          <cell r="M387" t="str">
            <v>5100.11 - Benefits Medicare</v>
          </cell>
        </row>
        <row r="388">
          <cell r="A388" t="str">
            <v>640.07.00.170-5100.11</v>
          </cell>
          <cell r="B388" t="str">
            <v>5100.11</v>
          </cell>
          <cell r="C388" t="str">
            <v>640.07.00.170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str">
            <v>+++</v>
          </cell>
          <cell r="L388">
            <v>0</v>
          </cell>
          <cell r="M388" t="str">
            <v>5100.11 - Benefits Medicare</v>
          </cell>
        </row>
        <row r="389">
          <cell r="A389" t="str">
            <v>640.11.00.250-5100.11</v>
          </cell>
          <cell r="B389" t="str">
            <v>5100.11</v>
          </cell>
          <cell r="C389" t="str">
            <v>640.11.00.250</v>
          </cell>
          <cell r="D389">
            <v>130</v>
          </cell>
          <cell r="E389">
            <v>0</v>
          </cell>
          <cell r="F389">
            <v>130</v>
          </cell>
          <cell r="G389">
            <v>9.82</v>
          </cell>
          <cell r="H389">
            <v>0</v>
          </cell>
          <cell r="I389">
            <v>123.86</v>
          </cell>
          <cell r="J389">
            <v>6.14</v>
          </cell>
          <cell r="K389">
            <v>0.95</v>
          </cell>
          <cell r="L389">
            <v>118.37</v>
          </cell>
          <cell r="M389" t="str">
            <v>5100.11 - Benefits Medicare</v>
          </cell>
        </row>
        <row r="390">
          <cell r="A390" t="str">
            <v>640.40.50.001-5100.11</v>
          </cell>
          <cell r="B390" t="str">
            <v>5100.11</v>
          </cell>
          <cell r="C390" t="str">
            <v>640.40.50.001</v>
          </cell>
          <cell r="D390">
            <v>1705</v>
          </cell>
          <cell r="E390">
            <v>0</v>
          </cell>
          <cell r="F390">
            <v>1705</v>
          </cell>
          <cell r="G390">
            <v>127.25</v>
          </cell>
          <cell r="H390">
            <v>0</v>
          </cell>
          <cell r="I390">
            <v>1629.49</v>
          </cell>
          <cell r="J390">
            <v>75.510000000000005</v>
          </cell>
          <cell r="K390">
            <v>0.96</v>
          </cell>
          <cell r="L390">
            <v>2016.28</v>
          </cell>
          <cell r="M390" t="str">
            <v>5100.11 - Benefits Medicare</v>
          </cell>
        </row>
        <row r="391">
          <cell r="A391" t="str">
            <v>640.40.55.500-5100.11</v>
          </cell>
          <cell r="B391" t="str">
            <v>5100.11</v>
          </cell>
          <cell r="C391" t="str">
            <v>640.40.55.500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str">
            <v>+++</v>
          </cell>
          <cell r="L391">
            <v>0</v>
          </cell>
          <cell r="M391" t="str">
            <v>5100.11 - Benefits Medicare</v>
          </cell>
        </row>
        <row r="392">
          <cell r="A392" t="str">
            <v>640.40.55.510-5100.11</v>
          </cell>
          <cell r="B392" t="str">
            <v>5100.11</v>
          </cell>
          <cell r="C392" t="str">
            <v>640.40.55.510</v>
          </cell>
          <cell r="D392">
            <v>270</v>
          </cell>
          <cell r="E392">
            <v>0</v>
          </cell>
          <cell r="F392">
            <v>270</v>
          </cell>
          <cell r="G392">
            <v>20.67</v>
          </cell>
          <cell r="H392">
            <v>0</v>
          </cell>
          <cell r="I392">
            <v>255.03</v>
          </cell>
          <cell r="J392">
            <v>14.97</v>
          </cell>
          <cell r="K392">
            <v>0.94</v>
          </cell>
          <cell r="L392">
            <v>226.24</v>
          </cell>
          <cell r="M392" t="str">
            <v>5100.11 - Benefits Medicare</v>
          </cell>
        </row>
        <row r="393">
          <cell r="A393" t="str">
            <v>640.40.60.520-5100.11</v>
          </cell>
          <cell r="B393" t="str">
            <v>5100.11</v>
          </cell>
          <cell r="C393" t="str">
            <v>640.40.60.520</v>
          </cell>
          <cell r="D393">
            <v>305</v>
          </cell>
          <cell r="E393">
            <v>0</v>
          </cell>
          <cell r="F393">
            <v>305</v>
          </cell>
          <cell r="G393">
            <v>22.45</v>
          </cell>
          <cell r="H393">
            <v>0</v>
          </cell>
          <cell r="I393">
            <v>281.19</v>
          </cell>
          <cell r="J393">
            <v>23.81</v>
          </cell>
          <cell r="K393">
            <v>0.92</v>
          </cell>
          <cell r="L393">
            <v>295.48</v>
          </cell>
          <cell r="M393" t="str">
            <v>5100.11 - Benefits Medicare</v>
          </cell>
        </row>
        <row r="394">
          <cell r="A394" t="str">
            <v>640.40.60.530-5100.11</v>
          </cell>
          <cell r="B394" t="str">
            <v>5100.11</v>
          </cell>
          <cell r="C394" t="str">
            <v>640.40.60.530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str">
            <v>+++</v>
          </cell>
          <cell r="L394">
            <v>0</v>
          </cell>
          <cell r="M394" t="str">
            <v>5100.11 - Benefits Medicare</v>
          </cell>
        </row>
        <row r="395">
          <cell r="A395" t="str">
            <v>640.40.80.015-5100.11</v>
          </cell>
          <cell r="B395" t="str">
            <v>5100.11</v>
          </cell>
          <cell r="C395" t="str">
            <v>640.40.80.015</v>
          </cell>
          <cell r="D395">
            <v>11000</v>
          </cell>
          <cell r="E395">
            <v>340</v>
          </cell>
          <cell r="F395">
            <v>11340</v>
          </cell>
          <cell r="G395">
            <v>893.58</v>
          </cell>
          <cell r="H395">
            <v>0</v>
          </cell>
          <cell r="I395">
            <v>9881.86</v>
          </cell>
          <cell r="J395">
            <v>1458.14</v>
          </cell>
          <cell r="K395">
            <v>0.87</v>
          </cell>
          <cell r="L395">
            <v>8059.92</v>
          </cell>
          <cell r="M395" t="str">
            <v>5100.11 - Benefits Medicare</v>
          </cell>
        </row>
        <row r="396">
          <cell r="A396" t="str">
            <v>640.40.80.560-5100.11</v>
          </cell>
          <cell r="B396" t="str">
            <v>5100.11</v>
          </cell>
          <cell r="C396" t="str">
            <v>640.40.80.560</v>
          </cell>
          <cell r="D396">
            <v>3550</v>
          </cell>
          <cell r="E396">
            <v>-110</v>
          </cell>
          <cell r="F396">
            <v>3440</v>
          </cell>
          <cell r="G396">
            <v>203.25</v>
          </cell>
          <cell r="H396">
            <v>0</v>
          </cell>
          <cell r="I396">
            <v>2911.47</v>
          </cell>
          <cell r="J396">
            <v>528.53</v>
          </cell>
          <cell r="K396">
            <v>0.85</v>
          </cell>
          <cell r="L396">
            <v>3059.02</v>
          </cell>
          <cell r="M396" t="str">
            <v>5100.11 - Benefits Medicare</v>
          </cell>
        </row>
        <row r="397">
          <cell r="A397" t="str">
            <v>640.40.80.640-5100.11</v>
          </cell>
          <cell r="B397" t="str">
            <v>5100.11</v>
          </cell>
          <cell r="C397" t="str">
            <v>640.40.80.640</v>
          </cell>
          <cell r="D397">
            <v>12635</v>
          </cell>
          <cell r="E397">
            <v>-995</v>
          </cell>
          <cell r="F397">
            <v>11640</v>
          </cell>
          <cell r="G397">
            <v>926.57</v>
          </cell>
          <cell r="H397">
            <v>0</v>
          </cell>
          <cell r="I397">
            <v>11144.84</v>
          </cell>
          <cell r="J397">
            <v>495.16</v>
          </cell>
          <cell r="K397">
            <v>0.96</v>
          </cell>
          <cell r="L397">
            <v>10228.69</v>
          </cell>
          <cell r="M397" t="str">
            <v>5100.11 - Benefits Medicare</v>
          </cell>
        </row>
        <row r="398">
          <cell r="A398" t="str">
            <v>640.40.80.650-5100.11</v>
          </cell>
          <cell r="B398" t="str">
            <v>5100.11</v>
          </cell>
          <cell r="C398" t="str">
            <v>640.40.80.650</v>
          </cell>
          <cell r="D398">
            <v>4400</v>
          </cell>
          <cell r="E398">
            <v>0</v>
          </cell>
          <cell r="F398">
            <v>4400</v>
          </cell>
          <cell r="G398">
            <v>226.19</v>
          </cell>
          <cell r="H398">
            <v>0</v>
          </cell>
          <cell r="I398">
            <v>2610.69</v>
          </cell>
          <cell r="J398">
            <v>1789.31</v>
          </cell>
          <cell r="K398">
            <v>0.59</v>
          </cell>
          <cell r="L398">
            <v>2894.33</v>
          </cell>
          <cell r="M398" t="str">
            <v>5100.11 - Benefits Medicare</v>
          </cell>
        </row>
        <row r="399">
          <cell r="A399" t="str">
            <v>640.40.80.660-5100.11</v>
          </cell>
          <cell r="B399" t="str">
            <v>5100.11</v>
          </cell>
          <cell r="C399" t="str">
            <v>640.40.80.660</v>
          </cell>
          <cell r="D399">
            <v>9965</v>
          </cell>
          <cell r="E399">
            <v>1560</v>
          </cell>
          <cell r="F399">
            <v>11525</v>
          </cell>
          <cell r="G399">
            <v>709.16</v>
          </cell>
          <cell r="H399">
            <v>0</v>
          </cell>
          <cell r="I399">
            <v>8258.35</v>
          </cell>
          <cell r="J399">
            <v>3266.65</v>
          </cell>
          <cell r="K399">
            <v>0.72</v>
          </cell>
          <cell r="L399">
            <v>6593.03</v>
          </cell>
          <cell r="M399" t="str">
            <v>5100.11 - Benefits Medicare</v>
          </cell>
        </row>
        <row r="400">
          <cell r="A400" t="str">
            <v>640.40.80.670-5100.11</v>
          </cell>
          <cell r="B400" t="str">
            <v>5100.11</v>
          </cell>
          <cell r="C400" t="str">
            <v>640.40.80.670</v>
          </cell>
          <cell r="D400">
            <v>10130</v>
          </cell>
          <cell r="E400">
            <v>0</v>
          </cell>
          <cell r="F400">
            <v>10130</v>
          </cell>
          <cell r="G400">
            <v>786.49</v>
          </cell>
          <cell r="H400">
            <v>0</v>
          </cell>
          <cell r="I400">
            <v>9977.2000000000007</v>
          </cell>
          <cell r="J400">
            <v>152.80000000000001</v>
          </cell>
          <cell r="K400">
            <v>0.98</v>
          </cell>
          <cell r="L400">
            <v>9190.14</v>
          </cell>
          <cell r="M400" t="str">
            <v>5100.11 - Benefits Medicare</v>
          </cell>
        </row>
        <row r="401">
          <cell r="A401" t="str">
            <v>640.05.00.150-5100.12</v>
          </cell>
          <cell r="B401" t="str">
            <v>5100.12</v>
          </cell>
          <cell r="C401" t="str">
            <v>640.05.00.150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str">
            <v>+++</v>
          </cell>
          <cell r="L401">
            <v>0</v>
          </cell>
          <cell r="M401" t="str">
            <v>5100.12 - Benefits Annual Physical Exam</v>
          </cell>
        </row>
        <row r="402">
          <cell r="A402" t="str">
            <v>640.05.00.160-5100.12</v>
          </cell>
          <cell r="B402" t="str">
            <v>5100.12</v>
          </cell>
          <cell r="C402" t="str">
            <v>640.05.00.160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str">
            <v>+++</v>
          </cell>
          <cell r="L402">
            <v>0</v>
          </cell>
          <cell r="M402" t="str">
            <v>5100.12 - Benefits Annual Physical Exam</v>
          </cell>
        </row>
        <row r="403">
          <cell r="A403" t="str">
            <v>640.07.00.170-5100.12</v>
          </cell>
          <cell r="B403" t="str">
            <v>5100.12</v>
          </cell>
          <cell r="C403" t="str">
            <v>640.07.00.170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str">
            <v>+++</v>
          </cell>
          <cell r="L403">
            <v>0</v>
          </cell>
          <cell r="M403" t="str">
            <v>5100.12 - Benefits Annual Physical Exam</v>
          </cell>
        </row>
        <row r="404">
          <cell r="A404" t="str">
            <v>640.11.00.250-5100.12</v>
          </cell>
          <cell r="B404" t="str">
            <v>5100.12</v>
          </cell>
          <cell r="C404" t="str">
            <v>640.11.00.250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str">
            <v>+++</v>
          </cell>
          <cell r="L404">
            <v>0</v>
          </cell>
          <cell r="M404" t="str">
            <v>5100.12 - Benefits Annual Physical Exam</v>
          </cell>
        </row>
        <row r="405">
          <cell r="A405" t="str">
            <v>640.40.50.001-5100.12</v>
          </cell>
          <cell r="B405" t="str">
            <v>5100.12</v>
          </cell>
          <cell r="C405" t="str">
            <v>640.40.50.001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str">
            <v>+++</v>
          </cell>
          <cell r="L405">
            <v>0</v>
          </cell>
          <cell r="M405" t="str">
            <v>5100.12 - Benefits Annual Physical Exam</v>
          </cell>
        </row>
        <row r="406">
          <cell r="A406" t="str">
            <v>640.40.55.500-5100.12</v>
          </cell>
          <cell r="B406" t="str">
            <v>5100.12</v>
          </cell>
          <cell r="C406" t="str">
            <v>640.40.55.500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str">
            <v>+++</v>
          </cell>
          <cell r="L406">
            <v>0</v>
          </cell>
          <cell r="M406" t="str">
            <v>5100.12 - Benefits Annual Physical Exam</v>
          </cell>
        </row>
        <row r="407">
          <cell r="A407" t="str">
            <v>640.40.55.510-5100.12</v>
          </cell>
          <cell r="B407" t="str">
            <v>5100.12</v>
          </cell>
          <cell r="C407" t="str">
            <v>640.40.55.510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str">
            <v>+++</v>
          </cell>
          <cell r="L407">
            <v>0</v>
          </cell>
          <cell r="M407" t="str">
            <v>5100.12 - Benefits Annual Physical Exam</v>
          </cell>
        </row>
        <row r="408">
          <cell r="A408" t="str">
            <v>640.40.60.520-5100.12</v>
          </cell>
          <cell r="B408" t="str">
            <v>5100.12</v>
          </cell>
          <cell r="C408" t="str">
            <v>640.40.60.520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str">
            <v>+++</v>
          </cell>
          <cell r="L408">
            <v>0</v>
          </cell>
          <cell r="M408" t="str">
            <v>5100.12 - Benefits Annual Physical Exam</v>
          </cell>
        </row>
        <row r="409">
          <cell r="A409" t="str">
            <v>640.40.60.530-5100.12</v>
          </cell>
          <cell r="B409" t="str">
            <v>5100.12</v>
          </cell>
          <cell r="C409" t="str">
            <v>640.40.60.530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 t="str">
            <v>+++</v>
          </cell>
          <cell r="L409">
            <v>0</v>
          </cell>
          <cell r="M409" t="str">
            <v>5100.12 - Benefits Annual Physical Exam</v>
          </cell>
        </row>
        <row r="410">
          <cell r="A410" t="str">
            <v>640.40.80.015-5100.12</v>
          </cell>
          <cell r="B410" t="str">
            <v>5100.12</v>
          </cell>
          <cell r="C410" t="str">
            <v>640.40.80.015</v>
          </cell>
          <cell r="D410">
            <v>1950</v>
          </cell>
          <cell r="E410">
            <v>0</v>
          </cell>
          <cell r="F410">
            <v>1950</v>
          </cell>
          <cell r="G410">
            <v>260</v>
          </cell>
          <cell r="H410">
            <v>0</v>
          </cell>
          <cell r="I410">
            <v>1483.01</v>
          </cell>
          <cell r="J410">
            <v>466.99</v>
          </cell>
          <cell r="K410">
            <v>0.76</v>
          </cell>
          <cell r="L410">
            <v>2113.64</v>
          </cell>
          <cell r="M410" t="str">
            <v>5100.12 - Benefits Annual Physical Exam</v>
          </cell>
        </row>
        <row r="411">
          <cell r="A411" t="str">
            <v>640.40.80.560-5100.12</v>
          </cell>
          <cell r="B411" t="str">
            <v>5100.12</v>
          </cell>
          <cell r="C411" t="str">
            <v>640.40.80.560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str">
            <v>+++</v>
          </cell>
          <cell r="L411">
            <v>0</v>
          </cell>
          <cell r="M411" t="str">
            <v>5100.12 - Benefits Annual Physical Exam</v>
          </cell>
        </row>
        <row r="412">
          <cell r="A412" t="str">
            <v>640.40.80.640-5100.12</v>
          </cell>
          <cell r="B412" t="str">
            <v>5100.12</v>
          </cell>
          <cell r="C412" t="str">
            <v>640.40.80.640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str">
            <v>+++</v>
          </cell>
          <cell r="L412">
            <v>0</v>
          </cell>
          <cell r="M412" t="str">
            <v>5100.12 - Benefits Annual Physical Exam</v>
          </cell>
        </row>
        <row r="413">
          <cell r="A413" t="str">
            <v>640.40.80.650-5100.12</v>
          </cell>
          <cell r="B413" t="str">
            <v>5100.12</v>
          </cell>
          <cell r="C413" t="str">
            <v>640.40.80.650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str">
            <v>+++</v>
          </cell>
          <cell r="L413">
            <v>0</v>
          </cell>
          <cell r="M413" t="str">
            <v>5100.12 - Benefits Annual Physical Exam</v>
          </cell>
        </row>
        <row r="414">
          <cell r="A414" t="str">
            <v>640.40.80.660-5100.12</v>
          </cell>
          <cell r="B414" t="str">
            <v>5100.12</v>
          </cell>
          <cell r="C414" t="str">
            <v>640.40.80.660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str">
            <v>+++</v>
          </cell>
          <cell r="L414">
            <v>0</v>
          </cell>
          <cell r="M414" t="str">
            <v>5100.12 - Benefits Annual Physical Exam</v>
          </cell>
        </row>
        <row r="415">
          <cell r="A415" t="str">
            <v>640.40.80.670-5100.12</v>
          </cell>
          <cell r="B415" t="str">
            <v>5100.12</v>
          </cell>
          <cell r="C415" t="str">
            <v>640.40.80.670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str">
            <v>+++</v>
          </cell>
          <cell r="L415">
            <v>0</v>
          </cell>
          <cell r="M415" t="str">
            <v>5100.12 - Benefits Annual Physical Exam</v>
          </cell>
        </row>
        <row r="416">
          <cell r="A416" t="str">
            <v>640.05.00.150-5100.13</v>
          </cell>
          <cell r="B416" t="str">
            <v>5100.13</v>
          </cell>
          <cell r="C416" t="str">
            <v>640.05.00.150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str">
            <v>+++</v>
          </cell>
          <cell r="L416">
            <v>0</v>
          </cell>
          <cell r="M416" t="str">
            <v>5100.13 - Benefits Employee Assistance Program</v>
          </cell>
        </row>
        <row r="417">
          <cell r="A417" t="str">
            <v>640.05.00.160-5100.13</v>
          </cell>
          <cell r="B417" t="str">
            <v>5100.13</v>
          </cell>
          <cell r="C417" t="str">
            <v>640.05.00.160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str">
            <v>+++</v>
          </cell>
          <cell r="L417">
            <v>0</v>
          </cell>
          <cell r="M417" t="str">
            <v>5100.13 - Benefits Employee Assistance Program</v>
          </cell>
        </row>
        <row r="418">
          <cell r="A418" t="str">
            <v>640.07.00.170-5100.13</v>
          </cell>
          <cell r="B418" t="str">
            <v>5100.13</v>
          </cell>
          <cell r="C418" t="str">
            <v>640.07.00.170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str">
            <v>+++</v>
          </cell>
          <cell r="L418">
            <v>0</v>
          </cell>
          <cell r="M418" t="str">
            <v>5100.13 - Benefits Employee Assistance Program</v>
          </cell>
        </row>
        <row r="419">
          <cell r="A419" t="str">
            <v>640.11.00.250-5100.13</v>
          </cell>
          <cell r="B419" t="str">
            <v>5100.13</v>
          </cell>
          <cell r="C419" t="str">
            <v>640.11.00.250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 t="str">
            <v>+++</v>
          </cell>
          <cell r="L419">
            <v>0</v>
          </cell>
          <cell r="M419" t="str">
            <v>5100.13 - Benefits Employee Assistance Program</v>
          </cell>
        </row>
        <row r="420">
          <cell r="A420" t="str">
            <v>640.40.50.001-5100.13</v>
          </cell>
          <cell r="B420" t="str">
            <v>5100.13</v>
          </cell>
          <cell r="C420" t="str">
            <v>640.40.50.001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 t="str">
            <v>+++</v>
          </cell>
          <cell r="L420">
            <v>0</v>
          </cell>
          <cell r="M420" t="str">
            <v>5100.13 - Benefits Employee Assistance Program</v>
          </cell>
        </row>
        <row r="421">
          <cell r="A421" t="str">
            <v>640.40.55.500-5100.13</v>
          </cell>
          <cell r="B421" t="str">
            <v>5100.13</v>
          </cell>
          <cell r="C421" t="str">
            <v>640.40.55.500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str">
            <v>+++</v>
          </cell>
          <cell r="L421">
            <v>0</v>
          </cell>
          <cell r="M421" t="str">
            <v>5100.13 - Benefits Employee Assistance Program</v>
          </cell>
        </row>
        <row r="422">
          <cell r="A422" t="str">
            <v>640.40.55.510-5100.13</v>
          </cell>
          <cell r="B422" t="str">
            <v>5100.13</v>
          </cell>
          <cell r="C422" t="str">
            <v>640.40.55.510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 t="str">
            <v>+++</v>
          </cell>
          <cell r="L422">
            <v>0</v>
          </cell>
          <cell r="M422" t="str">
            <v>5100.13 - Benefits Employee Assistance Program</v>
          </cell>
        </row>
        <row r="423">
          <cell r="A423" t="str">
            <v>640.40.60.520-5100.13</v>
          </cell>
          <cell r="B423" t="str">
            <v>5100.13</v>
          </cell>
          <cell r="C423" t="str">
            <v>640.40.60.520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 t="str">
            <v>+++</v>
          </cell>
          <cell r="L423">
            <v>0</v>
          </cell>
          <cell r="M423" t="str">
            <v>5100.13 - Benefits Employee Assistance Program</v>
          </cell>
        </row>
        <row r="424">
          <cell r="A424" t="str">
            <v>640.40.60.530-5100.13</v>
          </cell>
          <cell r="B424" t="str">
            <v>5100.13</v>
          </cell>
          <cell r="C424" t="str">
            <v>640.40.60.530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str">
            <v>+++</v>
          </cell>
          <cell r="L424">
            <v>0</v>
          </cell>
          <cell r="M424" t="str">
            <v>5100.13 - Benefits Employee Assistance Program</v>
          </cell>
        </row>
        <row r="425">
          <cell r="A425" t="str">
            <v>640.40.80.560-5100.13</v>
          </cell>
          <cell r="B425" t="str">
            <v>5100.13</v>
          </cell>
          <cell r="C425" t="str">
            <v>640.40.80.560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str">
            <v>+++</v>
          </cell>
          <cell r="L425">
            <v>0</v>
          </cell>
          <cell r="M425" t="str">
            <v>5100.13 - Benefits Employee Assistance Program</v>
          </cell>
        </row>
        <row r="426">
          <cell r="A426" t="str">
            <v>640.40.80.640-5100.13</v>
          </cell>
          <cell r="B426" t="str">
            <v>5100.13</v>
          </cell>
          <cell r="C426" t="str">
            <v>640.40.80.640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 t="str">
            <v>+++</v>
          </cell>
          <cell r="L426">
            <v>0</v>
          </cell>
          <cell r="M426" t="str">
            <v>5100.13 - Benefits Employee Assistance Program</v>
          </cell>
        </row>
        <row r="427">
          <cell r="A427" t="str">
            <v>640.40.80.650-5100.13</v>
          </cell>
          <cell r="B427" t="str">
            <v>5100.13</v>
          </cell>
          <cell r="C427" t="str">
            <v>640.40.80.650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str">
            <v>+++</v>
          </cell>
          <cell r="L427">
            <v>0</v>
          </cell>
          <cell r="M427" t="str">
            <v>5100.13 - Benefits Employee Assistance Program</v>
          </cell>
        </row>
        <row r="428">
          <cell r="A428" t="str">
            <v>640.40.80.660-5100.13</v>
          </cell>
          <cell r="B428" t="str">
            <v>5100.13</v>
          </cell>
          <cell r="C428" t="str">
            <v>640.40.80.660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 t="str">
            <v>+++</v>
          </cell>
          <cell r="L428">
            <v>0</v>
          </cell>
          <cell r="M428" t="str">
            <v>5100.13 - Benefits Employee Assistance Program</v>
          </cell>
        </row>
        <row r="429">
          <cell r="A429" t="str">
            <v>640.40.80.670-5100.13</v>
          </cell>
          <cell r="B429" t="str">
            <v>5100.13</v>
          </cell>
          <cell r="C429" t="str">
            <v>640.40.80.670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 t="str">
            <v>+++</v>
          </cell>
          <cell r="L429">
            <v>0</v>
          </cell>
          <cell r="M429" t="str">
            <v>5100.13 - Benefits Employee Assistance Program</v>
          </cell>
        </row>
        <row r="430">
          <cell r="A430" t="str">
            <v>640.05.00.150-5100.14</v>
          </cell>
          <cell r="B430" t="str">
            <v>5100.14</v>
          </cell>
          <cell r="C430" t="str">
            <v>640.05.00.150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 t="str">
            <v>+++</v>
          </cell>
          <cell r="L430">
            <v>0</v>
          </cell>
          <cell r="M430" t="str">
            <v>5100.14 - Benefits PPE</v>
          </cell>
        </row>
        <row r="431">
          <cell r="A431" t="str">
            <v>640.05.00.160-5100.14</v>
          </cell>
          <cell r="B431" t="str">
            <v>5100.14</v>
          </cell>
          <cell r="C431" t="str">
            <v>640.05.00.160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 t="str">
            <v>+++</v>
          </cell>
          <cell r="L431">
            <v>0</v>
          </cell>
          <cell r="M431" t="str">
            <v>5100.14 - Benefits PPE</v>
          </cell>
        </row>
        <row r="432">
          <cell r="A432" t="str">
            <v>640.07.00.170-5100.14</v>
          </cell>
          <cell r="B432" t="str">
            <v>5100.14</v>
          </cell>
          <cell r="C432" t="str">
            <v>640.07.00.170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 t="str">
            <v>+++</v>
          </cell>
          <cell r="L432">
            <v>0</v>
          </cell>
          <cell r="M432" t="str">
            <v>5100.14 - Benefits PPE</v>
          </cell>
        </row>
        <row r="433">
          <cell r="A433" t="str">
            <v>640.11.00.250-5100.14</v>
          </cell>
          <cell r="B433" t="str">
            <v>5100.14</v>
          </cell>
          <cell r="C433" t="str">
            <v>640.11.00.250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str">
            <v>+++</v>
          </cell>
          <cell r="L433">
            <v>0</v>
          </cell>
          <cell r="M433" t="str">
            <v>5100.14 - Benefits PPE</v>
          </cell>
        </row>
        <row r="434">
          <cell r="A434" t="str">
            <v>640.40.50.001-5100.14</v>
          </cell>
          <cell r="B434" t="str">
            <v>5100.14</v>
          </cell>
          <cell r="C434" t="str">
            <v>640.40.50.001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str">
            <v>+++</v>
          </cell>
          <cell r="L434">
            <v>0</v>
          </cell>
          <cell r="M434" t="str">
            <v>5100.14 - Benefits PPE</v>
          </cell>
        </row>
        <row r="435">
          <cell r="A435" t="str">
            <v>640.40.55.500-5100.14</v>
          </cell>
          <cell r="B435" t="str">
            <v>5100.14</v>
          </cell>
          <cell r="C435" t="str">
            <v>640.40.55.500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str">
            <v>+++</v>
          </cell>
          <cell r="L435">
            <v>0</v>
          </cell>
          <cell r="M435" t="str">
            <v>5100.14 - Benefits PPE</v>
          </cell>
        </row>
        <row r="436">
          <cell r="A436" t="str">
            <v>640.40.55.510-5100.14</v>
          </cell>
          <cell r="B436" t="str">
            <v>5100.14</v>
          </cell>
          <cell r="C436" t="str">
            <v>640.40.55.510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str">
            <v>+++</v>
          </cell>
          <cell r="L436">
            <v>0</v>
          </cell>
          <cell r="M436" t="str">
            <v>5100.14 - Benefits PPE</v>
          </cell>
        </row>
        <row r="437">
          <cell r="A437" t="str">
            <v>640.40.60.520-5100.14</v>
          </cell>
          <cell r="B437" t="str">
            <v>5100.14</v>
          </cell>
          <cell r="C437" t="str">
            <v>640.40.60.520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str">
            <v>+++</v>
          </cell>
          <cell r="L437">
            <v>0</v>
          </cell>
          <cell r="M437" t="str">
            <v>5100.14 - Benefits PPE</v>
          </cell>
        </row>
        <row r="438">
          <cell r="A438" t="str">
            <v>640.40.60.530-5100.14</v>
          </cell>
          <cell r="B438" t="str">
            <v>5100.14</v>
          </cell>
          <cell r="C438" t="str">
            <v>640.40.60.530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 t="str">
            <v>+++</v>
          </cell>
          <cell r="L438">
            <v>0</v>
          </cell>
          <cell r="M438" t="str">
            <v>5100.14 - Benefits PPE</v>
          </cell>
        </row>
        <row r="439">
          <cell r="A439" t="str">
            <v>640.40.80.560-5100.14</v>
          </cell>
          <cell r="B439" t="str">
            <v>5100.14</v>
          </cell>
          <cell r="C439" t="str">
            <v>640.40.80.560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str">
            <v>+++</v>
          </cell>
          <cell r="L439">
            <v>0</v>
          </cell>
          <cell r="M439" t="str">
            <v>5100.14 - Benefits PPE</v>
          </cell>
        </row>
        <row r="440">
          <cell r="A440" t="str">
            <v>640.40.80.640-5100.14</v>
          </cell>
          <cell r="B440" t="str">
            <v>5100.14</v>
          </cell>
          <cell r="C440" t="str">
            <v>640.40.80.640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str">
            <v>+++</v>
          </cell>
          <cell r="L440">
            <v>0</v>
          </cell>
          <cell r="M440" t="str">
            <v>5100.14 - Benefits PPE</v>
          </cell>
        </row>
        <row r="441">
          <cell r="A441" t="str">
            <v>640.40.80.650-5100.14</v>
          </cell>
          <cell r="B441" t="str">
            <v>5100.14</v>
          </cell>
          <cell r="C441" t="str">
            <v>640.40.80.650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 t="str">
            <v>+++</v>
          </cell>
          <cell r="L441">
            <v>0</v>
          </cell>
          <cell r="M441" t="str">
            <v>5100.14 - Benefits PPE</v>
          </cell>
        </row>
        <row r="442">
          <cell r="A442" t="str">
            <v>640.40.80.660-5100.14</v>
          </cell>
          <cell r="B442" t="str">
            <v>5100.14</v>
          </cell>
          <cell r="C442" t="str">
            <v>640.40.80.660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 t="str">
            <v>+++</v>
          </cell>
          <cell r="L442">
            <v>0</v>
          </cell>
          <cell r="M442" t="str">
            <v>5100.14 - Benefits PPE</v>
          </cell>
        </row>
        <row r="443">
          <cell r="A443" t="str">
            <v>640.40.80.670-5100.14</v>
          </cell>
          <cell r="B443" t="str">
            <v>5100.14</v>
          </cell>
          <cell r="C443" t="str">
            <v>640.40.80.670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 t="str">
            <v>+++</v>
          </cell>
          <cell r="L443">
            <v>0</v>
          </cell>
          <cell r="M443" t="str">
            <v>5100.14 - Benefits PPE</v>
          </cell>
        </row>
        <row r="444">
          <cell r="A444" t="str">
            <v>640.05.00.150-5100.15</v>
          </cell>
          <cell r="B444" t="str">
            <v>5100.15</v>
          </cell>
          <cell r="C444" t="str">
            <v>640.05.00.150</v>
          </cell>
          <cell r="D444">
            <v>210</v>
          </cell>
          <cell r="E444">
            <v>0</v>
          </cell>
          <cell r="F444">
            <v>210</v>
          </cell>
          <cell r="G444">
            <v>6</v>
          </cell>
          <cell r="H444">
            <v>0</v>
          </cell>
          <cell r="I444">
            <v>195.86</v>
          </cell>
          <cell r="J444">
            <v>14.14</v>
          </cell>
          <cell r="K444">
            <v>0.93</v>
          </cell>
          <cell r="L444">
            <v>207.12</v>
          </cell>
          <cell r="M444" t="str">
            <v>5100.15 - Benefits Cell Phone Allowance</v>
          </cell>
        </row>
        <row r="445">
          <cell r="A445" t="str">
            <v>640.05.00.160-5100.15</v>
          </cell>
          <cell r="B445" t="str">
            <v>5100.15</v>
          </cell>
          <cell r="C445" t="str">
            <v>640.05.00.160</v>
          </cell>
          <cell r="D445">
            <v>140</v>
          </cell>
          <cell r="E445">
            <v>0</v>
          </cell>
          <cell r="F445">
            <v>140</v>
          </cell>
          <cell r="G445">
            <v>11.7</v>
          </cell>
          <cell r="H445">
            <v>0</v>
          </cell>
          <cell r="I445">
            <v>140.4</v>
          </cell>
          <cell r="J445">
            <v>-0.4</v>
          </cell>
          <cell r="K445">
            <v>1</v>
          </cell>
          <cell r="L445">
            <v>81.900000000000006</v>
          </cell>
          <cell r="M445" t="str">
            <v>5100.15 - Benefits Cell Phone Allowance</v>
          </cell>
        </row>
        <row r="446">
          <cell r="A446" t="str">
            <v>640.07.00.170-5100.15</v>
          </cell>
          <cell r="B446" t="str">
            <v>5100.15</v>
          </cell>
          <cell r="C446" t="str">
            <v>640.07.00.170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 t="str">
            <v>+++</v>
          </cell>
          <cell r="L446">
            <v>0</v>
          </cell>
          <cell r="M446" t="str">
            <v>5100.15 - Benefits Cell Phone Allowance</v>
          </cell>
        </row>
        <row r="447">
          <cell r="A447" t="str">
            <v>640.11.00.250-5100.15</v>
          </cell>
          <cell r="B447" t="str">
            <v>5100.15</v>
          </cell>
          <cell r="C447" t="str">
            <v>640.11.00.250</v>
          </cell>
          <cell r="D447">
            <v>105</v>
          </cell>
          <cell r="E447">
            <v>0</v>
          </cell>
          <cell r="F447">
            <v>105</v>
          </cell>
          <cell r="G447">
            <v>8.4</v>
          </cell>
          <cell r="H447">
            <v>0</v>
          </cell>
          <cell r="I447">
            <v>100.8</v>
          </cell>
          <cell r="J447">
            <v>4.2</v>
          </cell>
          <cell r="K447">
            <v>0.96</v>
          </cell>
          <cell r="L447">
            <v>100.8</v>
          </cell>
          <cell r="M447" t="str">
            <v>5100.15 - Benefits Cell Phone Allowance</v>
          </cell>
        </row>
        <row r="448">
          <cell r="A448" t="str">
            <v>640.40.50.001-5100.15</v>
          </cell>
          <cell r="B448" t="str">
            <v>5100.15</v>
          </cell>
          <cell r="C448" t="str">
            <v>640.40.50.001</v>
          </cell>
          <cell r="D448">
            <v>580</v>
          </cell>
          <cell r="E448">
            <v>0</v>
          </cell>
          <cell r="F448">
            <v>580</v>
          </cell>
          <cell r="G448">
            <v>48</v>
          </cell>
          <cell r="H448">
            <v>0</v>
          </cell>
          <cell r="I448">
            <v>576</v>
          </cell>
          <cell r="J448">
            <v>4</v>
          </cell>
          <cell r="K448">
            <v>0.99</v>
          </cell>
          <cell r="L448">
            <v>1080</v>
          </cell>
          <cell r="M448" t="str">
            <v>5100.15 - Benefits Cell Phone Allowance</v>
          </cell>
        </row>
        <row r="449">
          <cell r="A449" t="str">
            <v>640.40.55.500-5100.15</v>
          </cell>
          <cell r="B449" t="str">
            <v>5100.15</v>
          </cell>
          <cell r="C449" t="str">
            <v>640.40.55.500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 t="str">
            <v>+++</v>
          </cell>
          <cell r="L449">
            <v>0</v>
          </cell>
          <cell r="M449" t="str">
            <v>5100.15 - Benefits Cell Phone Allowance</v>
          </cell>
        </row>
        <row r="450">
          <cell r="A450" t="str">
            <v>640.40.55.510-5100.15</v>
          </cell>
          <cell r="B450" t="str">
            <v>5100.15</v>
          </cell>
          <cell r="C450" t="str">
            <v>640.40.55.510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 t="str">
            <v>+++</v>
          </cell>
          <cell r="L450">
            <v>0</v>
          </cell>
          <cell r="M450" t="str">
            <v>5100.15 - Benefits Cell Phone Allowance</v>
          </cell>
        </row>
        <row r="451">
          <cell r="A451" t="str">
            <v>640.40.60.520-5100.15</v>
          </cell>
          <cell r="B451" t="str">
            <v>5100.15</v>
          </cell>
          <cell r="C451" t="str">
            <v>640.40.60.520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 t="str">
            <v>+++</v>
          </cell>
          <cell r="L451">
            <v>0</v>
          </cell>
          <cell r="M451" t="str">
            <v>5100.15 - Benefits Cell Phone Allowance</v>
          </cell>
        </row>
        <row r="452">
          <cell r="A452" t="str">
            <v>640.40.60.530-5100.15</v>
          </cell>
          <cell r="B452" t="str">
            <v>5100.15</v>
          </cell>
          <cell r="C452" t="str">
            <v>640.40.60.530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 t="str">
            <v>+++</v>
          </cell>
          <cell r="L452">
            <v>0</v>
          </cell>
          <cell r="M452" t="str">
            <v>5100.15 - Benefits Cell Phone Allowance</v>
          </cell>
        </row>
        <row r="453">
          <cell r="A453" t="str">
            <v>640.40.80.015-5100.15</v>
          </cell>
          <cell r="B453" t="str">
            <v>5100.15</v>
          </cell>
          <cell r="C453" t="str">
            <v>640.40.80.015</v>
          </cell>
          <cell r="D453">
            <v>2330</v>
          </cell>
          <cell r="E453">
            <v>0</v>
          </cell>
          <cell r="F453">
            <v>2330</v>
          </cell>
          <cell r="G453">
            <v>210</v>
          </cell>
          <cell r="H453">
            <v>0</v>
          </cell>
          <cell r="I453">
            <v>1740</v>
          </cell>
          <cell r="J453">
            <v>590</v>
          </cell>
          <cell r="K453">
            <v>0.75</v>
          </cell>
          <cell r="L453">
            <v>1206</v>
          </cell>
          <cell r="M453" t="str">
            <v>5100.15 - Benefits Cell Phone Allowance</v>
          </cell>
        </row>
        <row r="454">
          <cell r="A454" t="str">
            <v>640.40.80.560-5100.15</v>
          </cell>
          <cell r="B454" t="str">
            <v>5100.15</v>
          </cell>
          <cell r="C454" t="str">
            <v>640.40.80.560</v>
          </cell>
          <cell r="D454">
            <v>515</v>
          </cell>
          <cell r="E454">
            <v>0</v>
          </cell>
          <cell r="F454">
            <v>515</v>
          </cell>
          <cell r="G454">
            <v>0</v>
          </cell>
          <cell r="H454">
            <v>0</v>
          </cell>
          <cell r="I454">
            <v>0</v>
          </cell>
          <cell r="J454">
            <v>515</v>
          </cell>
          <cell r="K454">
            <v>0</v>
          </cell>
          <cell r="L454">
            <v>187.5</v>
          </cell>
          <cell r="M454" t="str">
            <v>5100.15 - Benefits Cell Phone Allowance</v>
          </cell>
        </row>
        <row r="455">
          <cell r="A455" t="str">
            <v>640.40.80.640-5100.15</v>
          </cell>
          <cell r="B455" t="str">
            <v>5100.15</v>
          </cell>
          <cell r="C455" t="str">
            <v>640.40.80.640</v>
          </cell>
          <cell r="D455">
            <v>30</v>
          </cell>
          <cell r="E455">
            <v>0</v>
          </cell>
          <cell r="F455">
            <v>30</v>
          </cell>
          <cell r="G455">
            <v>2.2599999999999998</v>
          </cell>
          <cell r="H455">
            <v>0</v>
          </cell>
          <cell r="I455">
            <v>27.12</v>
          </cell>
          <cell r="J455">
            <v>2.88</v>
          </cell>
          <cell r="K455">
            <v>0.9</v>
          </cell>
          <cell r="L455">
            <v>27.12</v>
          </cell>
          <cell r="M455" t="str">
            <v>5100.15 - Benefits Cell Phone Allowance</v>
          </cell>
        </row>
        <row r="456">
          <cell r="A456" t="str">
            <v>640.40.80.650-5100.15</v>
          </cell>
          <cell r="B456" t="str">
            <v>5100.15</v>
          </cell>
          <cell r="C456" t="str">
            <v>640.40.80.650</v>
          </cell>
          <cell r="D456">
            <v>325</v>
          </cell>
          <cell r="E456">
            <v>0</v>
          </cell>
          <cell r="F456">
            <v>325</v>
          </cell>
          <cell r="G456">
            <v>0</v>
          </cell>
          <cell r="H456">
            <v>0</v>
          </cell>
          <cell r="I456">
            <v>0</v>
          </cell>
          <cell r="J456">
            <v>325</v>
          </cell>
          <cell r="K456">
            <v>0</v>
          </cell>
          <cell r="L456">
            <v>0</v>
          </cell>
          <cell r="M456" t="str">
            <v>5100.15 - Benefits Cell Phone Allowance</v>
          </cell>
        </row>
        <row r="457">
          <cell r="A457" t="str">
            <v>640.40.80.660-5100.15</v>
          </cell>
          <cell r="B457" t="str">
            <v>5100.15</v>
          </cell>
          <cell r="C457" t="str">
            <v>640.40.80.660</v>
          </cell>
          <cell r="D457">
            <v>325</v>
          </cell>
          <cell r="E457">
            <v>25</v>
          </cell>
          <cell r="F457">
            <v>350</v>
          </cell>
          <cell r="G457">
            <v>27</v>
          </cell>
          <cell r="H457">
            <v>0</v>
          </cell>
          <cell r="I457">
            <v>324</v>
          </cell>
          <cell r="J457">
            <v>26</v>
          </cell>
          <cell r="K457">
            <v>0.93</v>
          </cell>
          <cell r="L457">
            <v>324</v>
          </cell>
          <cell r="M457" t="str">
            <v>5100.15 - Benefits Cell Phone Allowance</v>
          </cell>
        </row>
        <row r="458">
          <cell r="A458" t="str">
            <v>640.40.80.670-5100.15</v>
          </cell>
          <cell r="B458" t="str">
            <v>5100.15</v>
          </cell>
          <cell r="C458" t="str">
            <v>640.40.80.670</v>
          </cell>
          <cell r="D458">
            <v>730</v>
          </cell>
          <cell r="E458">
            <v>0</v>
          </cell>
          <cell r="F458">
            <v>730</v>
          </cell>
          <cell r="G458">
            <v>60.74</v>
          </cell>
          <cell r="H458">
            <v>0</v>
          </cell>
          <cell r="I458">
            <v>728.88</v>
          </cell>
          <cell r="J458">
            <v>1.1200000000000001</v>
          </cell>
          <cell r="K458">
            <v>1</v>
          </cell>
          <cell r="L458">
            <v>728.88</v>
          </cell>
          <cell r="M458" t="str">
            <v>5100.15 - Benefits Cell Phone Allowance</v>
          </cell>
        </row>
        <row r="459">
          <cell r="A459" t="str">
            <v>640.05.00.150-5100.16</v>
          </cell>
          <cell r="B459" t="str">
            <v>5100.16</v>
          </cell>
          <cell r="C459" t="str">
            <v>640.05.00.150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str">
            <v>+++</v>
          </cell>
          <cell r="L459">
            <v>0</v>
          </cell>
          <cell r="M459" t="str">
            <v>5100.16 - Benefits 1959 Survivor Retirement</v>
          </cell>
        </row>
        <row r="460">
          <cell r="A460" t="str">
            <v>640.05.00.160-5100.16</v>
          </cell>
          <cell r="B460" t="str">
            <v>5100.16</v>
          </cell>
          <cell r="C460" t="str">
            <v>640.05.00.160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+++</v>
          </cell>
          <cell r="L460">
            <v>0</v>
          </cell>
          <cell r="M460" t="str">
            <v>5100.16 - Benefits 1959 Survivor Retirement</v>
          </cell>
        </row>
        <row r="461">
          <cell r="A461" t="str">
            <v>640.07.00.170-5100.16</v>
          </cell>
          <cell r="B461" t="str">
            <v>5100.16</v>
          </cell>
          <cell r="C461" t="str">
            <v>640.07.00.170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str">
            <v>+++</v>
          </cell>
          <cell r="L461">
            <v>0</v>
          </cell>
          <cell r="M461" t="str">
            <v>5100.16 - Benefits 1959 Survivor Retirement</v>
          </cell>
        </row>
        <row r="462">
          <cell r="A462" t="str">
            <v>640.11.00.250-5100.16</v>
          </cell>
          <cell r="B462" t="str">
            <v>5100.16</v>
          </cell>
          <cell r="C462" t="str">
            <v>640.11.00.250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 t="str">
            <v>+++</v>
          </cell>
          <cell r="L462">
            <v>0</v>
          </cell>
          <cell r="M462" t="str">
            <v>5100.16 - Benefits 1959 Survivor Retirement</v>
          </cell>
        </row>
        <row r="463">
          <cell r="A463" t="str">
            <v>640.40.50.001-5100.16</v>
          </cell>
          <cell r="B463" t="str">
            <v>5100.16</v>
          </cell>
          <cell r="C463" t="str">
            <v>640.40.50.001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str">
            <v>+++</v>
          </cell>
          <cell r="L463">
            <v>0</v>
          </cell>
          <cell r="M463" t="str">
            <v>5100.16 - Benefits 1959 Survivor Retirement</v>
          </cell>
        </row>
        <row r="464">
          <cell r="A464" t="str">
            <v>640.40.55.500-5100.16</v>
          </cell>
          <cell r="B464" t="str">
            <v>5100.16</v>
          </cell>
          <cell r="C464" t="str">
            <v>640.40.55.500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str">
            <v>+++</v>
          </cell>
          <cell r="L464">
            <v>0</v>
          </cell>
          <cell r="M464" t="str">
            <v>5100.16 - Benefits 1959 Survivor Retirement</v>
          </cell>
        </row>
        <row r="465">
          <cell r="A465" t="str">
            <v>640.40.55.510-5100.16</v>
          </cell>
          <cell r="B465" t="str">
            <v>5100.16</v>
          </cell>
          <cell r="C465" t="str">
            <v>640.40.55.510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 t="str">
            <v>+++</v>
          </cell>
          <cell r="L465">
            <v>0</v>
          </cell>
          <cell r="M465" t="str">
            <v>5100.16 - Benefits 1959 Survivor Retirement</v>
          </cell>
        </row>
        <row r="466">
          <cell r="A466" t="str">
            <v>640.40.60.520-5100.16</v>
          </cell>
          <cell r="B466" t="str">
            <v>5100.16</v>
          </cell>
          <cell r="C466" t="str">
            <v>640.40.60.520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 t="str">
            <v>+++</v>
          </cell>
          <cell r="L466">
            <v>0</v>
          </cell>
          <cell r="M466" t="str">
            <v>5100.16 - Benefits 1959 Survivor Retirement</v>
          </cell>
        </row>
        <row r="467">
          <cell r="A467" t="str">
            <v>640.40.60.530-5100.16</v>
          </cell>
          <cell r="B467" t="str">
            <v>5100.16</v>
          </cell>
          <cell r="C467" t="str">
            <v>640.40.60.530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 t="str">
            <v>+++</v>
          </cell>
          <cell r="L467">
            <v>0</v>
          </cell>
          <cell r="M467" t="str">
            <v>5100.16 - Benefits 1959 Survivor Retirement</v>
          </cell>
        </row>
        <row r="468">
          <cell r="A468" t="str">
            <v>640.40.80.560-5100.16</v>
          </cell>
          <cell r="B468" t="str">
            <v>5100.16</v>
          </cell>
          <cell r="C468" t="str">
            <v>640.40.80.560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 t="str">
            <v>+++</v>
          </cell>
          <cell r="L468">
            <v>0</v>
          </cell>
          <cell r="M468" t="str">
            <v>5100.16 - Benefits 1959 Survivor Retirement</v>
          </cell>
        </row>
        <row r="469">
          <cell r="A469" t="str">
            <v>640.40.80.640-5100.16</v>
          </cell>
          <cell r="B469" t="str">
            <v>5100.16</v>
          </cell>
          <cell r="C469" t="str">
            <v>640.40.80.640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 t="str">
            <v>+++</v>
          </cell>
          <cell r="L469">
            <v>0</v>
          </cell>
          <cell r="M469" t="str">
            <v>5100.16 - Benefits 1959 Survivor Retirement</v>
          </cell>
        </row>
        <row r="470">
          <cell r="A470" t="str">
            <v>640.40.80.650-5100.16</v>
          </cell>
          <cell r="B470" t="str">
            <v>5100.16</v>
          </cell>
          <cell r="C470" t="str">
            <v>640.40.80.650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 t="str">
            <v>+++</v>
          </cell>
          <cell r="L470">
            <v>0</v>
          </cell>
          <cell r="M470" t="str">
            <v>5100.16 - Benefits 1959 Survivor Retirement</v>
          </cell>
        </row>
        <row r="471">
          <cell r="A471" t="str">
            <v>640.40.80.660-5100.16</v>
          </cell>
          <cell r="B471" t="str">
            <v>5100.16</v>
          </cell>
          <cell r="C471" t="str">
            <v>640.40.80.660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 t="str">
            <v>+++</v>
          </cell>
          <cell r="L471">
            <v>0</v>
          </cell>
          <cell r="M471" t="str">
            <v>5100.16 - Benefits 1959 Survivor Retirement</v>
          </cell>
        </row>
        <row r="472">
          <cell r="A472" t="str">
            <v>640.40.80.670-5100.16</v>
          </cell>
          <cell r="B472" t="str">
            <v>5100.16</v>
          </cell>
          <cell r="C472" t="str">
            <v>640.40.80.670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 t="str">
            <v>+++</v>
          </cell>
          <cell r="L472">
            <v>0</v>
          </cell>
          <cell r="M472" t="str">
            <v>5100.16 - Benefits 1959 Survivor Retirement</v>
          </cell>
        </row>
        <row r="473">
          <cell r="A473" t="str">
            <v>640.05.00.150-5100.17</v>
          </cell>
          <cell r="B473" t="str">
            <v>5100.17</v>
          </cell>
          <cell r="C473" t="str">
            <v>640.05.00.150</v>
          </cell>
          <cell r="D473">
            <v>795</v>
          </cell>
          <cell r="E473">
            <v>0</v>
          </cell>
          <cell r="F473">
            <v>795</v>
          </cell>
          <cell r="G473">
            <v>191.85</v>
          </cell>
          <cell r="H473">
            <v>0</v>
          </cell>
          <cell r="I473">
            <v>868.15</v>
          </cell>
          <cell r="J473">
            <v>-73.150000000000006</v>
          </cell>
          <cell r="K473">
            <v>1.0900000000000001</v>
          </cell>
          <cell r="L473">
            <v>828.02</v>
          </cell>
          <cell r="M473" t="str">
            <v xml:space="preserve">5100.17 - Benefits Other Post Employment Benefits </v>
          </cell>
        </row>
        <row r="474">
          <cell r="A474" t="str">
            <v>640.05.00.160-5100.17</v>
          </cell>
          <cell r="B474" t="str">
            <v>5100.17</v>
          </cell>
          <cell r="C474" t="str">
            <v>640.05.00.160</v>
          </cell>
          <cell r="D474">
            <v>7910</v>
          </cell>
          <cell r="E474">
            <v>0</v>
          </cell>
          <cell r="F474">
            <v>7910</v>
          </cell>
          <cell r="G474">
            <v>646.79</v>
          </cell>
          <cell r="H474">
            <v>0</v>
          </cell>
          <cell r="I474">
            <v>7836.63</v>
          </cell>
          <cell r="J474">
            <v>73.37</v>
          </cell>
          <cell r="K474">
            <v>0.99</v>
          </cell>
          <cell r="L474">
            <v>7927.91</v>
          </cell>
          <cell r="M474" t="str">
            <v xml:space="preserve">5100.17 - Benefits Other Post Employment Benefits </v>
          </cell>
        </row>
        <row r="475">
          <cell r="A475" t="str">
            <v>640.11.00.250-5100.17</v>
          </cell>
          <cell r="B475" t="str">
            <v>5100.17</v>
          </cell>
          <cell r="C475" t="str">
            <v>640.11.00.250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 t="str">
            <v>+++</v>
          </cell>
          <cell r="L475">
            <v>0</v>
          </cell>
          <cell r="M475" t="str">
            <v xml:space="preserve">5100.17 - Benefits Other Post Employment Benefits </v>
          </cell>
        </row>
        <row r="476">
          <cell r="A476" t="str">
            <v>640.40.50.001-5100.17</v>
          </cell>
          <cell r="B476" t="str">
            <v>5100.17</v>
          </cell>
          <cell r="C476" t="str">
            <v>640.40.50.001</v>
          </cell>
          <cell r="D476">
            <v>4155</v>
          </cell>
          <cell r="E476">
            <v>0</v>
          </cell>
          <cell r="F476">
            <v>4155</v>
          </cell>
          <cell r="G476">
            <v>349.36</v>
          </cell>
          <cell r="H476">
            <v>0</v>
          </cell>
          <cell r="I476">
            <v>4154.72</v>
          </cell>
          <cell r="J476">
            <v>0.28000000000000003</v>
          </cell>
          <cell r="K476">
            <v>1</v>
          </cell>
          <cell r="L476">
            <v>4122.33</v>
          </cell>
          <cell r="M476" t="str">
            <v xml:space="preserve">5100.17 - Benefits Other Post Employment Benefits </v>
          </cell>
        </row>
        <row r="477">
          <cell r="A477" t="str">
            <v>640.40.55.500-5100.17</v>
          </cell>
          <cell r="B477" t="str">
            <v>5100.17</v>
          </cell>
          <cell r="C477" t="str">
            <v>640.40.55.500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 t="str">
            <v>+++</v>
          </cell>
          <cell r="L477">
            <v>0</v>
          </cell>
          <cell r="M477" t="str">
            <v xml:space="preserve">5100.17 - Benefits Other Post Employment Benefits </v>
          </cell>
        </row>
        <row r="478">
          <cell r="A478" t="str">
            <v>640.40.55.510-5100.17</v>
          </cell>
          <cell r="B478" t="str">
            <v>5100.17</v>
          </cell>
          <cell r="C478" t="str">
            <v>640.40.55.510</v>
          </cell>
          <cell r="D478">
            <v>2025</v>
          </cell>
          <cell r="E478">
            <v>0</v>
          </cell>
          <cell r="F478">
            <v>2025</v>
          </cell>
          <cell r="G478">
            <v>202.75</v>
          </cell>
          <cell r="H478">
            <v>0</v>
          </cell>
          <cell r="I478">
            <v>2058.25</v>
          </cell>
          <cell r="J478">
            <v>-33.25</v>
          </cell>
          <cell r="K478">
            <v>1.02</v>
          </cell>
          <cell r="L478">
            <v>2023.75</v>
          </cell>
          <cell r="M478" t="str">
            <v xml:space="preserve">5100.17 - Benefits Other Post Employment Benefits </v>
          </cell>
        </row>
        <row r="479">
          <cell r="A479" t="str">
            <v>640.40.60.520-5100.17</v>
          </cell>
          <cell r="B479" t="str">
            <v>5100.17</v>
          </cell>
          <cell r="C479" t="str">
            <v>640.40.60.520</v>
          </cell>
          <cell r="D479">
            <v>1135</v>
          </cell>
          <cell r="E479">
            <v>0</v>
          </cell>
          <cell r="F479">
            <v>1135</v>
          </cell>
          <cell r="G479">
            <v>94.56</v>
          </cell>
          <cell r="H479">
            <v>0</v>
          </cell>
          <cell r="I479">
            <v>1134.3</v>
          </cell>
          <cell r="J479">
            <v>0.7</v>
          </cell>
          <cell r="K479">
            <v>1</v>
          </cell>
          <cell r="L479">
            <v>783.72</v>
          </cell>
          <cell r="M479" t="str">
            <v xml:space="preserve">5100.17 - Benefits Other Post Employment Benefits </v>
          </cell>
        </row>
        <row r="480">
          <cell r="A480" t="str">
            <v>640.40.80.015-5100.17</v>
          </cell>
          <cell r="B480" t="str">
            <v>5100.17</v>
          </cell>
          <cell r="C480" t="str">
            <v>640.40.80.015</v>
          </cell>
          <cell r="D480">
            <v>71265</v>
          </cell>
          <cell r="E480">
            <v>0</v>
          </cell>
          <cell r="F480">
            <v>71265</v>
          </cell>
          <cell r="G480">
            <v>6094.8</v>
          </cell>
          <cell r="H480">
            <v>0</v>
          </cell>
          <cell r="I480">
            <v>72979.58</v>
          </cell>
          <cell r="J480">
            <v>-1714.58</v>
          </cell>
          <cell r="K480">
            <v>1.02</v>
          </cell>
          <cell r="L480">
            <v>71279.789999999994</v>
          </cell>
          <cell r="M480" t="str">
            <v xml:space="preserve">5100.17 - Benefits Other Post Employment Benefits </v>
          </cell>
        </row>
        <row r="481">
          <cell r="A481" t="str">
            <v>640.40.80.560-5100.17</v>
          </cell>
          <cell r="B481" t="str">
            <v>5100.17</v>
          </cell>
          <cell r="C481" t="str">
            <v>640.40.80.560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 t="str">
            <v>+++</v>
          </cell>
          <cell r="L481">
            <v>0</v>
          </cell>
          <cell r="M481" t="str">
            <v xml:space="preserve">5100.17 - Benefits Other Post Employment Benefits </v>
          </cell>
        </row>
        <row r="482">
          <cell r="A482" t="str">
            <v>640.40.80.640-5100.17</v>
          </cell>
          <cell r="B482" t="str">
            <v>5100.17</v>
          </cell>
          <cell r="C482" t="str">
            <v>640.40.80.640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 t="str">
            <v>+++</v>
          </cell>
          <cell r="L482">
            <v>0</v>
          </cell>
          <cell r="M482" t="str">
            <v xml:space="preserve">5100.17 - Benefits Other Post Employment Benefits </v>
          </cell>
        </row>
        <row r="483">
          <cell r="A483" t="str">
            <v>640.40.80.650-5100.17</v>
          </cell>
          <cell r="B483" t="str">
            <v>5100.17</v>
          </cell>
          <cell r="C483" t="str">
            <v>640.40.80.650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 t="str">
            <v>+++</v>
          </cell>
          <cell r="L483">
            <v>0</v>
          </cell>
          <cell r="M483" t="str">
            <v xml:space="preserve">5100.17 - Benefits Other Post Employment Benefits </v>
          </cell>
        </row>
        <row r="484">
          <cell r="A484" t="str">
            <v>640.40.80.660-5100.17</v>
          </cell>
          <cell r="B484" t="str">
            <v>5100.17</v>
          </cell>
          <cell r="C484" t="str">
            <v>640.40.80.660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 t="str">
            <v>+++</v>
          </cell>
          <cell r="L484">
            <v>0</v>
          </cell>
          <cell r="M484" t="str">
            <v xml:space="preserve">5100.17 - Benefits Other Post Employment Benefits </v>
          </cell>
        </row>
        <row r="485">
          <cell r="A485" t="str">
            <v>640.40.80.670-5100.17</v>
          </cell>
          <cell r="B485" t="str">
            <v>5100.17</v>
          </cell>
          <cell r="C485" t="str">
            <v>640.40.80.670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 t="str">
            <v>+++</v>
          </cell>
          <cell r="L485">
            <v>0</v>
          </cell>
          <cell r="M485" t="str">
            <v xml:space="preserve">5100.17 - Benefits Other Post Employment Benefits </v>
          </cell>
        </row>
        <row r="486">
          <cell r="A486" t="str">
            <v>640 - Sewer M-5100.98</v>
          </cell>
          <cell r="B486" t="str">
            <v>5100.98</v>
          </cell>
          <cell r="C486" t="str">
            <v>640 - Sewer M</v>
          </cell>
          <cell r="D486">
            <v>0</v>
          </cell>
          <cell r="E486">
            <v>0</v>
          </cell>
          <cell r="F486">
            <v>0</v>
          </cell>
          <cell r="G486">
            <v>0.06</v>
          </cell>
          <cell r="H486">
            <v>0</v>
          </cell>
          <cell r="I486">
            <v>0.06</v>
          </cell>
          <cell r="J486">
            <v>-0.06</v>
          </cell>
          <cell r="K486" t="str">
            <v>+++</v>
          </cell>
          <cell r="L486">
            <v>0</v>
          </cell>
          <cell r="M486" t="str">
            <v>5100.98 - Benefits GASB 75 Expense</v>
          </cell>
        </row>
        <row r="487">
          <cell r="A487" t="str">
            <v>640.40.80.015-5100.98</v>
          </cell>
          <cell r="B487" t="str">
            <v>5100.98</v>
          </cell>
          <cell r="C487" t="str">
            <v>640.40.80.015</v>
          </cell>
          <cell r="D487">
            <v>0</v>
          </cell>
          <cell r="E487">
            <v>0</v>
          </cell>
          <cell r="F487">
            <v>0</v>
          </cell>
          <cell r="G487">
            <v>185299</v>
          </cell>
          <cell r="H487">
            <v>0</v>
          </cell>
          <cell r="I487">
            <v>185299</v>
          </cell>
          <cell r="J487">
            <v>-185299</v>
          </cell>
          <cell r="K487" t="str">
            <v>+++</v>
          </cell>
          <cell r="L487">
            <v>0</v>
          </cell>
          <cell r="M487" t="str">
            <v>5100.98 - Benefits GASB 75 Expense</v>
          </cell>
        </row>
        <row r="488">
          <cell r="A488" t="str">
            <v>640.40.80.015-5100.99</v>
          </cell>
          <cell r="B488" t="str">
            <v>5100.99</v>
          </cell>
          <cell r="C488" t="str">
            <v>640.40.80.015</v>
          </cell>
          <cell r="D488">
            <v>0</v>
          </cell>
          <cell r="E488">
            <v>0</v>
          </cell>
          <cell r="F488">
            <v>0</v>
          </cell>
          <cell r="G488">
            <v>240289</v>
          </cell>
          <cell r="H488">
            <v>0</v>
          </cell>
          <cell r="I488">
            <v>240289</v>
          </cell>
          <cell r="J488">
            <v>-240289</v>
          </cell>
          <cell r="K488" t="str">
            <v>+++</v>
          </cell>
          <cell r="L488">
            <v>281554</v>
          </cell>
          <cell r="M488" t="str">
            <v>5100.99 - Benefits Pension Expense</v>
          </cell>
        </row>
        <row r="489">
          <cell r="A489" t="str">
            <v>640.05.00.150-6000.01</v>
          </cell>
          <cell r="B489" t="str">
            <v>6000.01</v>
          </cell>
          <cell r="C489" t="str">
            <v>640.05.00.150</v>
          </cell>
          <cell r="D489">
            <v>70000</v>
          </cell>
          <cell r="E489">
            <v>0</v>
          </cell>
          <cell r="F489">
            <v>70000</v>
          </cell>
          <cell r="G489">
            <v>5152.3999999999996</v>
          </cell>
          <cell r="H489">
            <v>0</v>
          </cell>
          <cell r="I489">
            <v>67346.23</v>
          </cell>
          <cell r="J489">
            <v>2653.77</v>
          </cell>
          <cell r="K489">
            <v>0.96</v>
          </cell>
          <cell r="L489">
            <v>70764.039999999994</v>
          </cell>
          <cell r="M489" t="str">
            <v>6000.01 - Professional Services General</v>
          </cell>
        </row>
        <row r="490">
          <cell r="A490" t="str">
            <v>640.40.55.500-6000.01</v>
          </cell>
          <cell r="B490" t="str">
            <v>6000.01</v>
          </cell>
          <cell r="C490" t="str">
            <v>640.40.55.500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 t="str">
            <v>+++</v>
          </cell>
          <cell r="L490">
            <v>0</v>
          </cell>
          <cell r="M490" t="str">
            <v>6000.01 - Professional Services General</v>
          </cell>
        </row>
        <row r="491">
          <cell r="A491" t="str">
            <v>640.40.80.015-6000.01</v>
          </cell>
          <cell r="B491" t="str">
            <v>6000.01</v>
          </cell>
          <cell r="C491" t="str">
            <v>640.40.80.015</v>
          </cell>
          <cell r="D491">
            <v>106000</v>
          </cell>
          <cell r="E491">
            <v>1107490</v>
          </cell>
          <cell r="F491">
            <v>1213490</v>
          </cell>
          <cell r="G491">
            <v>49001.78</v>
          </cell>
          <cell r="H491">
            <v>0</v>
          </cell>
          <cell r="I491">
            <v>233965.55</v>
          </cell>
          <cell r="J491">
            <v>979524.45</v>
          </cell>
          <cell r="K491">
            <v>0.19</v>
          </cell>
          <cell r="L491">
            <v>60138.37</v>
          </cell>
          <cell r="M491" t="str">
            <v>6000.01 - Professional Services General</v>
          </cell>
        </row>
        <row r="492">
          <cell r="A492" t="str">
            <v>640.40.80.560-6000.01</v>
          </cell>
          <cell r="B492" t="str">
            <v>6000.01</v>
          </cell>
          <cell r="C492" t="str">
            <v>640.40.80.560</v>
          </cell>
          <cell r="D492">
            <v>182500</v>
          </cell>
          <cell r="E492">
            <v>-3000</v>
          </cell>
          <cell r="F492">
            <v>179500</v>
          </cell>
          <cell r="G492">
            <v>40500</v>
          </cell>
          <cell r="H492">
            <v>0</v>
          </cell>
          <cell r="I492">
            <v>47608</v>
          </cell>
          <cell r="J492">
            <v>131892</v>
          </cell>
          <cell r="K492">
            <v>0.27</v>
          </cell>
          <cell r="L492">
            <v>16708</v>
          </cell>
          <cell r="M492" t="str">
            <v>6000.01 - Professional Services General</v>
          </cell>
        </row>
        <row r="493">
          <cell r="A493" t="str">
            <v>640.40.80.640-6000.01</v>
          </cell>
          <cell r="B493" t="str">
            <v>6000.01</v>
          </cell>
          <cell r="C493" t="str">
            <v>640.40.80.640</v>
          </cell>
          <cell r="D493">
            <v>60000</v>
          </cell>
          <cell r="E493">
            <v>-50000</v>
          </cell>
          <cell r="F493">
            <v>10000</v>
          </cell>
          <cell r="G493">
            <v>0</v>
          </cell>
          <cell r="H493">
            <v>0</v>
          </cell>
          <cell r="I493">
            <v>4560.5</v>
          </cell>
          <cell r="J493">
            <v>5439.5</v>
          </cell>
          <cell r="K493">
            <v>0.46</v>
          </cell>
          <cell r="L493">
            <v>67540.820000000007</v>
          </cell>
          <cell r="M493" t="str">
            <v>6000.01 - Professional Services General</v>
          </cell>
        </row>
        <row r="494">
          <cell r="A494" t="str">
            <v>640.40.80.650-6000.01</v>
          </cell>
          <cell r="B494" t="str">
            <v>6000.01</v>
          </cell>
          <cell r="C494" t="str">
            <v>640.40.80.650</v>
          </cell>
          <cell r="D494">
            <v>50000</v>
          </cell>
          <cell r="E494">
            <v>0</v>
          </cell>
          <cell r="F494">
            <v>50000</v>
          </cell>
          <cell r="G494">
            <v>0</v>
          </cell>
          <cell r="H494">
            <v>0</v>
          </cell>
          <cell r="I494">
            <v>2269.2199999999998</v>
          </cell>
          <cell r="J494">
            <v>47730.78</v>
          </cell>
          <cell r="K494">
            <v>0.05</v>
          </cell>
          <cell r="L494">
            <v>0</v>
          </cell>
          <cell r="M494" t="str">
            <v>6000.01 - Professional Services General</v>
          </cell>
        </row>
        <row r="495">
          <cell r="A495" t="str">
            <v>640.40.80.660-6000.01</v>
          </cell>
          <cell r="B495" t="str">
            <v>6000.01</v>
          </cell>
          <cell r="C495" t="str">
            <v>640.40.80.660</v>
          </cell>
          <cell r="D495">
            <v>70000</v>
          </cell>
          <cell r="E495">
            <v>-24145</v>
          </cell>
          <cell r="F495">
            <v>45855</v>
          </cell>
          <cell r="G495">
            <v>2556.36</v>
          </cell>
          <cell r="H495">
            <v>0</v>
          </cell>
          <cell r="I495">
            <v>3246.36</v>
          </cell>
          <cell r="J495">
            <v>42608.639999999999</v>
          </cell>
          <cell r="K495">
            <v>7.0000000000000007E-2</v>
          </cell>
          <cell r="L495">
            <v>20180.5</v>
          </cell>
          <cell r="M495" t="str">
            <v>6000.01 - Professional Services General</v>
          </cell>
        </row>
        <row r="496">
          <cell r="A496" t="str">
            <v>640.40.80.670-6000.01</v>
          </cell>
          <cell r="B496" t="str">
            <v>6000.01</v>
          </cell>
          <cell r="C496" t="str">
            <v>640.40.80.670</v>
          </cell>
          <cell r="D496">
            <v>47500</v>
          </cell>
          <cell r="E496">
            <v>25000</v>
          </cell>
          <cell r="F496">
            <v>72500</v>
          </cell>
          <cell r="G496">
            <v>0</v>
          </cell>
          <cell r="H496">
            <v>0</v>
          </cell>
          <cell r="I496">
            <v>40424.9</v>
          </cell>
          <cell r="J496">
            <v>32075.1</v>
          </cell>
          <cell r="K496">
            <v>0.56000000000000005</v>
          </cell>
          <cell r="L496">
            <v>0</v>
          </cell>
          <cell r="M496" t="str">
            <v>6000.01 - Professional Services General</v>
          </cell>
        </row>
        <row r="497">
          <cell r="A497" t="str">
            <v>640.40.80.675-6000.01</v>
          </cell>
          <cell r="B497" t="str">
            <v>6000.01</v>
          </cell>
          <cell r="C497" t="str">
            <v>640.40.80.675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 t="str">
            <v>+++</v>
          </cell>
          <cell r="L497">
            <v>0</v>
          </cell>
          <cell r="M497" t="str">
            <v>6000.01 - Professional Services General</v>
          </cell>
        </row>
        <row r="498">
          <cell r="A498" t="str">
            <v>640.40.80.660-6000.07</v>
          </cell>
          <cell r="B498" t="str">
            <v>6000.07</v>
          </cell>
          <cell r="C498" t="str">
            <v>640.40.80.660</v>
          </cell>
          <cell r="D498">
            <v>15000</v>
          </cell>
          <cell r="E498">
            <v>0</v>
          </cell>
          <cell r="F498">
            <v>15000</v>
          </cell>
          <cell r="G498">
            <v>0</v>
          </cell>
          <cell r="H498">
            <v>0</v>
          </cell>
          <cell r="I498">
            <v>7712.5</v>
          </cell>
          <cell r="J498">
            <v>7287.5</v>
          </cell>
          <cell r="K498">
            <v>0.51</v>
          </cell>
          <cell r="L498">
            <v>0</v>
          </cell>
          <cell r="M498" t="str">
            <v>6000.07 - Professional Services Weed Abatement</v>
          </cell>
        </row>
        <row r="499">
          <cell r="A499" t="str">
            <v>640.40.80.015-6000.09</v>
          </cell>
          <cell r="B499" t="str">
            <v>6000.09</v>
          </cell>
          <cell r="C499" t="str">
            <v>640.40.80.015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 t="str">
            <v>+++</v>
          </cell>
          <cell r="L499">
            <v>0</v>
          </cell>
          <cell r="M499" t="str">
            <v>6000.09 - Professional Services Uniform</v>
          </cell>
        </row>
        <row r="500">
          <cell r="A500" t="str">
            <v>640.40.80.640-6000.09</v>
          </cell>
          <cell r="B500" t="str">
            <v>6000.09</v>
          </cell>
          <cell r="C500" t="str">
            <v>640.40.80.640</v>
          </cell>
          <cell r="D500">
            <v>6000</v>
          </cell>
          <cell r="E500">
            <v>0</v>
          </cell>
          <cell r="F500">
            <v>6000</v>
          </cell>
          <cell r="G500">
            <v>532.12</v>
          </cell>
          <cell r="H500">
            <v>0</v>
          </cell>
          <cell r="I500">
            <v>4205.49</v>
          </cell>
          <cell r="J500">
            <v>1794.51</v>
          </cell>
          <cell r="K500">
            <v>0.7</v>
          </cell>
          <cell r="L500">
            <v>5111.99</v>
          </cell>
          <cell r="M500" t="str">
            <v>6000.09 - Professional Services Uniform</v>
          </cell>
        </row>
        <row r="501">
          <cell r="A501" t="str">
            <v>640.40.80.650-6000.09</v>
          </cell>
          <cell r="B501" t="str">
            <v>6000.09</v>
          </cell>
          <cell r="C501" t="str">
            <v>640.40.80.650</v>
          </cell>
          <cell r="D501">
            <v>6000</v>
          </cell>
          <cell r="E501">
            <v>0</v>
          </cell>
          <cell r="F501">
            <v>6000</v>
          </cell>
          <cell r="G501">
            <v>453.21</v>
          </cell>
          <cell r="H501">
            <v>0</v>
          </cell>
          <cell r="I501">
            <v>3983.84</v>
          </cell>
          <cell r="J501">
            <v>2016.16</v>
          </cell>
          <cell r="K501">
            <v>0.66</v>
          </cell>
          <cell r="L501">
            <v>6372.68</v>
          </cell>
          <cell r="M501" t="str">
            <v>6000.09 - Professional Services Uniform</v>
          </cell>
        </row>
        <row r="502">
          <cell r="A502" t="str">
            <v>640.40.80.660-6000.09</v>
          </cell>
          <cell r="B502" t="str">
            <v>6000.09</v>
          </cell>
          <cell r="C502" t="str">
            <v>640.40.80.660</v>
          </cell>
          <cell r="D502">
            <v>6500</v>
          </cell>
          <cell r="E502">
            <v>0</v>
          </cell>
          <cell r="F502">
            <v>6500</v>
          </cell>
          <cell r="G502">
            <v>532.1</v>
          </cell>
          <cell r="H502">
            <v>0</v>
          </cell>
          <cell r="I502">
            <v>4205.43</v>
          </cell>
          <cell r="J502">
            <v>2294.5700000000002</v>
          </cell>
          <cell r="K502">
            <v>0.65</v>
          </cell>
          <cell r="L502">
            <v>4953.8999999999996</v>
          </cell>
          <cell r="M502" t="str">
            <v>6000.09 - Professional Services Uniform</v>
          </cell>
        </row>
        <row r="503">
          <cell r="A503" t="str">
            <v>640.40.80.015-6000.10</v>
          </cell>
          <cell r="B503" t="str">
            <v>6000.10</v>
          </cell>
          <cell r="C503" t="str">
            <v>640.40.80.015</v>
          </cell>
          <cell r="D503">
            <v>50000</v>
          </cell>
          <cell r="E503">
            <v>23950</v>
          </cell>
          <cell r="F503">
            <v>73950</v>
          </cell>
          <cell r="G503">
            <v>0</v>
          </cell>
          <cell r="H503">
            <v>0</v>
          </cell>
          <cell r="I503">
            <v>4612.5</v>
          </cell>
          <cell r="J503">
            <v>69337.5</v>
          </cell>
          <cell r="K503">
            <v>0.06</v>
          </cell>
          <cell r="L503">
            <v>1051.25</v>
          </cell>
          <cell r="M503" t="str">
            <v>6000.10 - Professional Services Consultant</v>
          </cell>
        </row>
        <row r="504">
          <cell r="A504" t="str">
            <v>640.40.80.015-6000.12</v>
          </cell>
          <cell r="B504" t="str">
            <v>6000.12</v>
          </cell>
          <cell r="C504" t="str">
            <v>640.40.80.015</v>
          </cell>
          <cell r="D504">
            <v>30000</v>
          </cell>
          <cell r="E504">
            <v>0</v>
          </cell>
          <cell r="F504">
            <v>30000</v>
          </cell>
          <cell r="G504">
            <v>2150</v>
          </cell>
          <cell r="H504">
            <v>0</v>
          </cell>
          <cell r="I504">
            <v>28700</v>
          </cell>
          <cell r="J504">
            <v>1300</v>
          </cell>
          <cell r="K504">
            <v>0.96</v>
          </cell>
          <cell r="L504">
            <v>25800</v>
          </cell>
          <cell r="M504" t="str">
            <v>6000.12 - Professional Services Contract Services</v>
          </cell>
        </row>
        <row r="505">
          <cell r="A505" t="str">
            <v>640.40.80.015-6000.13</v>
          </cell>
          <cell r="B505" t="str">
            <v>6000.13</v>
          </cell>
          <cell r="C505" t="str">
            <v>640.40.80.015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 t="str">
            <v>+++</v>
          </cell>
          <cell r="L505">
            <v>0</v>
          </cell>
          <cell r="M505" t="str">
            <v>6000.13 - Professional Services Compliance Monitoring</v>
          </cell>
        </row>
        <row r="506">
          <cell r="A506" t="str">
            <v>640.40.80.560-6000.13</v>
          </cell>
          <cell r="B506" t="str">
            <v>6000.13</v>
          </cell>
          <cell r="C506" t="str">
            <v>640.40.80.560</v>
          </cell>
          <cell r="D506">
            <v>174000</v>
          </cell>
          <cell r="E506">
            <v>0</v>
          </cell>
          <cell r="F506">
            <v>174000</v>
          </cell>
          <cell r="G506">
            <v>9744.5</v>
          </cell>
          <cell r="H506">
            <v>-1076</v>
          </cell>
          <cell r="I506">
            <v>57987.35</v>
          </cell>
          <cell r="J506">
            <v>117088.65</v>
          </cell>
          <cell r="K506">
            <v>0.33</v>
          </cell>
          <cell r="L506">
            <v>79793.25</v>
          </cell>
          <cell r="M506" t="str">
            <v>6000.13 - Professional Services Compliance Monitoring</v>
          </cell>
        </row>
        <row r="507">
          <cell r="A507" t="str">
            <v>640.40.80.015-6000.14</v>
          </cell>
          <cell r="B507" t="str">
            <v>6000.14</v>
          </cell>
          <cell r="C507" t="str">
            <v>640.40.80.015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 t="str">
            <v>+++</v>
          </cell>
          <cell r="L507">
            <v>0</v>
          </cell>
          <cell r="M507" t="str">
            <v>6000.14 - Professional Services I.W. Pre Analysis</v>
          </cell>
        </row>
        <row r="508">
          <cell r="A508" t="str">
            <v>640.40.80.560-6000.14</v>
          </cell>
          <cell r="B508" t="str">
            <v>6000.14</v>
          </cell>
          <cell r="C508" t="str">
            <v>640.40.80.560</v>
          </cell>
          <cell r="D508">
            <v>11050</v>
          </cell>
          <cell r="E508">
            <v>0</v>
          </cell>
          <cell r="F508">
            <v>11050</v>
          </cell>
          <cell r="G508">
            <v>1525</v>
          </cell>
          <cell r="H508">
            <v>0</v>
          </cell>
          <cell r="I508">
            <v>1732.75</v>
          </cell>
          <cell r="J508">
            <v>9317.25</v>
          </cell>
          <cell r="K508">
            <v>0.16</v>
          </cell>
          <cell r="L508">
            <v>1633.75</v>
          </cell>
          <cell r="M508" t="str">
            <v>6000.14 - Professional Services I.W. Pre Analysis</v>
          </cell>
        </row>
        <row r="509">
          <cell r="A509" t="str">
            <v>640.05.00.160-6000.15</v>
          </cell>
          <cell r="B509" t="str">
            <v>6000.15</v>
          </cell>
          <cell r="C509" t="str">
            <v>640.05.00.160</v>
          </cell>
          <cell r="D509">
            <v>85000</v>
          </cell>
          <cell r="E509">
            <v>0</v>
          </cell>
          <cell r="F509">
            <v>85000</v>
          </cell>
          <cell r="G509">
            <v>8408</v>
          </cell>
          <cell r="H509">
            <v>0</v>
          </cell>
          <cell r="I509">
            <v>76442.17</v>
          </cell>
          <cell r="J509">
            <v>8557.83</v>
          </cell>
          <cell r="K509">
            <v>0.9</v>
          </cell>
          <cell r="L509">
            <v>76911.360000000001</v>
          </cell>
          <cell r="M509" t="str">
            <v>6000.15 - Professional Services Utility Statement Processing</v>
          </cell>
        </row>
        <row r="510">
          <cell r="A510" t="str">
            <v>640.40.80.015-6000.15</v>
          </cell>
          <cell r="B510" t="str">
            <v>6000.15</v>
          </cell>
          <cell r="C510" t="str">
            <v>640.40.80.015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 t="str">
            <v>+++</v>
          </cell>
          <cell r="L510">
            <v>0</v>
          </cell>
          <cell r="M510" t="str">
            <v>6000.15 - Professional Services Utility Statement Processing</v>
          </cell>
        </row>
        <row r="511">
          <cell r="A511" t="str">
            <v>640.40.80.015-6000.18</v>
          </cell>
          <cell r="B511" t="str">
            <v>6000.18</v>
          </cell>
          <cell r="C511" t="str">
            <v>640.40.80.015</v>
          </cell>
          <cell r="D511">
            <v>50000</v>
          </cell>
          <cell r="E511">
            <v>0</v>
          </cell>
          <cell r="F511">
            <v>50000</v>
          </cell>
          <cell r="G511">
            <v>0</v>
          </cell>
          <cell r="H511">
            <v>0</v>
          </cell>
          <cell r="I511">
            <v>40583.4</v>
          </cell>
          <cell r="J511">
            <v>9416.6</v>
          </cell>
          <cell r="K511">
            <v>0.81</v>
          </cell>
          <cell r="L511">
            <v>66785.279999999999</v>
          </cell>
          <cell r="M511" t="str">
            <v>6000.18 - Professional Services Legal</v>
          </cell>
        </row>
        <row r="512">
          <cell r="A512" t="str">
            <v>640.40.80.560-6000.18</v>
          </cell>
          <cell r="B512" t="str">
            <v>6000.18</v>
          </cell>
          <cell r="C512" t="str">
            <v>640.40.80.560</v>
          </cell>
          <cell r="D512">
            <v>53000</v>
          </cell>
          <cell r="E512">
            <v>0</v>
          </cell>
          <cell r="F512">
            <v>53000</v>
          </cell>
          <cell r="G512">
            <v>0</v>
          </cell>
          <cell r="H512">
            <v>0</v>
          </cell>
          <cell r="I512">
            <v>0</v>
          </cell>
          <cell r="J512">
            <v>53000</v>
          </cell>
          <cell r="K512">
            <v>0</v>
          </cell>
          <cell r="L512">
            <v>0</v>
          </cell>
          <cell r="M512" t="str">
            <v>6000.18 - Professional Services Legal</v>
          </cell>
        </row>
        <row r="513">
          <cell r="A513" t="str">
            <v>640.40.50.001-6000.19</v>
          </cell>
          <cell r="B513" t="str">
            <v>6000.19</v>
          </cell>
          <cell r="C513" t="str">
            <v>640.40.50.001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 t="str">
            <v>+++</v>
          </cell>
          <cell r="L513">
            <v>0</v>
          </cell>
          <cell r="M513" t="str">
            <v>6000.19 - Professional Services Labor Relations</v>
          </cell>
        </row>
        <row r="514">
          <cell r="A514" t="str">
            <v>640.40.80.015-6100.01</v>
          </cell>
          <cell r="B514" t="str">
            <v>6100.01</v>
          </cell>
          <cell r="C514" t="str">
            <v>640.40.80.015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 t="str">
            <v>+++</v>
          </cell>
          <cell r="L514">
            <v>0</v>
          </cell>
          <cell r="M514" t="str">
            <v>6100.01 - Utilities Electric</v>
          </cell>
        </row>
        <row r="515">
          <cell r="A515" t="str">
            <v>640.40.80.640-6100.01</v>
          </cell>
          <cell r="B515" t="str">
            <v>6100.01</v>
          </cell>
          <cell r="C515" t="str">
            <v>640.40.80.640</v>
          </cell>
          <cell r="D515">
            <v>1450000</v>
          </cell>
          <cell r="E515">
            <v>0</v>
          </cell>
          <cell r="F515">
            <v>1450000</v>
          </cell>
          <cell r="G515">
            <v>299778.08</v>
          </cell>
          <cell r="H515">
            <v>0</v>
          </cell>
          <cell r="I515">
            <v>1534204.36</v>
          </cell>
          <cell r="J515">
            <v>-84204.36</v>
          </cell>
          <cell r="K515">
            <v>1.06</v>
          </cell>
          <cell r="L515">
            <v>1408505.81</v>
          </cell>
          <cell r="M515" t="str">
            <v>6100.01 - Utilities Electric</v>
          </cell>
        </row>
        <row r="516">
          <cell r="A516" t="str">
            <v>640.40.80.675-6100.01</v>
          </cell>
          <cell r="B516" t="str">
            <v>6100.01</v>
          </cell>
          <cell r="C516" t="str">
            <v>640.40.80.675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 t="str">
            <v>+++</v>
          </cell>
          <cell r="L516">
            <v>0</v>
          </cell>
          <cell r="M516" t="str">
            <v>6100.01 - Utilities Electric</v>
          </cell>
        </row>
        <row r="517">
          <cell r="A517" t="str">
            <v>640.40.80.015-6100.02</v>
          </cell>
          <cell r="B517" t="str">
            <v>6100.02</v>
          </cell>
          <cell r="C517" t="str">
            <v>640.40.80.015</v>
          </cell>
          <cell r="D517">
            <v>7650</v>
          </cell>
          <cell r="E517">
            <v>0</v>
          </cell>
          <cell r="F517">
            <v>7650</v>
          </cell>
          <cell r="G517">
            <v>532.95000000000005</v>
          </cell>
          <cell r="H517">
            <v>0</v>
          </cell>
          <cell r="I517">
            <v>6073.35</v>
          </cell>
          <cell r="J517">
            <v>1576.65</v>
          </cell>
          <cell r="K517">
            <v>0.79</v>
          </cell>
          <cell r="L517">
            <v>6603.12</v>
          </cell>
          <cell r="M517" t="str">
            <v>6100.02 - Utilities Telephone</v>
          </cell>
        </row>
        <row r="518">
          <cell r="A518" t="str">
            <v>640.40.80.015-6100.03</v>
          </cell>
          <cell r="B518" t="str">
            <v>6100.03</v>
          </cell>
          <cell r="C518" t="str">
            <v>640.40.80.015</v>
          </cell>
          <cell r="D518">
            <v>4250</v>
          </cell>
          <cell r="E518">
            <v>0</v>
          </cell>
          <cell r="F518">
            <v>4250</v>
          </cell>
          <cell r="G518">
            <v>987.88</v>
          </cell>
          <cell r="H518">
            <v>0</v>
          </cell>
          <cell r="I518">
            <v>5934.72</v>
          </cell>
          <cell r="J518">
            <v>-1684.72</v>
          </cell>
          <cell r="K518">
            <v>1.4</v>
          </cell>
          <cell r="L518">
            <v>2585.06</v>
          </cell>
          <cell r="M518" t="str">
            <v>6100.03 - Utilities Data Transmission / ISP</v>
          </cell>
        </row>
        <row r="519">
          <cell r="A519" t="str">
            <v>640.40.80.015-6200.01</v>
          </cell>
          <cell r="B519" t="str">
            <v>6200.01</v>
          </cell>
          <cell r="C519" t="str">
            <v>640.40.80.015</v>
          </cell>
          <cell r="D519">
            <v>8000</v>
          </cell>
          <cell r="E519">
            <v>0</v>
          </cell>
          <cell r="F519">
            <v>8000</v>
          </cell>
          <cell r="G519">
            <v>585.27</v>
          </cell>
          <cell r="H519">
            <v>0</v>
          </cell>
          <cell r="I519">
            <v>7377.44</v>
          </cell>
          <cell r="J519">
            <v>622.55999999999995</v>
          </cell>
          <cell r="K519">
            <v>0.92</v>
          </cell>
          <cell r="L519">
            <v>5785.88</v>
          </cell>
          <cell r="M519" t="str">
            <v>6200.01 - Supplies Office</v>
          </cell>
        </row>
        <row r="520">
          <cell r="A520" t="str">
            <v>640.05.00.150-6200.02</v>
          </cell>
          <cell r="B520" t="str">
            <v>6200.02</v>
          </cell>
          <cell r="C520" t="str">
            <v>640.05.00.150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 t="str">
            <v>+++</v>
          </cell>
          <cell r="L520">
            <v>0</v>
          </cell>
          <cell r="M520" t="str">
            <v>6200.02 - Supplies Special Department</v>
          </cell>
        </row>
        <row r="521">
          <cell r="A521" t="str">
            <v>640.05.00.160-6200.02</v>
          </cell>
          <cell r="B521" t="str">
            <v>6200.02</v>
          </cell>
          <cell r="C521" t="str">
            <v>640.05.00.160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 t="str">
            <v>+++</v>
          </cell>
          <cell r="L521">
            <v>0</v>
          </cell>
          <cell r="M521" t="str">
            <v>6200.02 - Supplies Special Department</v>
          </cell>
        </row>
        <row r="522">
          <cell r="A522" t="str">
            <v>640.40.60.520-6200.02</v>
          </cell>
          <cell r="B522" t="str">
            <v>6200.02</v>
          </cell>
          <cell r="C522" t="str">
            <v>640.40.60.520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 t="str">
            <v>+++</v>
          </cell>
          <cell r="L522">
            <v>0</v>
          </cell>
          <cell r="M522" t="str">
            <v>6200.02 - Supplies Special Department</v>
          </cell>
        </row>
        <row r="523">
          <cell r="A523" t="str">
            <v>640.40.80.015-6200.02</v>
          </cell>
          <cell r="B523" t="str">
            <v>6200.02</v>
          </cell>
          <cell r="C523" t="str">
            <v>640.40.80.015</v>
          </cell>
          <cell r="D523">
            <v>3000</v>
          </cell>
          <cell r="E523">
            <v>200</v>
          </cell>
          <cell r="F523">
            <v>3200</v>
          </cell>
          <cell r="G523">
            <v>600.15</v>
          </cell>
          <cell r="H523">
            <v>0</v>
          </cell>
          <cell r="I523">
            <v>2973.26</v>
          </cell>
          <cell r="J523">
            <v>226.74</v>
          </cell>
          <cell r="K523">
            <v>0.93</v>
          </cell>
          <cell r="L523">
            <v>2445.4</v>
          </cell>
          <cell r="M523" t="str">
            <v>6200.02 - Supplies Special Department</v>
          </cell>
        </row>
        <row r="524">
          <cell r="A524" t="str">
            <v>640.40.80.560-6200.02</v>
          </cell>
          <cell r="B524" t="str">
            <v>6200.02</v>
          </cell>
          <cell r="C524" t="str">
            <v>640.40.80.560</v>
          </cell>
          <cell r="D524">
            <v>1500</v>
          </cell>
          <cell r="E524">
            <v>0</v>
          </cell>
          <cell r="F524">
            <v>1500</v>
          </cell>
          <cell r="G524">
            <v>0</v>
          </cell>
          <cell r="H524">
            <v>0</v>
          </cell>
          <cell r="I524">
            <v>0</v>
          </cell>
          <cell r="J524">
            <v>1500</v>
          </cell>
          <cell r="K524">
            <v>0</v>
          </cell>
          <cell r="L524">
            <v>0</v>
          </cell>
          <cell r="M524" t="str">
            <v>6200.02 - Supplies Special Department</v>
          </cell>
        </row>
        <row r="525">
          <cell r="A525" t="str">
            <v>640.40.80.640-6200.02</v>
          </cell>
          <cell r="B525" t="str">
            <v>6200.02</v>
          </cell>
          <cell r="C525" t="str">
            <v>640.40.80.640</v>
          </cell>
          <cell r="D525">
            <v>15000</v>
          </cell>
          <cell r="E525">
            <v>0</v>
          </cell>
          <cell r="F525">
            <v>15000</v>
          </cell>
          <cell r="G525">
            <v>1886.11</v>
          </cell>
          <cell r="H525">
            <v>0</v>
          </cell>
          <cell r="I525">
            <v>14719.56</v>
          </cell>
          <cell r="J525">
            <v>280.44</v>
          </cell>
          <cell r="K525">
            <v>0.98</v>
          </cell>
          <cell r="L525">
            <v>14780.58</v>
          </cell>
          <cell r="M525" t="str">
            <v>6200.02 - Supplies Special Department</v>
          </cell>
        </row>
        <row r="526">
          <cell r="A526" t="str">
            <v>640.40.80.660-6200.02</v>
          </cell>
          <cell r="B526" t="str">
            <v>6200.02</v>
          </cell>
          <cell r="C526" t="str">
            <v>640.40.80.660</v>
          </cell>
          <cell r="D526">
            <v>240000</v>
          </cell>
          <cell r="E526">
            <v>30061</v>
          </cell>
          <cell r="F526">
            <v>270061</v>
          </cell>
          <cell r="G526">
            <v>23684.41</v>
          </cell>
          <cell r="H526">
            <v>-18846.61</v>
          </cell>
          <cell r="I526">
            <v>278123.74</v>
          </cell>
          <cell r="J526">
            <v>10783.87</v>
          </cell>
          <cell r="K526">
            <v>0.96</v>
          </cell>
          <cell r="L526">
            <v>186195.65</v>
          </cell>
          <cell r="M526" t="str">
            <v>6200.02 - Supplies Special Department</v>
          </cell>
        </row>
        <row r="527">
          <cell r="A527" t="str">
            <v>640.40.80.670-6200.02</v>
          </cell>
          <cell r="B527" t="str">
            <v>6200.02</v>
          </cell>
          <cell r="C527" t="str">
            <v>640.40.80.670</v>
          </cell>
          <cell r="D527">
            <v>50000</v>
          </cell>
          <cell r="E527">
            <v>0</v>
          </cell>
          <cell r="F527">
            <v>50000</v>
          </cell>
          <cell r="G527">
            <v>20565.75</v>
          </cell>
          <cell r="H527">
            <v>0</v>
          </cell>
          <cell r="I527">
            <v>26710.46</v>
          </cell>
          <cell r="J527">
            <v>23289.54</v>
          </cell>
          <cell r="K527">
            <v>0.53</v>
          </cell>
          <cell r="L527">
            <v>18296.240000000002</v>
          </cell>
          <cell r="M527" t="str">
            <v>6200.02 - Supplies Special Department</v>
          </cell>
        </row>
        <row r="528">
          <cell r="A528" t="str">
            <v>640.40.80.675-6200.02</v>
          </cell>
          <cell r="B528" t="str">
            <v>6200.02</v>
          </cell>
          <cell r="C528" t="str">
            <v>640.40.80.675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 t="str">
            <v>+++</v>
          </cell>
          <cell r="L528">
            <v>0</v>
          </cell>
          <cell r="M528" t="str">
            <v>6200.02 - Supplies Special Department</v>
          </cell>
        </row>
        <row r="529">
          <cell r="A529" t="str">
            <v>640.40.80.015-6200.03</v>
          </cell>
          <cell r="B529" t="str">
            <v>6200.03</v>
          </cell>
          <cell r="C529" t="str">
            <v>640.40.80.015</v>
          </cell>
          <cell r="D529">
            <v>5000</v>
          </cell>
          <cell r="E529">
            <v>0</v>
          </cell>
          <cell r="F529">
            <v>5000</v>
          </cell>
          <cell r="G529">
            <v>791.91</v>
          </cell>
          <cell r="H529">
            <v>0</v>
          </cell>
          <cell r="I529">
            <v>4671.8900000000003</v>
          </cell>
          <cell r="J529">
            <v>328.11</v>
          </cell>
          <cell r="K529">
            <v>0.93</v>
          </cell>
          <cell r="L529">
            <v>5202.22</v>
          </cell>
          <cell r="M529" t="str">
            <v>6200.03 - Supplies Copier Maintenance &amp; Supplies</v>
          </cell>
        </row>
        <row r="530">
          <cell r="A530" t="str">
            <v>640.40.80.015-6200.04</v>
          </cell>
          <cell r="B530" t="str">
            <v>6200.04</v>
          </cell>
          <cell r="C530" t="str">
            <v>640.40.80.015</v>
          </cell>
          <cell r="D530">
            <v>8500</v>
          </cell>
          <cell r="E530">
            <v>0</v>
          </cell>
          <cell r="F530">
            <v>8500</v>
          </cell>
          <cell r="G530">
            <v>1136.72</v>
          </cell>
          <cell r="H530">
            <v>0</v>
          </cell>
          <cell r="I530">
            <v>9546.89</v>
          </cell>
          <cell r="J530">
            <v>-1046.8900000000001</v>
          </cell>
          <cell r="K530">
            <v>1.1200000000000001</v>
          </cell>
          <cell r="L530">
            <v>8203.94</v>
          </cell>
          <cell r="M530" t="str">
            <v>6200.04 - Supplies Postage</v>
          </cell>
        </row>
        <row r="531">
          <cell r="A531" t="str">
            <v>640.40.80.015-6200.05</v>
          </cell>
          <cell r="B531" t="str">
            <v>6200.05</v>
          </cell>
          <cell r="C531" t="str">
            <v>640.40.80.015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 t="str">
            <v>+++</v>
          </cell>
          <cell r="L531">
            <v>0</v>
          </cell>
          <cell r="M531" t="str">
            <v>6200.05 - Supplies Gasoline</v>
          </cell>
        </row>
        <row r="532">
          <cell r="A532" t="str">
            <v>640.40.80.640-6200.05</v>
          </cell>
          <cell r="B532" t="str">
            <v>6200.05</v>
          </cell>
          <cell r="C532" t="str">
            <v>640.40.80.640</v>
          </cell>
          <cell r="D532">
            <v>16350</v>
          </cell>
          <cell r="E532">
            <v>0</v>
          </cell>
          <cell r="F532">
            <v>16350</v>
          </cell>
          <cell r="G532">
            <v>1401.66</v>
          </cell>
          <cell r="H532">
            <v>0</v>
          </cell>
          <cell r="I532">
            <v>15380.19</v>
          </cell>
          <cell r="J532">
            <v>969.81</v>
          </cell>
          <cell r="K532">
            <v>0.94</v>
          </cell>
          <cell r="L532">
            <v>13688.94</v>
          </cell>
          <cell r="M532" t="str">
            <v>6200.05 - Supplies Gasoline</v>
          </cell>
        </row>
        <row r="533">
          <cell r="A533" t="str">
            <v>640.40.80.660-6200.05</v>
          </cell>
          <cell r="B533" t="str">
            <v>6200.05</v>
          </cell>
          <cell r="C533" t="str">
            <v>640.40.80.660</v>
          </cell>
          <cell r="D533">
            <v>16350</v>
          </cell>
          <cell r="E533">
            <v>25500</v>
          </cell>
          <cell r="F533">
            <v>41850</v>
          </cell>
          <cell r="G533">
            <v>10599.24</v>
          </cell>
          <cell r="H533">
            <v>0</v>
          </cell>
          <cell r="I533">
            <v>41339.620000000003</v>
          </cell>
          <cell r="J533">
            <v>510.38</v>
          </cell>
          <cell r="K533">
            <v>0.99</v>
          </cell>
          <cell r="L533">
            <v>17449.39</v>
          </cell>
          <cell r="M533" t="str">
            <v>6200.05 - Supplies Gasoline</v>
          </cell>
        </row>
        <row r="534">
          <cell r="A534" t="str">
            <v>640.40.80.670-6200.05</v>
          </cell>
          <cell r="B534" t="str">
            <v>6200.05</v>
          </cell>
          <cell r="C534" t="str">
            <v>640.40.80.670</v>
          </cell>
          <cell r="D534">
            <v>15000</v>
          </cell>
          <cell r="E534">
            <v>0</v>
          </cell>
          <cell r="F534">
            <v>15000</v>
          </cell>
          <cell r="G534">
            <v>1308.18</v>
          </cell>
          <cell r="H534">
            <v>0</v>
          </cell>
          <cell r="I534">
            <v>14869.29</v>
          </cell>
          <cell r="J534">
            <v>130.71</v>
          </cell>
          <cell r="K534">
            <v>0.99</v>
          </cell>
          <cell r="L534">
            <v>13276.59</v>
          </cell>
          <cell r="M534" t="str">
            <v>6200.05 - Supplies Gasoline</v>
          </cell>
        </row>
        <row r="535">
          <cell r="A535" t="str">
            <v>640.40.80.660-6200.07</v>
          </cell>
          <cell r="B535" t="str">
            <v>6200.07</v>
          </cell>
          <cell r="C535" t="str">
            <v>640.40.80.660</v>
          </cell>
          <cell r="D535">
            <v>2500</v>
          </cell>
          <cell r="E535">
            <v>0</v>
          </cell>
          <cell r="F535">
            <v>2500</v>
          </cell>
          <cell r="G535">
            <v>0</v>
          </cell>
          <cell r="H535">
            <v>0</v>
          </cell>
          <cell r="I535">
            <v>0</v>
          </cell>
          <cell r="J535">
            <v>2500</v>
          </cell>
          <cell r="K535">
            <v>0</v>
          </cell>
          <cell r="L535">
            <v>2141.1799999999998</v>
          </cell>
          <cell r="M535" t="str">
            <v>6200.07 - Supplies Radio Communication &amp; Maint.</v>
          </cell>
        </row>
        <row r="536">
          <cell r="A536" t="str">
            <v>640.05.00.160-6200.09</v>
          </cell>
          <cell r="B536" t="str">
            <v>6200.09</v>
          </cell>
          <cell r="C536" t="str">
            <v>640.05.00.160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 t="str">
            <v>+++</v>
          </cell>
          <cell r="L536">
            <v>0</v>
          </cell>
          <cell r="M536" t="str">
            <v>6200.09 - Supplies Data Processing</v>
          </cell>
        </row>
        <row r="537">
          <cell r="A537" t="str">
            <v>640.40.50.001-6200.09</v>
          </cell>
          <cell r="B537" t="str">
            <v>6200.09</v>
          </cell>
          <cell r="C537" t="str">
            <v>640.40.50.001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 t="str">
            <v>+++</v>
          </cell>
          <cell r="L537">
            <v>0</v>
          </cell>
          <cell r="M537" t="str">
            <v>6200.09 - Supplies Data Processing</v>
          </cell>
        </row>
        <row r="538">
          <cell r="A538" t="str">
            <v>640.40.80.015-6200.09</v>
          </cell>
          <cell r="B538" t="str">
            <v>6200.09</v>
          </cell>
          <cell r="C538" t="str">
            <v>640.40.80.015</v>
          </cell>
          <cell r="D538">
            <v>0</v>
          </cell>
          <cell r="E538">
            <v>4000</v>
          </cell>
          <cell r="F538">
            <v>4000</v>
          </cell>
          <cell r="G538">
            <v>0</v>
          </cell>
          <cell r="H538">
            <v>0</v>
          </cell>
          <cell r="I538">
            <v>3026.77</v>
          </cell>
          <cell r="J538">
            <v>973.23</v>
          </cell>
          <cell r="K538">
            <v>0.76</v>
          </cell>
          <cell r="L538">
            <v>0</v>
          </cell>
          <cell r="M538" t="str">
            <v>6200.09 - Supplies Data Processing</v>
          </cell>
        </row>
        <row r="539">
          <cell r="A539" t="str">
            <v>640.40.80.560-6200.09</v>
          </cell>
          <cell r="B539" t="str">
            <v>6200.09</v>
          </cell>
          <cell r="C539" t="str">
            <v>640.40.80.560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 t="str">
            <v>+++</v>
          </cell>
          <cell r="L539">
            <v>0</v>
          </cell>
          <cell r="M539" t="str">
            <v>6200.09 - Supplies Data Processing</v>
          </cell>
        </row>
        <row r="540">
          <cell r="A540" t="str">
            <v>640.40.80.640-6200.09</v>
          </cell>
          <cell r="B540" t="str">
            <v>6200.09</v>
          </cell>
          <cell r="C540" t="str">
            <v>640.40.80.640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 t="str">
            <v>+++</v>
          </cell>
          <cell r="L540">
            <v>0</v>
          </cell>
          <cell r="M540" t="str">
            <v>6200.09 - Supplies Data Processing</v>
          </cell>
        </row>
        <row r="541">
          <cell r="A541" t="str">
            <v>640.40.80.670-6200.09</v>
          </cell>
          <cell r="B541" t="str">
            <v>6200.09</v>
          </cell>
          <cell r="C541" t="str">
            <v>640.40.80.670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 t="str">
            <v>+++</v>
          </cell>
          <cell r="L541">
            <v>0</v>
          </cell>
          <cell r="M541" t="str">
            <v>6200.09 - Supplies Data Processing</v>
          </cell>
        </row>
        <row r="542">
          <cell r="A542" t="str">
            <v>640.40.80.660-6200.12</v>
          </cell>
          <cell r="B542" t="str">
            <v>6200.12</v>
          </cell>
          <cell r="C542" t="str">
            <v>640.40.80.660</v>
          </cell>
          <cell r="D542">
            <v>50000</v>
          </cell>
          <cell r="E542">
            <v>-32000</v>
          </cell>
          <cell r="F542">
            <v>18000</v>
          </cell>
          <cell r="G542">
            <v>0</v>
          </cell>
          <cell r="H542">
            <v>0</v>
          </cell>
          <cell r="I542">
            <v>0</v>
          </cell>
          <cell r="J542">
            <v>18000</v>
          </cell>
          <cell r="K542">
            <v>0</v>
          </cell>
          <cell r="L542">
            <v>0</v>
          </cell>
          <cell r="M542" t="str">
            <v>6200.12 - Supplies CNG</v>
          </cell>
        </row>
        <row r="543">
          <cell r="A543" t="str">
            <v>640.40.80.670-6200.12</v>
          </cell>
          <cell r="B543" t="str">
            <v>6200.12</v>
          </cell>
          <cell r="C543" t="str">
            <v>640.40.80.670</v>
          </cell>
          <cell r="D543">
            <v>6500</v>
          </cell>
          <cell r="E543">
            <v>6500</v>
          </cell>
          <cell r="F543">
            <v>13000</v>
          </cell>
          <cell r="G543">
            <v>1094.8800000000001</v>
          </cell>
          <cell r="H543">
            <v>0</v>
          </cell>
          <cell r="I543">
            <v>8128.91</v>
          </cell>
          <cell r="J543">
            <v>4871.09</v>
          </cell>
          <cell r="K543">
            <v>0.63</v>
          </cell>
          <cell r="L543">
            <v>7415.74</v>
          </cell>
          <cell r="M543" t="str">
            <v>6200.12 - Supplies CNG</v>
          </cell>
        </row>
        <row r="544">
          <cell r="A544" t="str">
            <v>640.40.80.015-6280.11</v>
          </cell>
          <cell r="B544" t="str">
            <v>6280.11</v>
          </cell>
          <cell r="C544" t="str">
            <v>640.40.80.015</v>
          </cell>
          <cell r="D544">
            <v>2500</v>
          </cell>
          <cell r="E544">
            <v>0</v>
          </cell>
          <cell r="F544">
            <v>2500</v>
          </cell>
          <cell r="G544">
            <v>42.67</v>
          </cell>
          <cell r="H544">
            <v>0</v>
          </cell>
          <cell r="I544">
            <v>2358.71</v>
          </cell>
          <cell r="J544">
            <v>141.29</v>
          </cell>
          <cell r="K544">
            <v>0.94</v>
          </cell>
          <cell r="L544">
            <v>0</v>
          </cell>
          <cell r="M544" t="str">
            <v>6280.11 - Supplies-Public Works Custodial</v>
          </cell>
        </row>
        <row r="545">
          <cell r="A545" t="str">
            <v>640.40.80.015-6280.12</v>
          </cell>
          <cell r="B545" t="str">
            <v>6280.12</v>
          </cell>
          <cell r="C545" t="str">
            <v>640.40.80.015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str">
            <v>+++</v>
          </cell>
          <cell r="L545">
            <v>0</v>
          </cell>
          <cell r="M545" t="str">
            <v>6280.12 - Supplies-Public Works Chemicals</v>
          </cell>
        </row>
        <row r="546">
          <cell r="A546" t="str">
            <v>640.40.80.640-6280.12</v>
          </cell>
          <cell r="B546" t="str">
            <v>6280.12</v>
          </cell>
          <cell r="C546" t="str">
            <v>640.40.80.640</v>
          </cell>
          <cell r="D546">
            <v>400000</v>
          </cell>
          <cell r="E546">
            <v>47168</v>
          </cell>
          <cell r="F546">
            <v>447168</v>
          </cell>
          <cell r="G546">
            <v>27722.73</v>
          </cell>
          <cell r="H546">
            <v>-6046.2</v>
          </cell>
          <cell r="I546">
            <v>410132.34</v>
          </cell>
          <cell r="J546">
            <v>43081.86</v>
          </cell>
          <cell r="K546">
            <v>0.9</v>
          </cell>
          <cell r="L546">
            <v>215258.99</v>
          </cell>
          <cell r="M546" t="str">
            <v>6280.12 - Supplies-Public Works Chemicals</v>
          </cell>
        </row>
        <row r="547">
          <cell r="A547" t="str">
            <v>640.40.80.015-6280.13</v>
          </cell>
          <cell r="B547" t="str">
            <v>6280.13</v>
          </cell>
          <cell r="C547" t="str">
            <v>640.40.80.015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str">
            <v>+++</v>
          </cell>
          <cell r="L547">
            <v>0</v>
          </cell>
          <cell r="M547" t="str">
            <v>6280.13 - Supplies-Public Works Laboratory</v>
          </cell>
        </row>
        <row r="548">
          <cell r="A548" t="str">
            <v>640.40.80.650-6280.13</v>
          </cell>
          <cell r="B548" t="str">
            <v>6280.13</v>
          </cell>
          <cell r="C548" t="str">
            <v>640.40.80.650</v>
          </cell>
          <cell r="D548">
            <v>86600</v>
          </cell>
          <cell r="E548">
            <v>0</v>
          </cell>
          <cell r="F548">
            <v>86600</v>
          </cell>
          <cell r="G548">
            <v>10247.459999999999</v>
          </cell>
          <cell r="H548">
            <v>0</v>
          </cell>
          <cell r="I548">
            <v>88222.39</v>
          </cell>
          <cell r="J548">
            <v>-1622.39</v>
          </cell>
          <cell r="K548">
            <v>1.02</v>
          </cell>
          <cell r="L548">
            <v>82341.61</v>
          </cell>
          <cell r="M548" t="str">
            <v>6280.13 - Supplies-Public Works Laboratory</v>
          </cell>
        </row>
        <row r="549">
          <cell r="A549" t="str">
            <v>640.40.80.015-6280.14</v>
          </cell>
          <cell r="B549" t="str">
            <v>6280.14</v>
          </cell>
          <cell r="C549" t="str">
            <v>640.40.80.015</v>
          </cell>
          <cell r="D549">
            <v>300</v>
          </cell>
          <cell r="E549">
            <v>0</v>
          </cell>
          <cell r="F549">
            <v>300</v>
          </cell>
          <cell r="G549">
            <v>0</v>
          </cell>
          <cell r="H549">
            <v>0</v>
          </cell>
          <cell r="I549">
            <v>0</v>
          </cell>
          <cell r="J549">
            <v>300</v>
          </cell>
          <cell r="K549">
            <v>0</v>
          </cell>
          <cell r="L549">
            <v>0</v>
          </cell>
          <cell r="M549" t="str">
            <v>6280.14 - Supplies-Public Works Protective Clothing</v>
          </cell>
        </row>
        <row r="550">
          <cell r="A550" t="str">
            <v>640.40.80.660-6280.14</v>
          </cell>
          <cell r="B550" t="str">
            <v>6280.14</v>
          </cell>
          <cell r="C550" t="str">
            <v>640.40.80.660</v>
          </cell>
          <cell r="D550">
            <v>12000</v>
          </cell>
          <cell r="E550">
            <v>0</v>
          </cell>
          <cell r="F550">
            <v>12000</v>
          </cell>
          <cell r="G550">
            <v>641.82000000000005</v>
          </cell>
          <cell r="H550">
            <v>0</v>
          </cell>
          <cell r="I550">
            <v>10676.86</v>
          </cell>
          <cell r="J550">
            <v>1323.14</v>
          </cell>
          <cell r="K550">
            <v>0.89</v>
          </cell>
          <cell r="L550">
            <v>9034.4599999999991</v>
          </cell>
          <cell r="M550" t="str">
            <v>6280.14 - Supplies-Public Works Protective Clothing</v>
          </cell>
        </row>
        <row r="551">
          <cell r="A551" t="str">
            <v>640.40.80.015-6280.15</v>
          </cell>
          <cell r="B551" t="str">
            <v>6280.15</v>
          </cell>
          <cell r="C551" t="str">
            <v>640.40.80.015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 t="str">
            <v>+++</v>
          </cell>
          <cell r="L551">
            <v>0</v>
          </cell>
          <cell r="M551" t="str">
            <v>6280.15 - Supplies-Public Works Mechanics Tools</v>
          </cell>
        </row>
        <row r="552">
          <cell r="A552" t="str">
            <v>640.40.80.660-6280.15</v>
          </cell>
          <cell r="B552" t="str">
            <v>6280.15</v>
          </cell>
          <cell r="C552" t="str">
            <v>640.40.80.660</v>
          </cell>
          <cell r="D552">
            <v>7000</v>
          </cell>
          <cell r="E552">
            <v>0</v>
          </cell>
          <cell r="F552">
            <v>7000</v>
          </cell>
          <cell r="G552">
            <v>358.48</v>
          </cell>
          <cell r="H552">
            <v>0</v>
          </cell>
          <cell r="I552">
            <v>7495.26</v>
          </cell>
          <cell r="J552">
            <v>-495.26</v>
          </cell>
          <cell r="K552">
            <v>1.07</v>
          </cell>
          <cell r="L552">
            <v>10602.24</v>
          </cell>
          <cell r="M552" t="str">
            <v>6280.15 - Supplies-Public Works Mechanics Tools</v>
          </cell>
        </row>
        <row r="553">
          <cell r="A553" t="str">
            <v>640.40.80.670-6280.15</v>
          </cell>
          <cell r="B553" t="str">
            <v>6280.15</v>
          </cell>
          <cell r="C553" t="str">
            <v>640.40.80.670</v>
          </cell>
          <cell r="D553">
            <v>7000</v>
          </cell>
          <cell r="E553">
            <v>0</v>
          </cell>
          <cell r="F553">
            <v>7000</v>
          </cell>
          <cell r="G553">
            <v>3226.32</v>
          </cell>
          <cell r="H553">
            <v>0</v>
          </cell>
          <cell r="I553">
            <v>5166.16</v>
          </cell>
          <cell r="J553">
            <v>1833.84</v>
          </cell>
          <cell r="K553">
            <v>0.74</v>
          </cell>
          <cell r="L553">
            <v>1916.7</v>
          </cell>
          <cell r="M553" t="str">
            <v>6280.15 - Supplies-Public Works Mechanics Tools</v>
          </cell>
        </row>
        <row r="554">
          <cell r="A554" t="str">
            <v>640.40.80.015-6280.16</v>
          </cell>
          <cell r="B554" t="str">
            <v>6280.16</v>
          </cell>
          <cell r="C554" t="str">
            <v>640.40.80.015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 t="str">
            <v>+++</v>
          </cell>
          <cell r="L554">
            <v>0</v>
          </cell>
          <cell r="M554" t="str">
            <v>6280.16 - Supplies-Public Works UV System Supplies</v>
          </cell>
        </row>
        <row r="555">
          <cell r="A555" t="str">
            <v>640.40.80.660-6280.16</v>
          </cell>
          <cell r="B555" t="str">
            <v>6280.16</v>
          </cell>
          <cell r="C555" t="str">
            <v>640.40.80.660</v>
          </cell>
          <cell r="D555">
            <v>90000</v>
          </cell>
          <cell r="E555">
            <v>83645</v>
          </cell>
          <cell r="F555">
            <v>173645</v>
          </cell>
          <cell r="G555">
            <v>994.16</v>
          </cell>
          <cell r="H555">
            <v>0</v>
          </cell>
          <cell r="I555">
            <v>174774.12</v>
          </cell>
          <cell r="J555">
            <v>-1129.1199999999999</v>
          </cell>
          <cell r="K555">
            <v>1.01</v>
          </cell>
          <cell r="L555">
            <v>89799.44</v>
          </cell>
          <cell r="M555" t="str">
            <v>6280.16 - Supplies-Public Works UV System Supplies</v>
          </cell>
        </row>
        <row r="556">
          <cell r="A556" t="str">
            <v>640.40.80.015-6280.17</v>
          </cell>
          <cell r="B556" t="str">
            <v>6280.17</v>
          </cell>
          <cell r="C556" t="str">
            <v>640.40.80.015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 t="str">
            <v>+++</v>
          </cell>
          <cell r="L556">
            <v>0</v>
          </cell>
          <cell r="M556" t="str">
            <v>6280.17 - Supplies-Public Works Industrial Pipeline Chemicals</v>
          </cell>
        </row>
        <row r="557">
          <cell r="A557" t="str">
            <v>640.40.80.640-6280.17</v>
          </cell>
          <cell r="B557" t="str">
            <v>6280.17</v>
          </cell>
          <cell r="C557" t="str">
            <v>640.40.80.640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 t="str">
            <v>+++</v>
          </cell>
          <cell r="L557">
            <v>0</v>
          </cell>
          <cell r="M557" t="str">
            <v>6280.17 - Supplies-Public Works Industrial Pipeline Chemicals</v>
          </cell>
        </row>
        <row r="558">
          <cell r="A558" t="str">
            <v>640.40.80.015-6280.39</v>
          </cell>
          <cell r="B558" t="str">
            <v>6280.39</v>
          </cell>
          <cell r="C558" t="str">
            <v>640.40.80.015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str">
            <v>+++</v>
          </cell>
          <cell r="L558">
            <v>0</v>
          </cell>
          <cell r="M558" t="str">
            <v>6280.39 - Supplies-Public Works Industrial Waste Pretreatment</v>
          </cell>
        </row>
        <row r="559">
          <cell r="A559" t="str">
            <v>640.40.80.560-6280.39</v>
          </cell>
          <cell r="B559" t="str">
            <v>6280.39</v>
          </cell>
          <cell r="C559" t="str">
            <v>640.40.80.560</v>
          </cell>
          <cell r="D559">
            <v>4000</v>
          </cell>
          <cell r="E559">
            <v>3000</v>
          </cell>
          <cell r="F559">
            <v>7000</v>
          </cell>
          <cell r="G559">
            <v>10030.44</v>
          </cell>
          <cell r="H559">
            <v>0</v>
          </cell>
          <cell r="I559">
            <v>10151.870000000001</v>
          </cell>
          <cell r="J559">
            <v>-3151.87</v>
          </cell>
          <cell r="K559">
            <v>1.45</v>
          </cell>
          <cell r="L559">
            <v>0</v>
          </cell>
          <cell r="M559" t="str">
            <v>6280.39 - Supplies-Public Works Industrial Waste Pretreatment</v>
          </cell>
        </row>
        <row r="560">
          <cell r="A560" t="str">
            <v>640.05.00.160-6280.40</v>
          </cell>
          <cell r="B560" t="str">
            <v>6280.40</v>
          </cell>
          <cell r="C560" t="str">
            <v>640.05.00.160</v>
          </cell>
          <cell r="D560">
            <v>2500</v>
          </cell>
          <cell r="E560">
            <v>-267</v>
          </cell>
          <cell r="F560">
            <v>2233</v>
          </cell>
          <cell r="G560">
            <v>210.47</v>
          </cell>
          <cell r="H560">
            <v>0</v>
          </cell>
          <cell r="I560">
            <v>2039.13</v>
          </cell>
          <cell r="J560">
            <v>193.87</v>
          </cell>
          <cell r="K560">
            <v>0.91</v>
          </cell>
          <cell r="L560">
            <v>2495.34</v>
          </cell>
          <cell r="M560" t="str">
            <v>6280.40 - Supplies-Public Works Support Department</v>
          </cell>
        </row>
        <row r="561">
          <cell r="A561" t="str">
            <v>640.40.80.015-6280.40</v>
          </cell>
          <cell r="B561" t="str">
            <v>6280.40</v>
          </cell>
          <cell r="C561" t="str">
            <v>640.40.80.015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 t="str">
            <v>+++</v>
          </cell>
          <cell r="L561">
            <v>0</v>
          </cell>
          <cell r="M561" t="str">
            <v>6280.40 - Supplies-Public Works Support Department</v>
          </cell>
        </row>
        <row r="562">
          <cell r="A562" t="str">
            <v>640.40.80.660-6280.42</v>
          </cell>
          <cell r="B562" t="str">
            <v>6280.42</v>
          </cell>
          <cell r="C562" t="str">
            <v>640.40.80.660</v>
          </cell>
          <cell r="D562">
            <v>0</v>
          </cell>
          <cell r="E562">
            <v>4000</v>
          </cell>
          <cell r="F562">
            <v>4000</v>
          </cell>
          <cell r="G562">
            <v>0</v>
          </cell>
          <cell r="H562">
            <v>0</v>
          </cell>
          <cell r="I562">
            <v>2780.93</v>
          </cell>
          <cell r="J562">
            <v>1219.07</v>
          </cell>
          <cell r="K562">
            <v>0.7</v>
          </cell>
          <cell r="L562">
            <v>0</v>
          </cell>
          <cell r="M562" t="str">
            <v>6280.42 - Supplies-Public Works Industrial Wastewater</v>
          </cell>
        </row>
        <row r="563">
          <cell r="A563" t="str">
            <v>640.40.80.670-6280.42</v>
          </cell>
          <cell r="B563" t="str">
            <v>6280.42</v>
          </cell>
          <cell r="C563" t="str">
            <v>640.40.80.670</v>
          </cell>
          <cell r="D563">
            <v>0</v>
          </cell>
          <cell r="E563">
            <v>10000</v>
          </cell>
          <cell r="F563">
            <v>10000</v>
          </cell>
          <cell r="G563">
            <v>0</v>
          </cell>
          <cell r="H563">
            <v>0</v>
          </cell>
          <cell r="I563">
            <v>0</v>
          </cell>
          <cell r="J563">
            <v>10000</v>
          </cell>
          <cell r="K563">
            <v>0</v>
          </cell>
          <cell r="L563">
            <v>0</v>
          </cell>
          <cell r="M563" t="str">
            <v>6280.42 - Supplies-Public Works Industrial Wastewater</v>
          </cell>
        </row>
        <row r="564">
          <cell r="A564" t="str">
            <v>640.40.80.015-6300.01</v>
          </cell>
          <cell r="B564" t="str">
            <v>6300.01</v>
          </cell>
          <cell r="C564" t="str">
            <v>640.40.80.015</v>
          </cell>
          <cell r="D564">
            <v>11100</v>
          </cell>
          <cell r="E564">
            <v>0</v>
          </cell>
          <cell r="F564">
            <v>11100</v>
          </cell>
          <cell r="G564">
            <v>0</v>
          </cell>
          <cell r="H564">
            <v>0</v>
          </cell>
          <cell r="I564">
            <v>3908.29</v>
          </cell>
          <cell r="J564">
            <v>7191.71</v>
          </cell>
          <cell r="K564">
            <v>0.35</v>
          </cell>
          <cell r="L564">
            <v>604.4</v>
          </cell>
          <cell r="M564" t="str">
            <v>6300.01 - Dues &amp; Subscriptions Memberships</v>
          </cell>
        </row>
        <row r="565">
          <cell r="A565" t="str">
            <v>640.40.80.560-6300.01</v>
          </cell>
          <cell r="B565" t="str">
            <v>6300.01</v>
          </cell>
          <cell r="C565" t="str">
            <v>640.40.80.560</v>
          </cell>
          <cell r="D565">
            <v>53900</v>
          </cell>
          <cell r="E565">
            <v>0</v>
          </cell>
          <cell r="F565">
            <v>53900</v>
          </cell>
          <cell r="G565">
            <v>0</v>
          </cell>
          <cell r="H565">
            <v>0</v>
          </cell>
          <cell r="I565">
            <v>32343</v>
          </cell>
          <cell r="J565">
            <v>21557</v>
          </cell>
          <cell r="K565">
            <v>0.6</v>
          </cell>
          <cell r="L565">
            <v>32335.62</v>
          </cell>
          <cell r="M565" t="str">
            <v>6300.01 - Dues &amp; Subscriptions Memberships</v>
          </cell>
        </row>
        <row r="566">
          <cell r="A566" t="str">
            <v>640.40.80.640-6300.01</v>
          </cell>
          <cell r="B566" t="str">
            <v>6300.01</v>
          </cell>
          <cell r="C566" t="str">
            <v>640.40.80.640</v>
          </cell>
          <cell r="D566">
            <v>6000</v>
          </cell>
          <cell r="E566">
            <v>0</v>
          </cell>
          <cell r="F566">
            <v>6000</v>
          </cell>
          <cell r="G566">
            <v>0</v>
          </cell>
          <cell r="H566">
            <v>0</v>
          </cell>
          <cell r="I566">
            <v>1644</v>
          </cell>
          <cell r="J566">
            <v>4356</v>
          </cell>
          <cell r="K566">
            <v>0.27</v>
          </cell>
          <cell r="L566">
            <v>4249</v>
          </cell>
          <cell r="M566" t="str">
            <v>6300.01 - Dues &amp; Subscriptions Memberships</v>
          </cell>
        </row>
        <row r="567">
          <cell r="A567" t="str">
            <v>640.40.80.650-6300.01</v>
          </cell>
          <cell r="B567" t="str">
            <v>6300.01</v>
          </cell>
          <cell r="C567" t="str">
            <v>640.40.80.650</v>
          </cell>
          <cell r="D567">
            <v>1000</v>
          </cell>
          <cell r="E567">
            <v>0</v>
          </cell>
          <cell r="F567">
            <v>1000</v>
          </cell>
          <cell r="G567">
            <v>0</v>
          </cell>
          <cell r="H567">
            <v>0</v>
          </cell>
          <cell r="I567">
            <v>564</v>
          </cell>
          <cell r="J567">
            <v>436</v>
          </cell>
          <cell r="K567">
            <v>0.56000000000000005</v>
          </cell>
          <cell r="L567">
            <v>540</v>
          </cell>
          <cell r="M567" t="str">
            <v>6300.01 - Dues &amp; Subscriptions Memberships</v>
          </cell>
        </row>
        <row r="568">
          <cell r="A568" t="str">
            <v>640.40.80.660-6300.01</v>
          </cell>
          <cell r="B568" t="str">
            <v>6300.01</v>
          </cell>
          <cell r="C568" t="str">
            <v>640.40.80.660</v>
          </cell>
          <cell r="D568">
            <v>1500</v>
          </cell>
          <cell r="E568">
            <v>0</v>
          </cell>
          <cell r="F568">
            <v>1500</v>
          </cell>
          <cell r="G568">
            <v>0</v>
          </cell>
          <cell r="H568">
            <v>0</v>
          </cell>
          <cell r="I568">
            <v>1496</v>
          </cell>
          <cell r="J568">
            <v>4</v>
          </cell>
          <cell r="K568">
            <v>1</v>
          </cell>
          <cell r="L568">
            <v>900</v>
          </cell>
          <cell r="M568" t="str">
            <v>6300.01 - Dues &amp; Subscriptions Memberships</v>
          </cell>
        </row>
        <row r="569">
          <cell r="A569" t="str">
            <v>640.40.80.670-6300.01</v>
          </cell>
          <cell r="B569" t="str">
            <v>6300.01</v>
          </cell>
          <cell r="C569" t="str">
            <v>640.40.80.670</v>
          </cell>
          <cell r="D569">
            <v>1500</v>
          </cell>
          <cell r="E569">
            <v>0</v>
          </cell>
          <cell r="F569">
            <v>1500</v>
          </cell>
          <cell r="G569">
            <v>0</v>
          </cell>
          <cell r="H569">
            <v>0</v>
          </cell>
          <cell r="I569">
            <v>1619</v>
          </cell>
          <cell r="J569">
            <v>-119</v>
          </cell>
          <cell r="K569">
            <v>1.08</v>
          </cell>
          <cell r="L569">
            <v>1399</v>
          </cell>
          <cell r="M569" t="str">
            <v>6300.01 - Dues &amp; Subscriptions Memberships</v>
          </cell>
        </row>
        <row r="570">
          <cell r="A570" t="str">
            <v>640.40.80.675-6300.01</v>
          </cell>
          <cell r="B570" t="str">
            <v>6300.01</v>
          </cell>
          <cell r="C570" t="str">
            <v>640.40.80.675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 t="str">
            <v>+++</v>
          </cell>
          <cell r="L570">
            <v>0</v>
          </cell>
          <cell r="M570" t="str">
            <v>6300.01 - Dues &amp; Subscriptions Memberships</v>
          </cell>
        </row>
        <row r="571">
          <cell r="A571" t="str">
            <v>640.40.80.015-6300.02</v>
          </cell>
          <cell r="B571" t="str">
            <v>6300.02</v>
          </cell>
          <cell r="C571" t="str">
            <v>640.40.80.015</v>
          </cell>
          <cell r="D571">
            <v>200</v>
          </cell>
          <cell r="E571">
            <v>0</v>
          </cell>
          <cell r="F571">
            <v>200</v>
          </cell>
          <cell r="G571">
            <v>0</v>
          </cell>
          <cell r="H571">
            <v>0</v>
          </cell>
          <cell r="I571">
            <v>0</v>
          </cell>
          <cell r="J571">
            <v>200</v>
          </cell>
          <cell r="K571">
            <v>0</v>
          </cell>
          <cell r="L571">
            <v>0</v>
          </cell>
          <cell r="M571" t="str">
            <v>6300.02 - Dues &amp; Subscriptions Publications</v>
          </cell>
        </row>
        <row r="572">
          <cell r="A572" t="str">
            <v>640.40.80.560-6300.02</v>
          </cell>
          <cell r="B572" t="str">
            <v>6300.02</v>
          </cell>
          <cell r="C572" t="str">
            <v>640.40.80.560</v>
          </cell>
          <cell r="D572">
            <v>6000</v>
          </cell>
          <cell r="E572">
            <v>0</v>
          </cell>
          <cell r="F572">
            <v>6000</v>
          </cell>
          <cell r="G572">
            <v>0</v>
          </cell>
          <cell r="H572">
            <v>0</v>
          </cell>
          <cell r="I572">
            <v>1873</v>
          </cell>
          <cell r="J572">
            <v>4127</v>
          </cell>
          <cell r="K572">
            <v>0.31</v>
          </cell>
          <cell r="L572">
            <v>7384</v>
          </cell>
          <cell r="M572" t="str">
            <v>6300.02 - Dues &amp; Subscriptions Publications</v>
          </cell>
        </row>
        <row r="573">
          <cell r="A573" t="str">
            <v>640.40.80.640-6300.03</v>
          </cell>
          <cell r="B573" t="str">
            <v>6300.03</v>
          </cell>
          <cell r="C573" t="str">
            <v>640.40.80.640</v>
          </cell>
          <cell r="D573">
            <v>6000</v>
          </cell>
          <cell r="E573">
            <v>0</v>
          </cell>
          <cell r="F573">
            <v>6000</v>
          </cell>
          <cell r="G573">
            <v>0</v>
          </cell>
          <cell r="H573">
            <v>0</v>
          </cell>
          <cell r="I573">
            <v>1412</v>
          </cell>
          <cell r="J573">
            <v>4588</v>
          </cell>
          <cell r="K573">
            <v>0.24</v>
          </cell>
          <cell r="L573">
            <v>3145</v>
          </cell>
          <cell r="M573" t="str">
            <v>6300.03 - Dues &amp; Subscriptions Certifications</v>
          </cell>
        </row>
        <row r="574">
          <cell r="A574" t="str">
            <v>640.40.80.650-6300.03</v>
          </cell>
          <cell r="B574" t="str">
            <v>6300.03</v>
          </cell>
          <cell r="C574" t="str">
            <v>640.40.80.650</v>
          </cell>
          <cell r="D574">
            <v>1000</v>
          </cell>
          <cell r="E574">
            <v>0</v>
          </cell>
          <cell r="F574">
            <v>1000</v>
          </cell>
          <cell r="G574">
            <v>0</v>
          </cell>
          <cell r="H574">
            <v>0</v>
          </cell>
          <cell r="I574">
            <v>276</v>
          </cell>
          <cell r="J574">
            <v>724</v>
          </cell>
          <cell r="K574">
            <v>0.28000000000000003</v>
          </cell>
          <cell r="L574">
            <v>535</v>
          </cell>
          <cell r="M574" t="str">
            <v>6300.03 - Dues &amp; Subscriptions Certifications</v>
          </cell>
        </row>
        <row r="575">
          <cell r="A575" t="str">
            <v>640.40.80.660-6300.03</v>
          </cell>
          <cell r="B575" t="str">
            <v>6300.03</v>
          </cell>
          <cell r="C575" t="str">
            <v>640.40.80.660</v>
          </cell>
          <cell r="D575">
            <v>1000</v>
          </cell>
          <cell r="E575">
            <v>0</v>
          </cell>
          <cell r="F575">
            <v>1000</v>
          </cell>
          <cell r="G575">
            <v>0</v>
          </cell>
          <cell r="H575">
            <v>0</v>
          </cell>
          <cell r="I575">
            <v>757</v>
          </cell>
          <cell r="J575">
            <v>243</v>
          </cell>
          <cell r="K575">
            <v>0.76</v>
          </cell>
          <cell r="L575">
            <v>560</v>
          </cell>
          <cell r="M575" t="str">
            <v>6300.03 - Dues &amp; Subscriptions Certifications</v>
          </cell>
        </row>
        <row r="576">
          <cell r="A576" t="str">
            <v>640.40.80.670-6300.03</v>
          </cell>
          <cell r="B576" t="str">
            <v>6300.03</v>
          </cell>
          <cell r="C576" t="str">
            <v>640.40.80.670</v>
          </cell>
          <cell r="D576">
            <v>3500</v>
          </cell>
          <cell r="E576">
            <v>0</v>
          </cell>
          <cell r="F576">
            <v>3500</v>
          </cell>
          <cell r="G576">
            <v>185</v>
          </cell>
          <cell r="H576">
            <v>0</v>
          </cell>
          <cell r="I576">
            <v>1301.95</v>
          </cell>
          <cell r="J576">
            <v>2198.0500000000002</v>
          </cell>
          <cell r="K576">
            <v>0.37</v>
          </cell>
          <cell r="L576">
            <v>1134</v>
          </cell>
          <cell r="M576" t="str">
            <v>6300.03 - Dues &amp; Subscriptions Certifications</v>
          </cell>
        </row>
        <row r="577">
          <cell r="A577" t="str">
            <v>640.40.80.675-6300.03</v>
          </cell>
          <cell r="B577" t="str">
            <v>6300.03</v>
          </cell>
          <cell r="C577" t="str">
            <v>640.40.80.675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 t="str">
            <v>+++</v>
          </cell>
          <cell r="L577">
            <v>0</v>
          </cell>
          <cell r="M577" t="str">
            <v>6300.03 - Dues &amp; Subscriptions Certifications</v>
          </cell>
        </row>
        <row r="578">
          <cell r="A578" t="str">
            <v xml:space="preserve">640.40.80.015-6350 - </v>
          </cell>
          <cell r="B578" t="str">
            <v xml:space="preserve">6350 - </v>
          </cell>
          <cell r="C578" t="str">
            <v>640.40.80.015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 t="str">
            <v>+++</v>
          </cell>
          <cell r="L578">
            <v>0</v>
          </cell>
          <cell r="M578" t="str">
            <v>6350 - Maintenance Agreements &amp; Licenses</v>
          </cell>
        </row>
        <row r="579">
          <cell r="A579" t="str">
            <v>640.40.80.015-6350.01</v>
          </cell>
          <cell r="B579" t="str">
            <v>6350.01</v>
          </cell>
          <cell r="C579" t="str">
            <v>640.40.80.015</v>
          </cell>
          <cell r="D579">
            <v>8000</v>
          </cell>
          <cell r="E579">
            <v>0</v>
          </cell>
          <cell r="F579">
            <v>8000</v>
          </cell>
          <cell r="G579">
            <v>34.799999999999997</v>
          </cell>
          <cell r="H579">
            <v>0</v>
          </cell>
          <cell r="I579">
            <v>4928.8</v>
          </cell>
          <cell r="J579">
            <v>3071.2</v>
          </cell>
          <cell r="K579">
            <v>0.62</v>
          </cell>
          <cell r="L579">
            <v>4894</v>
          </cell>
          <cell r="M579" t="str">
            <v>6350.01 - Maintenance Agreements &amp; Licenses License/Software Maintenance</v>
          </cell>
        </row>
        <row r="580">
          <cell r="A580" t="str">
            <v>640.40.80.015-6350.02</v>
          </cell>
          <cell r="B580" t="str">
            <v>6350.02</v>
          </cell>
          <cell r="C580" t="str">
            <v>640.40.80.015</v>
          </cell>
          <cell r="D580">
            <v>1200</v>
          </cell>
          <cell r="E580">
            <v>0</v>
          </cell>
          <cell r="F580">
            <v>1200</v>
          </cell>
          <cell r="G580">
            <v>65.81</v>
          </cell>
          <cell r="H580">
            <v>0</v>
          </cell>
          <cell r="I580">
            <v>737.57</v>
          </cell>
          <cell r="J580">
            <v>462.43</v>
          </cell>
          <cell r="K580">
            <v>0.61</v>
          </cell>
          <cell r="L580">
            <v>865.53</v>
          </cell>
          <cell r="M580" t="str">
            <v>6350.02 - Maintenance Agreements &amp; Licenses Hardware Maintenance</v>
          </cell>
        </row>
        <row r="581">
          <cell r="A581" t="str">
            <v>640.40.80.015-6350.03</v>
          </cell>
          <cell r="B581" t="str">
            <v>6350.03</v>
          </cell>
          <cell r="C581" t="str">
            <v>640.40.80.015</v>
          </cell>
          <cell r="D581">
            <v>500</v>
          </cell>
          <cell r="E581">
            <v>0</v>
          </cell>
          <cell r="F581">
            <v>500</v>
          </cell>
          <cell r="G581">
            <v>0</v>
          </cell>
          <cell r="H581">
            <v>0</v>
          </cell>
          <cell r="I581">
            <v>65.45</v>
          </cell>
          <cell r="J581">
            <v>434.55</v>
          </cell>
          <cell r="K581">
            <v>0.13</v>
          </cell>
          <cell r="L581">
            <v>53.46</v>
          </cell>
          <cell r="M581" t="str">
            <v>6350.03 - Maintenance Agreements &amp; Licenses Maintenance Agreements</v>
          </cell>
        </row>
        <row r="582">
          <cell r="A582" t="str">
            <v>640.40.80.660-6350.03</v>
          </cell>
          <cell r="B582" t="str">
            <v>6350.03</v>
          </cell>
          <cell r="C582" t="str">
            <v>640.40.80.660</v>
          </cell>
          <cell r="D582">
            <v>100000</v>
          </cell>
          <cell r="E582">
            <v>40000</v>
          </cell>
          <cell r="F582">
            <v>140000</v>
          </cell>
          <cell r="G582">
            <v>2369.41</v>
          </cell>
          <cell r="H582">
            <v>0</v>
          </cell>
          <cell r="I582">
            <v>128704.03</v>
          </cell>
          <cell r="J582">
            <v>11295.97</v>
          </cell>
          <cell r="K582">
            <v>0.92</v>
          </cell>
          <cell r="L582">
            <v>48993.65</v>
          </cell>
          <cell r="M582" t="str">
            <v>6350.03 - Maintenance Agreements &amp; Licenses Maintenance Agreements</v>
          </cell>
        </row>
        <row r="583">
          <cell r="A583" t="str">
            <v>640.40.80.670-6350.03</v>
          </cell>
          <cell r="B583" t="str">
            <v>6350.03</v>
          </cell>
          <cell r="C583" t="str">
            <v>640.40.80.670</v>
          </cell>
          <cell r="D583">
            <v>7500</v>
          </cell>
          <cell r="E583">
            <v>0</v>
          </cell>
          <cell r="F583">
            <v>7500</v>
          </cell>
          <cell r="G583">
            <v>0</v>
          </cell>
          <cell r="H583">
            <v>0</v>
          </cell>
          <cell r="I583">
            <v>7098.57</v>
          </cell>
          <cell r="J583">
            <v>401.43</v>
          </cell>
          <cell r="K583">
            <v>0.95</v>
          </cell>
          <cell r="L583">
            <v>0</v>
          </cell>
          <cell r="M583" t="str">
            <v>6350.03 - Maintenance Agreements &amp; Licenses Maintenance Agreements</v>
          </cell>
        </row>
        <row r="584">
          <cell r="A584" t="str">
            <v>640.40.80.675-6350.03</v>
          </cell>
          <cell r="B584" t="str">
            <v>6350.03</v>
          </cell>
          <cell r="C584" t="str">
            <v>640.40.80.675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 t="str">
            <v>+++</v>
          </cell>
          <cell r="L584">
            <v>0</v>
          </cell>
          <cell r="M584" t="str">
            <v>6350.03 - Maintenance Agreements &amp; Licenses Maintenance Agreements</v>
          </cell>
        </row>
        <row r="585">
          <cell r="A585" t="str">
            <v>640.40.80.015-6350.04</v>
          </cell>
          <cell r="B585" t="str">
            <v>6350.04</v>
          </cell>
          <cell r="C585" t="str">
            <v>640.40.80.015</v>
          </cell>
          <cell r="D585">
            <v>7300</v>
          </cell>
          <cell r="E585">
            <v>0</v>
          </cell>
          <cell r="F585">
            <v>7300</v>
          </cell>
          <cell r="G585">
            <v>0</v>
          </cell>
          <cell r="H585">
            <v>0</v>
          </cell>
          <cell r="I585">
            <v>0</v>
          </cell>
          <cell r="J585">
            <v>7300</v>
          </cell>
          <cell r="K585">
            <v>0</v>
          </cell>
          <cell r="L585">
            <v>0</v>
          </cell>
          <cell r="M585" t="str">
            <v>6350.04 - Maintenance Agreements &amp; Licenses SCADA</v>
          </cell>
        </row>
        <row r="586">
          <cell r="A586" t="str">
            <v>640.40.80.660-6350.04</v>
          </cell>
          <cell r="B586" t="str">
            <v>6350.04</v>
          </cell>
          <cell r="C586" t="str">
            <v>640.40.80.660</v>
          </cell>
          <cell r="D586">
            <v>130000</v>
          </cell>
          <cell r="E586">
            <v>0</v>
          </cell>
          <cell r="F586">
            <v>130000</v>
          </cell>
          <cell r="G586">
            <v>15000</v>
          </cell>
          <cell r="H586">
            <v>0</v>
          </cell>
          <cell r="I586">
            <v>55306.58</v>
          </cell>
          <cell r="J586">
            <v>74693.42</v>
          </cell>
          <cell r="K586">
            <v>0.43</v>
          </cell>
          <cell r="L586">
            <v>100375.81</v>
          </cell>
          <cell r="M586" t="str">
            <v>6350.04 - Maintenance Agreements &amp; Licenses SCADA</v>
          </cell>
        </row>
        <row r="587">
          <cell r="A587" t="str">
            <v>640.40.80.670-6350.04</v>
          </cell>
          <cell r="B587" t="str">
            <v>6350.04</v>
          </cell>
          <cell r="C587" t="str">
            <v>640.40.80.670</v>
          </cell>
          <cell r="D587">
            <v>70000</v>
          </cell>
          <cell r="E587">
            <v>0</v>
          </cell>
          <cell r="F587">
            <v>70000</v>
          </cell>
          <cell r="G587">
            <v>0</v>
          </cell>
          <cell r="H587">
            <v>0</v>
          </cell>
          <cell r="I587">
            <v>38112.5</v>
          </cell>
          <cell r="J587">
            <v>31887.5</v>
          </cell>
          <cell r="K587">
            <v>0.54</v>
          </cell>
          <cell r="L587">
            <v>49866.42</v>
          </cell>
          <cell r="M587" t="str">
            <v>6350.04 - Maintenance Agreements &amp; Licenses SCADA</v>
          </cell>
        </row>
        <row r="588">
          <cell r="A588" t="str">
            <v>640.40.80.015-6375.01</v>
          </cell>
          <cell r="B588" t="str">
            <v>6375.01</v>
          </cell>
          <cell r="C588" t="str">
            <v>640.40.80.015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 t="str">
            <v>+++</v>
          </cell>
          <cell r="L588">
            <v>0</v>
          </cell>
          <cell r="M588" t="str">
            <v>6375.01 - Operating Fees NPDES Permit Renewal</v>
          </cell>
        </row>
        <row r="589">
          <cell r="A589" t="str">
            <v>640.40.80.015-6375.02</v>
          </cell>
          <cell r="B589" t="str">
            <v>6375.02</v>
          </cell>
          <cell r="C589" t="str">
            <v>640.40.80.015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 t="str">
            <v>+++</v>
          </cell>
          <cell r="L589">
            <v>0</v>
          </cell>
          <cell r="M589" t="str">
            <v>6375.02 - Operating Fees NPDES Permit Compliance</v>
          </cell>
        </row>
        <row r="590">
          <cell r="A590" t="str">
            <v>640.40.80.560-6375.02</v>
          </cell>
          <cell r="B590" t="str">
            <v>6375.02</v>
          </cell>
          <cell r="C590" t="str">
            <v>640.40.80.560</v>
          </cell>
          <cell r="D590">
            <v>0</v>
          </cell>
          <cell r="E590">
            <v>100000</v>
          </cell>
          <cell r="F590">
            <v>100000</v>
          </cell>
          <cell r="G590">
            <v>0</v>
          </cell>
          <cell r="H590">
            <v>0</v>
          </cell>
          <cell r="I590">
            <v>0</v>
          </cell>
          <cell r="J590">
            <v>100000</v>
          </cell>
          <cell r="K590">
            <v>0</v>
          </cell>
          <cell r="L590">
            <v>0</v>
          </cell>
          <cell r="M590" t="str">
            <v>6375.02 - Operating Fees NPDES Permit Compliance</v>
          </cell>
        </row>
        <row r="591">
          <cell r="A591" t="str">
            <v>640.40.80.015-6375.04</v>
          </cell>
          <cell r="B591" t="str">
            <v>6375.04</v>
          </cell>
          <cell r="C591" t="str">
            <v>640.40.80.015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 t="str">
            <v>+++</v>
          </cell>
          <cell r="L591">
            <v>0</v>
          </cell>
          <cell r="M591" t="str">
            <v>6375.04 - Operating Fees Operating Permits</v>
          </cell>
        </row>
        <row r="592">
          <cell r="A592" t="str">
            <v>640.40.80.560-6375.04</v>
          </cell>
          <cell r="B592" t="str">
            <v>6375.04</v>
          </cell>
          <cell r="C592" t="str">
            <v>640.40.80.560</v>
          </cell>
          <cell r="D592">
            <v>12000</v>
          </cell>
          <cell r="E592">
            <v>0</v>
          </cell>
          <cell r="F592">
            <v>12000</v>
          </cell>
          <cell r="G592">
            <v>0</v>
          </cell>
          <cell r="H592">
            <v>0</v>
          </cell>
          <cell r="I592">
            <v>13701.1</v>
          </cell>
          <cell r="J592">
            <v>-1701.1</v>
          </cell>
          <cell r="K592">
            <v>1.1399999999999999</v>
          </cell>
          <cell r="L592">
            <v>6242</v>
          </cell>
          <cell r="M592" t="str">
            <v>6375.04 - Operating Fees Operating Permits</v>
          </cell>
        </row>
        <row r="593">
          <cell r="A593" t="str">
            <v>640.40.80.015-6375.05</v>
          </cell>
          <cell r="B593" t="str">
            <v>6375.05</v>
          </cell>
          <cell r="C593" t="str">
            <v>640.40.80.015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 t="str">
            <v>+++</v>
          </cell>
          <cell r="L593">
            <v>0</v>
          </cell>
          <cell r="M593" t="str">
            <v>6375.05 - Operating Fees Annual Waste Discharger</v>
          </cell>
        </row>
        <row r="594">
          <cell r="A594" t="str">
            <v>640.40.80.560-6375.05</v>
          </cell>
          <cell r="B594" t="str">
            <v>6375.05</v>
          </cell>
          <cell r="C594" t="str">
            <v>640.40.80.560</v>
          </cell>
          <cell r="D594">
            <v>100000</v>
          </cell>
          <cell r="E594">
            <v>0</v>
          </cell>
          <cell r="F594">
            <v>100000</v>
          </cell>
          <cell r="G594">
            <v>2286</v>
          </cell>
          <cell r="H594">
            <v>0</v>
          </cell>
          <cell r="I594">
            <v>66892</v>
          </cell>
          <cell r="J594">
            <v>33108</v>
          </cell>
          <cell r="K594">
            <v>0.67</v>
          </cell>
          <cell r="L594">
            <v>60733</v>
          </cell>
          <cell r="M594" t="str">
            <v>6375.05 - Operating Fees Annual Waste Discharger</v>
          </cell>
        </row>
        <row r="595">
          <cell r="A595" t="str">
            <v>640.40.80.015-6375.06</v>
          </cell>
          <cell r="B595" t="str">
            <v>6375.06</v>
          </cell>
          <cell r="C595" t="str">
            <v>640.40.80.015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 t="str">
            <v>+++</v>
          </cell>
          <cell r="L595">
            <v>0</v>
          </cell>
          <cell r="M595" t="str">
            <v>6375.06 - Operating Fees Bay Protection Annual</v>
          </cell>
        </row>
        <row r="596">
          <cell r="A596" t="str">
            <v>640.40.80.560-6375.06</v>
          </cell>
          <cell r="B596" t="str">
            <v>6375.06</v>
          </cell>
          <cell r="C596" t="str">
            <v>640.40.80.560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 t="str">
            <v>+++</v>
          </cell>
          <cell r="L596">
            <v>0</v>
          </cell>
          <cell r="M596" t="str">
            <v>6375.06 - Operating Fees Bay Protection Annual</v>
          </cell>
        </row>
        <row r="597">
          <cell r="A597" t="str">
            <v>640.40.80.015-6375.07</v>
          </cell>
          <cell r="B597" t="str">
            <v>6375.07</v>
          </cell>
          <cell r="C597" t="str">
            <v>640.40.80.015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 t="str">
            <v>+++</v>
          </cell>
          <cell r="L597">
            <v>0</v>
          </cell>
          <cell r="M597" t="str">
            <v>6375.07 - Operating Fees Permit</v>
          </cell>
        </row>
        <row r="598">
          <cell r="A598" t="str">
            <v>640.40.80.015-6375.10</v>
          </cell>
          <cell r="B598" t="str">
            <v>6375.10</v>
          </cell>
          <cell r="C598" t="str">
            <v>640.40.80.015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 t="str">
            <v>+++</v>
          </cell>
          <cell r="L598">
            <v>0</v>
          </cell>
          <cell r="M598" t="str">
            <v>6375.10 - Operating Fees Sludge Disposal</v>
          </cell>
        </row>
        <row r="599">
          <cell r="A599" t="str">
            <v>640.40.80.560-6375.10</v>
          </cell>
          <cell r="B599" t="str">
            <v>6375.10</v>
          </cell>
          <cell r="C599" t="str">
            <v>640.40.80.560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 t="str">
            <v>+++</v>
          </cell>
          <cell r="L599">
            <v>0</v>
          </cell>
          <cell r="M599" t="str">
            <v>6375.10 - Operating Fees Sludge Disposal</v>
          </cell>
        </row>
        <row r="600">
          <cell r="A600" t="str">
            <v>640.40.80.640-6375.10</v>
          </cell>
          <cell r="B600" t="str">
            <v>6375.10</v>
          </cell>
          <cell r="C600" t="str">
            <v>640.40.80.640</v>
          </cell>
          <cell r="D600">
            <v>275000</v>
          </cell>
          <cell r="E600">
            <v>0</v>
          </cell>
          <cell r="F600">
            <v>275000</v>
          </cell>
          <cell r="G600">
            <v>39324.49</v>
          </cell>
          <cell r="H600">
            <v>0</v>
          </cell>
          <cell r="I600">
            <v>316151.57</v>
          </cell>
          <cell r="J600">
            <v>-41151.57</v>
          </cell>
          <cell r="K600">
            <v>1.1499999999999999</v>
          </cell>
          <cell r="L600">
            <v>267125.28000000003</v>
          </cell>
          <cell r="M600" t="str">
            <v>6375.10 - Operating Fees Sludge Disposal</v>
          </cell>
        </row>
        <row r="601">
          <cell r="A601" t="str">
            <v>640.40.80.560-6375.20</v>
          </cell>
          <cell r="B601" t="str">
            <v>6375.20</v>
          </cell>
          <cell r="C601" t="str">
            <v>640.40.80.560</v>
          </cell>
          <cell r="D601">
            <v>100000</v>
          </cell>
          <cell r="E601">
            <v>0</v>
          </cell>
          <cell r="F601">
            <v>100000</v>
          </cell>
          <cell r="G601">
            <v>25500</v>
          </cell>
          <cell r="H601">
            <v>0</v>
          </cell>
          <cell r="I601">
            <v>31500</v>
          </cell>
          <cell r="J601">
            <v>68500</v>
          </cell>
          <cell r="K601">
            <v>0.32</v>
          </cell>
          <cell r="L601">
            <v>1956</v>
          </cell>
          <cell r="M601" t="str">
            <v>6375.20 - Operating Fees Fines and Penalties</v>
          </cell>
        </row>
        <row r="602">
          <cell r="A602" t="str">
            <v>640.40.55.500-6400.01</v>
          </cell>
          <cell r="B602" t="str">
            <v>6400.01</v>
          </cell>
          <cell r="C602" t="str">
            <v>640.40.55.500</v>
          </cell>
          <cell r="D602">
            <v>10000</v>
          </cell>
          <cell r="E602">
            <v>0</v>
          </cell>
          <cell r="F602">
            <v>10000</v>
          </cell>
          <cell r="G602">
            <v>405.48</v>
          </cell>
          <cell r="H602">
            <v>0</v>
          </cell>
          <cell r="I602">
            <v>7096.7</v>
          </cell>
          <cell r="J602">
            <v>2903.3</v>
          </cell>
          <cell r="K602">
            <v>0.71</v>
          </cell>
          <cell r="L602">
            <v>7510.46</v>
          </cell>
          <cell r="M602" t="str">
            <v>6400.01 - Repairs &amp; Maintenance Building</v>
          </cell>
        </row>
        <row r="603">
          <cell r="A603" t="str">
            <v>640.40.80.015-6400.01</v>
          </cell>
          <cell r="B603" t="str">
            <v>6400.01</v>
          </cell>
          <cell r="C603" t="str">
            <v>640.40.80.015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 t="str">
            <v>+++</v>
          </cell>
          <cell r="L603">
            <v>0</v>
          </cell>
          <cell r="M603" t="str">
            <v>6400.01 - Repairs &amp; Maintenance Building</v>
          </cell>
        </row>
        <row r="604">
          <cell r="A604" t="str">
            <v>640.40.80.660-6400.01</v>
          </cell>
          <cell r="B604" t="str">
            <v>6400.01</v>
          </cell>
          <cell r="C604" t="str">
            <v>640.40.80.660</v>
          </cell>
          <cell r="D604">
            <v>130000</v>
          </cell>
          <cell r="E604">
            <v>-36500</v>
          </cell>
          <cell r="F604">
            <v>93500</v>
          </cell>
          <cell r="G604">
            <v>125</v>
          </cell>
          <cell r="H604">
            <v>-5324.82</v>
          </cell>
          <cell r="I604">
            <v>7444.29</v>
          </cell>
          <cell r="J604">
            <v>91380.53</v>
          </cell>
          <cell r="K604">
            <v>0.02</v>
          </cell>
          <cell r="L604">
            <v>24813.41</v>
          </cell>
          <cell r="M604" t="str">
            <v>6400.01 - Repairs &amp; Maintenance Building</v>
          </cell>
        </row>
        <row r="605">
          <cell r="A605" t="str">
            <v>640.40.80.675-6400.01</v>
          </cell>
          <cell r="B605" t="str">
            <v>6400.01</v>
          </cell>
          <cell r="C605" t="str">
            <v>640.40.80.675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 t="str">
            <v>+++</v>
          </cell>
          <cell r="L605">
            <v>0</v>
          </cell>
          <cell r="M605" t="str">
            <v>6400.01 - Repairs &amp; Maintenance Building</v>
          </cell>
        </row>
        <row r="606">
          <cell r="A606" t="str">
            <v>640.40.80.015-6400.02</v>
          </cell>
          <cell r="B606" t="str">
            <v>6400.02</v>
          </cell>
          <cell r="C606" t="str">
            <v>640.40.80.015</v>
          </cell>
          <cell r="D606">
            <v>2000</v>
          </cell>
          <cell r="E606">
            <v>0</v>
          </cell>
          <cell r="F606">
            <v>2000</v>
          </cell>
          <cell r="G606">
            <v>0</v>
          </cell>
          <cell r="H606">
            <v>0</v>
          </cell>
          <cell r="I606">
            <v>382.02</v>
          </cell>
          <cell r="J606">
            <v>1617.98</v>
          </cell>
          <cell r="K606">
            <v>0.19</v>
          </cell>
          <cell r="L606">
            <v>0</v>
          </cell>
          <cell r="M606" t="str">
            <v>6400.02 - Repairs &amp; Maintenance Minor Equipment/Other</v>
          </cell>
        </row>
        <row r="607">
          <cell r="A607" t="str">
            <v>640.40.80.650-6400.02</v>
          </cell>
          <cell r="B607" t="str">
            <v>6400.02</v>
          </cell>
          <cell r="C607" t="str">
            <v>640.40.80.650</v>
          </cell>
          <cell r="D607">
            <v>12000</v>
          </cell>
          <cell r="E607">
            <v>0</v>
          </cell>
          <cell r="F607">
            <v>12000</v>
          </cell>
          <cell r="G607">
            <v>1915.32</v>
          </cell>
          <cell r="H607">
            <v>0</v>
          </cell>
          <cell r="I607">
            <v>2093.0100000000002</v>
          </cell>
          <cell r="J607">
            <v>9906.99</v>
          </cell>
          <cell r="K607">
            <v>0.17</v>
          </cell>
          <cell r="L607">
            <v>0</v>
          </cell>
          <cell r="M607" t="str">
            <v>6400.02 - Repairs &amp; Maintenance Minor Equipment/Other</v>
          </cell>
        </row>
        <row r="608">
          <cell r="A608" t="str">
            <v>640.40.80.660-6400.02</v>
          </cell>
          <cell r="B608" t="str">
            <v>6400.02</v>
          </cell>
          <cell r="C608" t="str">
            <v>640.40.80.660</v>
          </cell>
          <cell r="D608">
            <v>150000</v>
          </cell>
          <cell r="E608">
            <v>-81611</v>
          </cell>
          <cell r="F608">
            <v>68389</v>
          </cell>
          <cell r="G608">
            <v>7989.56</v>
          </cell>
          <cell r="H608">
            <v>0</v>
          </cell>
          <cell r="I608">
            <v>53425.68</v>
          </cell>
          <cell r="J608">
            <v>14963.32</v>
          </cell>
          <cell r="K608">
            <v>0.78</v>
          </cell>
          <cell r="L608">
            <v>153190.82</v>
          </cell>
          <cell r="M608" t="str">
            <v>6400.02 - Repairs &amp; Maintenance Minor Equipment/Other</v>
          </cell>
        </row>
        <row r="609">
          <cell r="A609" t="str">
            <v>640.40.80.670-6400.02</v>
          </cell>
          <cell r="B609" t="str">
            <v>6400.02</v>
          </cell>
          <cell r="C609" t="str">
            <v>640.40.80.670</v>
          </cell>
          <cell r="D609">
            <v>195000</v>
          </cell>
          <cell r="E609">
            <v>-68245</v>
          </cell>
          <cell r="F609">
            <v>126755</v>
          </cell>
          <cell r="G609">
            <v>43083.46</v>
          </cell>
          <cell r="H609">
            <v>0</v>
          </cell>
          <cell r="I609">
            <v>82314.240000000005</v>
          </cell>
          <cell r="J609">
            <v>44440.76</v>
          </cell>
          <cell r="K609">
            <v>0.65</v>
          </cell>
          <cell r="L609">
            <v>57292.480000000003</v>
          </cell>
          <cell r="M609" t="str">
            <v>6400.02 - Repairs &amp; Maintenance Minor Equipment/Other</v>
          </cell>
        </row>
        <row r="610">
          <cell r="A610" t="str">
            <v>640.40.80.015-6400.03</v>
          </cell>
          <cell r="B610" t="str">
            <v>6400.03</v>
          </cell>
          <cell r="C610" t="str">
            <v>640.40.80.015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 t="str">
            <v>+++</v>
          </cell>
          <cell r="L610">
            <v>0</v>
          </cell>
          <cell r="M610" t="str">
            <v>6400.03 - Repairs &amp; Maintenance Major Repair &amp; Contingency</v>
          </cell>
        </row>
        <row r="611">
          <cell r="A611" t="str">
            <v>640.40.80.660-6400.03</v>
          </cell>
          <cell r="B611" t="str">
            <v>6400.03</v>
          </cell>
          <cell r="C611" t="str">
            <v>640.40.80.660</v>
          </cell>
          <cell r="D611">
            <v>50000</v>
          </cell>
          <cell r="E611">
            <v>60000</v>
          </cell>
          <cell r="F611">
            <v>110000</v>
          </cell>
          <cell r="G611">
            <v>0</v>
          </cell>
          <cell r="H611">
            <v>0</v>
          </cell>
          <cell r="I611">
            <v>28651.08</v>
          </cell>
          <cell r="J611">
            <v>81348.92</v>
          </cell>
          <cell r="K611">
            <v>0.26</v>
          </cell>
          <cell r="L611">
            <v>965.74</v>
          </cell>
          <cell r="M611" t="str">
            <v>6400.03 - Repairs &amp; Maintenance Major Repair &amp; Contingency</v>
          </cell>
        </row>
        <row r="612">
          <cell r="A612" t="str">
            <v>640.40.80.015-6400.04</v>
          </cell>
          <cell r="B612" t="str">
            <v>6400.04</v>
          </cell>
          <cell r="C612" t="str">
            <v>640.40.80.015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 t="str">
            <v>+++</v>
          </cell>
          <cell r="L612">
            <v>0</v>
          </cell>
          <cell r="M612" t="str">
            <v>6400.04 - Repairs &amp; Maintenance Equipment Rental</v>
          </cell>
        </row>
        <row r="613">
          <cell r="A613" t="str">
            <v>640.40.80.640-6400.04</v>
          </cell>
          <cell r="B613" t="str">
            <v>6400.04</v>
          </cell>
          <cell r="C613" t="str">
            <v>640.40.80.640</v>
          </cell>
          <cell r="D613">
            <v>25000</v>
          </cell>
          <cell r="E613">
            <v>3075</v>
          </cell>
          <cell r="F613">
            <v>28075</v>
          </cell>
          <cell r="G613">
            <v>642.34</v>
          </cell>
          <cell r="H613">
            <v>0</v>
          </cell>
          <cell r="I613">
            <v>10952.39</v>
          </cell>
          <cell r="J613">
            <v>17122.61</v>
          </cell>
          <cell r="K613">
            <v>0.39</v>
          </cell>
          <cell r="L613">
            <v>26149.67</v>
          </cell>
          <cell r="M613" t="str">
            <v>6400.04 - Repairs &amp; Maintenance Equipment Rental</v>
          </cell>
        </row>
        <row r="614">
          <cell r="A614" t="str">
            <v>640.40.80.660-6400.04</v>
          </cell>
          <cell r="B614" t="str">
            <v>6400.04</v>
          </cell>
          <cell r="C614" t="str">
            <v>640.40.80.660</v>
          </cell>
          <cell r="D614">
            <v>30000</v>
          </cell>
          <cell r="E614">
            <v>0</v>
          </cell>
          <cell r="F614">
            <v>30000</v>
          </cell>
          <cell r="G614">
            <v>803.09</v>
          </cell>
          <cell r="H614">
            <v>0</v>
          </cell>
          <cell r="I614">
            <v>5357.18</v>
          </cell>
          <cell r="J614">
            <v>24642.82</v>
          </cell>
          <cell r="K614">
            <v>0.18</v>
          </cell>
          <cell r="L614">
            <v>15112.92</v>
          </cell>
          <cell r="M614" t="str">
            <v>6400.04 - Repairs &amp; Maintenance Equipment Rental</v>
          </cell>
        </row>
        <row r="615">
          <cell r="A615" t="str">
            <v>640.40.80.670-6400.04</v>
          </cell>
          <cell r="B615" t="str">
            <v>6400.04</v>
          </cell>
          <cell r="C615" t="str">
            <v>640.40.80.670</v>
          </cell>
          <cell r="D615">
            <v>10000</v>
          </cell>
          <cell r="E615">
            <v>0</v>
          </cell>
          <cell r="F615">
            <v>10000</v>
          </cell>
          <cell r="G615">
            <v>0</v>
          </cell>
          <cell r="H615">
            <v>0</v>
          </cell>
          <cell r="I615">
            <v>0</v>
          </cell>
          <cell r="J615">
            <v>10000</v>
          </cell>
          <cell r="K615">
            <v>0</v>
          </cell>
          <cell r="L615">
            <v>0</v>
          </cell>
          <cell r="M615" t="str">
            <v>6400.04 - Repairs &amp; Maintenance Equipment Rental</v>
          </cell>
        </row>
        <row r="616">
          <cell r="A616" t="str">
            <v>640.40.80.675-6400.04</v>
          </cell>
          <cell r="B616" t="str">
            <v>6400.04</v>
          </cell>
          <cell r="C616" t="str">
            <v>640.40.80.675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 t="str">
            <v>+++</v>
          </cell>
          <cell r="L616">
            <v>0</v>
          </cell>
          <cell r="M616" t="str">
            <v>6400.04 - Repairs &amp; Maintenance Equipment Rental</v>
          </cell>
        </row>
        <row r="617">
          <cell r="A617" t="str">
            <v>640.40.60.520-6400.05</v>
          </cell>
          <cell r="B617" t="str">
            <v>6400.05</v>
          </cell>
          <cell r="C617" t="str">
            <v>640.40.60.520</v>
          </cell>
          <cell r="D617">
            <v>21000</v>
          </cell>
          <cell r="E617">
            <v>0</v>
          </cell>
          <cell r="F617">
            <v>21000</v>
          </cell>
          <cell r="G617">
            <v>921.51</v>
          </cell>
          <cell r="H617">
            <v>0</v>
          </cell>
          <cell r="I617">
            <v>8100.23</v>
          </cell>
          <cell r="J617">
            <v>12899.77</v>
          </cell>
          <cell r="K617">
            <v>0.39</v>
          </cell>
          <cell r="L617">
            <v>12905.76</v>
          </cell>
          <cell r="M617" t="str">
            <v>6400.05 - Repairs &amp; Maintenance Vehicle</v>
          </cell>
        </row>
        <row r="618">
          <cell r="A618" t="str">
            <v>640.40.60.530-6400.05</v>
          </cell>
          <cell r="B618" t="str">
            <v>6400.05</v>
          </cell>
          <cell r="C618" t="str">
            <v>640.40.60.530</v>
          </cell>
          <cell r="D618">
            <v>18000</v>
          </cell>
          <cell r="E618">
            <v>0</v>
          </cell>
          <cell r="F618">
            <v>18000</v>
          </cell>
          <cell r="G618">
            <v>4194.96</v>
          </cell>
          <cell r="H618">
            <v>0</v>
          </cell>
          <cell r="I618">
            <v>19416.86</v>
          </cell>
          <cell r="J618">
            <v>-1416.86</v>
          </cell>
          <cell r="K618">
            <v>1.08</v>
          </cell>
          <cell r="L618">
            <v>13605.72</v>
          </cell>
          <cell r="M618" t="str">
            <v>6400.05 - Repairs &amp; Maintenance Vehicle</v>
          </cell>
        </row>
        <row r="619">
          <cell r="A619" t="str">
            <v>640.40.80.015-6400.05</v>
          </cell>
          <cell r="B619" t="str">
            <v>6400.05</v>
          </cell>
          <cell r="C619" t="str">
            <v>640.40.80.015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 t="str">
            <v>+++</v>
          </cell>
          <cell r="L619">
            <v>0</v>
          </cell>
          <cell r="M619" t="str">
            <v>6400.05 - Repairs &amp; Maintenance Vehicle</v>
          </cell>
        </row>
        <row r="620">
          <cell r="A620" t="str">
            <v>640.40.80.015-6400.06</v>
          </cell>
          <cell r="B620" t="str">
            <v>6400.06</v>
          </cell>
          <cell r="C620" t="str">
            <v>640.40.80.015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 t="str">
            <v>+++</v>
          </cell>
          <cell r="L620">
            <v>0</v>
          </cell>
          <cell r="M620" t="str">
            <v>6400.06 - Repairs &amp; Maintenance Smog Retrofit</v>
          </cell>
        </row>
        <row r="621">
          <cell r="A621" t="str">
            <v>640.40.80.015-6400.07</v>
          </cell>
          <cell r="B621" t="str">
            <v>6400.07</v>
          </cell>
          <cell r="C621" t="str">
            <v>640.40.80.015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 t="str">
            <v>+++</v>
          </cell>
          <cell r="L621">
            <v>0</v>
          </cell>
          <cell r="M621" t="str">
            <v>6400.07 - Repairs &amp; Maintenance Radio Communication</v>
          </cell>
        </row>
        <row r="622">
          <cell r="A622" t="str">
            <v>640.40.80.670-6400.15</v>
          </cell>
          <cell r="B622" t="str">
            <v>6400.15</v>
          </cell>
          <cell r="C622" t="str">
            <v>640.40.80.670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 t="str">
            <v>+++</v>
          </cell>
          <cell r="L622">
            <v>0</v>
          </cell>
          <cell r="M622" t="str">
            <v>6400.15 - Repairs &amp; Maintenance Emergency</v>
          </cell>
        </row>
        <row r="623">
          <cell r="A623" t="str">
            <v>640.40.80.015-6400.17</v>
          </cell>
          <cell r="B623" t="str">
            <v>6400.17</v>
          </cell>
          <cell r="C623" t="str">
            <v>640.40.80.015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 t="str">
            <v>+++</v>
          </cell>
          <cell r="L623">
            <v>0</v>
          </cell>
          <cell r="M623" t="str">
            <v>6400.17 - Repairs &amp; Maintenance Breathing Apparatus</v>
          </cell>
        </row>
        <row r="624">
          <cell r="A624" t="str">
            <v>640.40.80.650-6400.19</v>
          </cell>
          <cell r="B624" t="str">
            <v>6400.19</v>
          </cell>
          <cell r="C624" t="str">
            <v>640.40.80.650</v>
          </cell>
          <cell r="D624">
            <v>50000</v>
          </cell>
          <cell r="E624">
            <v>0</v>
          </cell>
          <cell r="F624">
            <v>50000</v>
          </cell>
          <cell r="G624">
            <v>359.98</v>
          </cell>
          <cell r="H624">
            <v>0</v>
          </cell>
          <cell r="I624">
            <v>29000.44</v>
          </cell>
          <cell r="J624">
            <v>20999.56</v>
          </cell>
          <cell r="K624">
            <v>0.57999999999999996</v>
          </cell>
          <cell r="L624">
            <v>40313.760000000002</v>
          </cell>
          <cell r="M624" t="str">
            <v>6400.19 - Repairs &amp; Maintenance Testing/Certifications</v>
          </cell>
        </row>
        <row r="625">
          <cell r="A625" t="str">
            <v>640.40.80.660-6400.19</v>
          </cell>
          <cell r="B625" t="str">
            <v>6400.19</v>
          </cell>
          <cell r="C625" t="str">
            <v>640.40.80.660</v>
          </cell>
          <cell r="D625">
            <v>5000</v>
          </cell>
          <cell r="E625">
            <v>0</v>
          </cell>
          <cell r="F625">
            <v>5000</v>
          </cell>
          <cell r="G625">
            <v>0</v>
          </cell>
          <cell r="H625">
            <v>0</v>
          </cell>
          <cell r="I625">
            <v>938.61</v>
          </cell>
          <cell r="J625">
            <v>4061.39</v>
          </cell>
          <cell r="K625">
            <v>0.19</v>
          </cell>
          <cell r="L625">
            <v>303.75</v>
          </cell>
          <cell r="M625" t="str">
            <v>6400.19 - Repairs &amp; Maintenance Testing/Certifications</v>
          </cell>
        </row>
        <row r="626">
          <cell r="A626" t="str">
            <v>640.40.80.015-6400.20</v>
          </cell>
          <cell r="B626" t="str">
            <v>6400.20</v>
          </cell>
          <cell r="C626" t="str">
            <v>640.40.80.015</v>
          </cell>
          <cell r="D626">
            <v>9660</v>
          </cell>
          <cell r="E626">
            <v>0</v>
          </cell>
          <cell r="F626">
            <v>9660</v>
          </cell>
          <cell r="G626">
            <v>0</v>
          </cell>
          <cell r="H626">
            <v>0</v>
          </cell>
          <cell r="I626">
            <v>6145.19</v>
          </cell>
          <cell r="J626">
            <v>3514.81</v>
          </cell>
          <cell r="K626">
            <v>0.64</v>
          </cell>
          <cell r="L626">
            <v>4125.97</v>
          </cell>
          <cell r="M626" t="str">
            <v>6400.20 - Repairs &amp; Maintenance Property Maintenance</v>
          </cell>
        </row>
        <row r="627">
          <cell r="A627" t="str">
            <v>640.40.80.660-6400.20</v>
          </cell>
          <cell r="B627" t="str">
            <v>6400.20</v>
          </cell>
          <cell r="C627" t="str">
            <v>640.40.80.660</v>
          </cell>
          <cell r="D627">
            <v>5000</v>
          </cell>
          <cell r="E627">
            <v>0</v>
          </cell>
          <cell r="F627">
            <v>5000</v>
          </cell>
          <cell r="G627">
            <v>0</v>
          </cell>
          <cell r="H627">
            <v>0</v>
          </cell>
          <cell r="I627">
            <v>2200</v>
          </cell>
          <cell r="J627">
            <v>2800</v>
          </cell>
          <cell r="K627">
            <v>0.44</v>
          </cell>
          <cell r="L627">
            <v>0</v>
          </cell>
          <cell r="M627" t="str">
            <v>6400.20 - Repairs &amp; Maintenance Property Maintenance</v>
          </cell>
        </row>
        <row r="628">
          <cell r="A628" t="str">
            <v>640.40.80.675-6400.20</v>
          </cell>
          <cell r="B628" t="str">
            <v>6400.20</v>
          </cell>
          <cell r="C628" t="str">
            <v>640.40.80.675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 t="str">
            <v>+++</v>
          </cell>
          <cell r="L628">
            <v>0</v>
          </cell>
          <cell r="M628" t="str">
            <v>6400.20 - Repairs &amp; Maintenance Property Maintenance</v>
          </cell>
        </row>
        <row r="629">
          <cell r="A629" t="str">
            <v>640.40.80.015-6500.01</v>
          </cell>
          <cell r="B629" t="str">
            <v>6500.01</v>
          </cell>
          <cell r="C629" t="str">
            <v>640.40.80.015</v>
          </cell>
          <cell r="D629">
            <v>175000</v>
          </cell>
          <cell r="E629">
            <v>0</v>
          </cell>
          <cell r="F629">
            <v>175000</v>
          </cell>
          <cell r="G629">
            <v>175000</v>
          </cell>
          <cell r="H629">
            <v>0</v>
          </cell>
          <cell r="I629">
            <v>175000</v>
          </cell>
          <cell r="J629">
            <v>0</v>
          </cell>
          <cell r="K629">
            <v>1</v>
          </cell>
          <cell r="L629">
            <v>250000</v>
          </cell>
          <cell r="M629" t="str">
            <v>6500.01 - Claims &amp; Insurance SIR</v>
          </cell>
        </row>
        <row r="630">
          <cell r="A630" t="str">
            <v>640.40.80.015-6500.02</v>
          </cell>
          <cell r="B630" t="str">
            <v>6500.02</v>
          </cell>
          <cell r="C630" t="str">
            <v>640.40.80.015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50000</v>
          </cell>
          <cell r="J630">
            <v>-50000</v>
          </cell>
          <cell r="K630" t="str">
            <v>+++</v>
          </cell>
          <cell r="L630">
            <v>0</v>
          </cell>
          <cell r="M630" t="str">
            <v>6500.02 - Claims &amp; Insurance Claim Settlement</v>
          </cell>
        </row>
        <row r="631">
          <cell r="A631" t="str">
            <v>640.40.80.015-6500.04</v>
          </cell>
          <cell r="B631" t="str">
            <v>6500.04</v>
          </cell>
          <cell r="C631" t="str">
            <v>640.40.80.015</v>
          </cell>
          <cell r="D631">
            <v>264630</v>
          </cell>
          <cell r="E631">
            <v>0</v>
          </cell>
          <cell r="F631">
            <v>264630</v>
          </cell>
          <cell r="G631">
            <v>0</v>
          </cell>
          <cell r="H631">
            <v>0</v>
          </cell>
          <cell r="I631">
            <v>264630</v>
          </cell>
          <cell r="J631">
            <v>0</v>
          </cell>
          <cell r="K631">
            <v>1</v>
          </cell>
          <cell r="L631">
            <v>216840</v>
          </cell>
          <cell r="M631" t="str">
            <v>6500.04 - Claims &amp; Insurance Insurance Premiums</v>
          </cell>
        </row>
        <row r="632">
          <cell r="A632" t="str">
            <v>640.40.80.015-6600.01</v>
          </cell>
          <cell r="B632" t="str">
            <v>6600.01</v>
          </cell>
          <cell r="C632" t="str">
            <v>640.40.80.015</v>
          </cell>
          <cell r="D632">
            <v>2300</v>
          </cell>
          <cell r="E632">
            <v>0</v>
          </cell>
          <cell r="F632">
            <v>2300</v>
          </cell>
          <cell r="G632">
            <v>7.27</v>
          </cell>
          <cell r="H632">
            <v>0</v>
          </cell>
          <cell r="I632">
            <v>596.66999999999996</v>
          </cell>
          <cell r="J632">
            <v>1703.33</v>
          </cell>
          <cell r="K632">
            <v>0.26</v>
          </cell>
          <cell r="L632">
            <v>560.57000000000005</v>
          </cell>
          <cell r="M632" t="str">
            <v>6600.01 - Administrative Expenses Meetings</v>
          </cell>
        </row>
        <row r="633">
          <cell r="A633" t="str">
            <v>640.40.80.015-6600.03</v>
          </cell>
          <cell r="B633" t="str">
            <v>6600.03</v>
          </cell>
          <cell r="C633" t="str">
            <v>640.40.80.015</v>
          </cell>
          <cell r="D633">
            <v>500</v>
          </cell>
          <cell r="E633">
            <v>0</v>
          </cell>
          <cell r="F633">
            <v>500</v>
          </cell>
          <cell r="G633">
            <v>0</v>
          </cell>
          <cell r="H633">
            <v>0</v>
          </cell>
          <cell r="I633">
            <v>0</v>
          </cell>
          <cell r="J633">
            <v>500</v>
          </cell>
          <cell r="K633">
            <v>0</v>
          </cell>
          <cell r="L633">
            <v>0</v>
          </cell>
          <cell r="M633" t="str">
            <v>6600.03 - Administrative Expenses Mileage Reimbursement</v>
          </cell>
        </row>
        <row r="634">
          <cell r="A634" t="str">
            <v>640.40.80.660-6600.03</v>
          </cell>
          <cell r="B634" t="str">
            <v>6600.03</v>
          </cell>
          <cell r="C634" t="str">
            <v>640.40.80.660</v>
          </cell>
          <cell r="D634">
            <v>400</v>
          </cell>
          <cell r="E634">
            <v>0</v>
          </cell>
          <cell r="F634">
            <v>400</v>
          </cell>
          <cell r="G634">
            <v>0</v>
          </cell>
          <cell r="H634">
            <v>0</v>
          </cell>
          <cell r="I634">
            <v>0</v>
          </cell>
          <cell r="J634">
            <v>400</v>
          </cell>
          <cell r="K634">
            <v>0</v>
          </cell>
          <cell r="L634">
            <v>0</v>
          </cell>
          <cell r="M634" t="str">
            <v>6600.03 - Administrative Expenses Mileage Reimbursement</v>
          </cell>
        </row>
        <row r="635">
          <cell r="A635" t="str">
            <v>640.05.00.160-6600.04</v>
          </cell>
          <cell r="B635" t="str">
            <v>6600.04</v>
          </cell>
          <cell r="C635" t="str">
            <v>640.05.00.160</v>
          </cell>
          <cell r="D635">
            <v>1500</v>
          </cell>
          <cell r="E635">
            <v>0</v>
          </cell>
          <cell r="F635">
            <v>1500</v>
          </cell>
          <cell r="G635">
            <v>0</v>
          </cell>
          <cell r="H635">
            <v>0</v>
          </cell>
          <cell r="I635">
            <v>991.61</v>
          </cell>
          <cell r="J635">
            <v>508.39</v>
          </cell>
          <cell r="K635">
            <v>0.66</v>
          </cell>
          <cell r="L635">
            <v>0</v>
          </cell>
          <cell r="M635" t="str">
            <v>6600.04 - Administrative Expenses Training/Conferences</v>
          </cell>
        </row>
        <row r="636">
          <cell r="A636" t="str">
            <v>640.40.50.001-6600.04</v>
          </cell>
          <cell r="B636" t="str">
            <v>6600.04</v>
          </cell>
          <cell r="C636" t="str">
            <v>640.40.50.001</v>
          </cell>
          <cell r="D636">
            <v>9000</v>
          </cell>
          <cell r="E636">
            <v>0</v>
          </cell>
          <cell r="F636">
            <v>9000</v>
          </cell>
          <cell r="G636">
            <v>0</v>
          </cell>
          <cell r="H636">
            <v>0</v>
          </cell>
          <cell r="I636">
            <v>11097.34</v>
          </cell>
          <cell r="J636">
            <v>-2097.34</v>
          </cell>
          <cell r="K636">
            <v>1.23</v>
          </cell>
          <cell r="L636">
            <v>7024.85</v>
          </cell>
          <cell r="M636" t="str">
            <v>6600.04 - Administrative Expenses Training/Conferences</v>
          </cell>
        </row>
        <row r="637">
          <cell r="A637" t="str">
            <v>640.40.60.530-6600.04</v>
          </cell>
          <cell r="B637" t="str">
            <v>6600.04</v>
          </cell>
          <cell r="C637" t="str">
            <v>640.40.60.530</v>
          </cell>
          <cell r="D637">
            <v>5500</v>
          </cell>
          <cell r="E637">
            <v>0</v>
          </cell>
          <cell r="F637">
            <v>5500</v>
          </cell>
          <cell r="G637">
            <v>0</v>
          </cell>
          <cell r="H637">
            <v>0</v>
          </cell>
          <cell r="I637">
            <v>0</v>
          </cell>
          <cell r="J637">
            <v>5500</v>
          </cell>
          <cell r="K637">
            <v>0</v>
          </cell>
          <cell r="L637">
            <v>0</v>
          </cell>
          <cell r="M637" t="str">
            <v>6600.04 - Administrative Expenses Training/Conferences</v>
          </cell>
        </row>
        <row r="638">
          <cell r="A638" t="str">
            <v>640.40.80.015-6600.04</v>
          </cell>
          <cell r="B638" t="str">
            <v>6600.04</v>
          </cell>
          <cell r="C638" t="str">
            <v>640.40.80.015</v>
          </cell>
          <cell r="D638">
            <v>9000</v>
          </cell>
          <cell r="E638">
            <v>0</v>
          </cell>
          <cell r="F638">
            <v>9000</v>
          </cell>
          <cell r="G638">
            <v>165</v>
          </cell>
          <cell r="H638">
            <v>0</v>
          </cell>
          <cell r="I638">
            <v>4464.5600000000004</v>
          </cell>
          <cell r="J638">
            <v>4535.4399999999996</v>
          </cell>
          <cell r="K638">
            <v>0.5</v>
          </cell>
          <cell r="L638">
            <v>383.53</v>
          </cell>
          <cell r="M638" t="str">
            <v>6600.04 - Administrative Expenses Training/Conferences</v>
          </cell>
        </row>
        <row r="639">
          <cell r="A639" t="str">
            <v>640.40.80.560-6600.04</v>
          </cell>
          <cell r="B639" t="str">
            <v>6600.04</v>
          </cell>
          <cell r="C639" t="str">
            <v>640.40.80.560</v>
          </cell>
          <cell r="D639">
            <v>6500</v>
          </cell>
          <cell r="E639">
            <v>0</v>
          </cell>
          <cell r="F639">
            <v>6500</v>
          </cell>
          <cell r="G639">
            <v>0</v>
          </cell>
          <cell r="H639">
            <v>0</v>
          </cell>
          <cell r="I639">
            <v>55</v>
          </cell>
          <cell r="J639">
            <v>6445</v>
          </cell>
          <cell r="K639">
            <v>0.01</v>
          </cell>
          <cell r="L639">
            <v>0</v>
          </cell>
          <cell r="M639" t="str">
            <v>6600.04 - Administrative Expenses Training/Conferences</v>
          </cell>
        </row>
        <row r="640">
          <cell r="A640" t="str">
            <v>640.40.80.640-6600.04</v>
          </cell>
          <cell r="B640" t="str">
            <v>6600.04</v>
          </cell>
          <cell r="C640" t="str">
            <v>640.40.80.640</v>
          </cell>
          <cell r="D640">
            <v>15000</v>
          </cell>
          <cell r="E640">
            <v>0</v>
          </cell>
          <cell r="F640">
            <v>15000</v>
          </cell>
          <cell r="G640">
            <v>0</v>
          </cell>
          <cell r="H640">
            <v>0</v>
          </cell>
          <cell r="I640">
            <v>2634.37</v>
          </cell>
          <cell r="J640">
            <v>12365.63</v>
          </cell>
          <cell r="K640">
            <v>0.18</v>
          </cell>
          <cell r="L640">
            <v>17136.59</v>
          </cell>
          <cell r="M640" t="str">
            <v>6600.04 - Administrative Expenses Training/Conferences</v>
          </cell>
        </row>
        <row r="641">
          <cell r="A641" t="str">
            <v>640.40.80.650-6600.04</v>
          </cell>
          <cell r="B641" t="str">
            <v>6600.04</v>
          </cell>
          <cell r="C641" t="str">
            <v>640.40.80.650</v>
          </cell>
          <cell r="D641">
            <v>7500</v>
          </cell>
          <cell r="E641">
            <v>0</v>
          </cell>
          <cell r="F641">
            <v>7500</v>
          </cell>
          <cell r="G641">
            <v>0</v>
          </cell>
          <cell r="H641">
            <v>0</v>
          </cell>
          <cell r="I641">
            <v>368.99</v>
          </cell>
          <cell r="J641">
            <v>7131.01</v>
          </cell>
          <cell r="K641">
            <v>0.05</v>
          </cell>
          <cell r="L641">
            <v>2194.7199999999998</v>
          </cell>
          <cell r="M641" t="str">
            <v>6600.04 - Administrative Expenses Training/Conferences</v>
          </cell>
        </row>
        <row r="642">
          <cell r="A642" t="str">
            <v>640.40.80.660-6600.04</v>
          </cell>
          <cell r="B642" t="str">
            <v>6600.04</v>
          </cell>
          <cell r="C642" t="str">
            <v>640.40.80.660</v>
          </cell>
          <cell r="D642">
            <v>15000</v>
          </cell>
          <cell r="E642">
            <v>0</v>
          </cell>
          <cell r="F642">
            <v>15000</v>
          </cell>
          <cell r="G642">
            <v>0</v>
          </cell>
          <cell r="H642">
            <v>0</v>
          </cell>
          <cell r="I642">
            <v>3035.18</v>
          </cell>
          <cell r="J642">
            <v>11964.82</v>
          </cell>
          <cell r="K642">
            <v>0.2</v>
          </cell>
          <cell r="L642">
            <v>4052</v>
          </cell>
          <cell r="M642" t="str">
            <v>6600.04 - Administrative Expenses Training/Conferences</v>
          </cell>
        </row>
        <row r="643">
          <cell r="A643" t="str">
            <v>640.40.80.670-6600.04</v>
          </cell>
          <cell r="B643" t="str">
            <v>6600.04</v>
          </cell>
          <cell r="C643" t="str">
            <v>640.40.80.670</v>
          </cell>
          <cell r="D643">
            <v>15000</v>
          </cell>
          <cell r="E643">
            <v>0</v>
          </cell>
          <cell r="F643">
            <v>15000</v>
          </cell>
          <cell r="G643">
            <v>200</v>
          </cell>
          <cell r="H643">
            <v>0</v>
          </cell>
          <cell r="I643">
            <v>5753.69</v>
          </cell>
          <cell r="J643">
            <v>9246.31</v>
          </cell>
          <cell r="K643">
            <v>0.38</v>
          </cell>
          <cell r="L643">
            <v>10169.959999999999</v>
          </cell>
          <cell r="M643" t="str">
            <v>6600.04 - Administrative Expenses Training/Conferences</v>
          </cell>
        </row>
        <row r="644">
          <cell r="A644" t="str">
            <v>640.40.80.015-6600.05</v>
          </cell>
          <cell r="B644" t="str">
            <v>6600.05</v>
          </cell>
          <cell r="C644" t="str">
            <v>640.40.80.015</v>
          </cell>
          <cell r="D644">
            <v>100</v>
          </cell>
          <cell r="E644">
            <v>0</v>
          </cell>
          <cell r="F644">
            <v>100</v>
          </cell>
          <cell r="G644">
            <v>0</v>
          </cell>
          <cell r="H644">
            <v>0</v>
          </cell>
          <cell r="I644">
            <v>0</v>
          </cell>
          <cell r="J644">
            <v>100</v>
          </cell>
          <cell r="K644">
            <v>0</v>
          </cell>
          <cell r="L644">
            <v>0</v>
          </cell>
          <cell r="M644" t="str">
            <v>6600.05 - Administrative Expenses Public/Legal Advertisement</v>
          </cell>
        </row>
        <row r="645">
          <cell r="A645" t="str">
            <v>640.40.80.560-6600.05</v>
          </cell>
          <cell r="B645" t="str">
            <v>6600.05</v>
          </cell>
          <cell r="C645" t="str">
            <v>640.40.80.560</v>
          </cell>
          <cell r="D645">
            <v>100</v>
          </cell>
          <cell r="E645">
            <v>0</v>
          </cell>
          <cell r="F645">
            <v>100</v>
          </cell>
          <cell r="G645">
            <v>0</v>
          </cell>
          <cell r="H645">
            <v>0</v>
          </cell>
          <cell r="I645">
            <v>0</v>
          </cell>
          <cell r="J645">
            <v>100</v>
          </cell>
          <cell r="K645">
            <v>0</v>
          </cell>
          <cell r="L645">
            <v>0</v>
          </cell>
          <cell r="M645" t="str">
            <v>6600.05 - Administrative Expenses Public/Legal Advertisement</v>
          </cell>
        </row>
        <row r="646">
          <cell r="A646" t="str">
            <v>640.40.80.015-6600.06</v>
          </cell>
          <cell r="B646" t="str">
            <v>6600.06</v>
          </cell>
          <cell r="C646" t="str">
            <v>640.40.80.015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 t="str">
            <v>+++</v>
          </cell>
          <cell r="L646">
            <v>0</v>
          </cell>
          <cell r="M646" t="str">
            <v>6600.06 - Administrative Expenses Property/Building Rental</v>
          </cell>
        </row>
        <row r="647">
          <cell r="A647" t="str">
            <v>640.05.00.160-6600.07</v>
          </cell>
          <cell r="B647" t="str">
            <v>6600.07</v>
          </cell>
          <cell r="C647" t="str">
            <v>640.05.00.160</v>
          </cell>
          <cell r="D647">
            <v>50</v>
          </cell>
          <cell r="E647">
            <v>0</v>
          </cell>
          <cell r="F647">
            <v>50</v>
          </cell>
          <cell r="G647">
            <v>0</v>
          </cell>
          <cell r="H647">
            <v>0</v>
          </cell>
          <cell r="I647">
            <v>0</v>
          </cell>
          <cell r="J647">
            <v>50</v>
          </cell>
          <cell r="K647">
            <v>0</v>
          </cell>
          <cell r="L647">
            <v>109.72</v>
          </cell>
          <cell r="M647" t="str">
            <v>6600.07 - Administrative Expenses Employee Recruitment</v>
          </cell>
        </row>
        <row r="648">
          <cell r="A648" t="str">
            <v>640.40.50.001-6600.07</v>
          </cell>
          <cell r="B648" t="str">
            <v>6600.07</v>
          </cell>
          <cell r="C648" t="str">
            <v>640.40.50.001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 t="str">
            <v>+++</v>
          </cell>
          <cell r="L648">
            <v>0</v>
          </cell>
          <cell r="M648" t="str">
            <v>6600.07 - Administrative Expenses Employee Recruitment</v>
          </cell>
        </row>
        <row r="649">
          <cell r="A649" t="str">
            <v>640.40.55.500-6600.07</v>
          </cell>
          <cell r="B649" t="str">
            <v>6600.07</v>
          </cell>
          <cell r="C649" t="str">
            <v>640.40.55.500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 t="str">
            <v>+++</v>
          </cell>
          <cell r="L649">
            <v>0</v>
          </cell>
          <cell r="M649" t="str">
            <v>6600.07 - Administrative Expenses Employee Recruitment</v>
          </cell>
        </row>
        <row r="650">
          <cell r="A650" t="str">
            <v>640.40.80.015-6600.07</v>
          </cell>
          <cell r="B650" t="str">
            <v>6600.07</v>
          </cell>
          <cell r="C650" t="str">
            <v>640.40.80.015</v>
          </cell>
          <cell r="D650">
            <v>2800</v>
          </cell>
          <cell r="E650">
            <v>2115</v>
          </cell>
          <cell r="F650">
            <v>4915</v>
          </cell>
          <cell r="G650">
            <v>0</v>
          </cell>
          <cell r="H650">
            <v>0</v>
          </cell>
          <cell r="I650">
            <v>612.24</v>
          </cell>
          <cell r="J650">
            <v>4302.76</v>
          </cell>
          <cell r="K650">
            <v>0.12</v>
          </cell>
          <cell r="L650">
            <v>1589.84</v>
          </cell>
          <cell r="M650" t="str">
            <v>6600.07 - Administrative Expenses Employee Recruitment</v>
          </cell>
        </row>
        <row r="651">
          <cell r="A651" t="str">
            <v>640.40.80.670-6600.07</v>
          </cell>
          <cell r="B651" t="str">
            <v>6600.07</v>
          </cell>
          <cell r="C651" t="str">
            <v>640.40.80.670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 t="str">
            <v>+++</v>
          </cell>
          <cell r="L651">
            <v>0</v>
          </cell>
          <cell r="M651" t="str">
            <v>6600.07 - Administrative Expenses Employee Recruitment</v>
          </cell>
        </row>
        <row r="652">
          <cell r="A652" t="str">
            <v>640.40.80.015-6600.16</v>
          </cell>
          <cell r="B652" t="str">
            <v>6600.16</v>
          </cell>
          <cell r="C652" t="str">
            <v>640.40.80.015</v>
          </cell>
          <cell r="D652">
            <v>82405</v>
          </cell>
          <cell r="E652">
            <v>0</v>
          </cell>
          <cell r="F652">
            <v>82405</v>
          </cell>
          <cell r="G652">
            <v>0</v>
          </cell>
          <cell r="H652">
            <v>0</v>
          </cell>
          <cell r="I652">
            <v>75576.66</v>
          </cell>
          <cell r="J652">
            <v>6828.34</v>
          </cell>
          <cell r="K652">
            <v>0.92</v>
          </cell>
          <cell r="L652">
            <v>70970.7</v>
          </cell>
          <cell r="M652" t="str">
            <v>6600.16 - Administrative Expenses Property Tax Assessments</v>
          </cell>
        </row>
        <row r="653">
          <cell r="A653" t="str">
            <v>640.40.80.015-6600.25</v>
          </cell>
          <cell r="B653" t="str">
            <v>6600.25</v>
          </cell>
          <cell r="C653" t="str">
            <v>640.40.80.015</v>
          </cell>
          <cell r="D653">
            <v>989970</v>
          </cell>
          <cell r="E653">
            <v>0</v>
          </cell>
          <cell r="F653">
            <v>989970</v>
          </cell>
          <cell r="G653">
            <v>0</v>
          </cell>
          <cell r="H653">
            <v>0</v>
          </cell>
          <cell r="I653">
            <v>989970</v>
          </cell>
          <cell r="J653">
            <v>0</v>
          </cell>
          <cell r="K653">
            <v>1</v>
          </cell>
          <cell r="L653">
            <v>1045700</v>
          </cell>
          <cell r="M653" t="str">
            <v>6600.25 - Administrative Expenses Support Services-Indirect Labor</v>
          </cell>
        </row>
        <row r="654">
          <cell r="A654" t="str">
            <v>640.40.80.015-6600.26</v>
          </cell>
          <cell r="B654" t="str">
            <v>6600.26</v>
          </cell>
          <cell r="C654" t="str">
            <v>640.40.80.015</v>
          </cell>
          <cell r="D654">
            <v>138620</v>
          </cell>
          <cell r="E654">
            <v>0</v>
          </cell>
          <cell r="F654">
            <v>138620</v>
          </cell>
          <cell r="G654">
            <v>0</v>
          </cell>
          <cell r="H654">
            <v>0</v>
          </cell>
          <cell r="I654">
            <v>138620</v>
          </cell>
          <cell r="J654">
            <v>0</v>
          </cell>
          <cell r="K654">
            <v>1</v>
          </cell>
          <cell r="L654">
            <v>133530</v>
          </cell>
          <cell r="M654" t="str">
            <v>6600.26 - Administrative Expenses Support Services-IT</v>
          </cell>
        </row>
        <row r="655">
          <cell r="A655" t="str">
            <v>640.40.80.015-6600.28</v>
          </cell>
          <cell r="B655" t="str">
            <v>6600.28</v>
          </cell>
          <cell r="C655" t="str">
            <v>640.40.80.015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 t="str">
            <v>+++</v>
          </cell>
          <cell r="L655">
            <v>0</v>
          </cell>
          <cell r="M655" t="str">
            <v>6600.28 - Administrative Expenses Equipment Fund Contribution</v>
          </cell>
        </row>
        <row r="656">
          <cell r="A656" t="str">
            <v>640.40.80.015-6600.32</v>
          </cell>
          <cell r="B656" t="str">
            <v>6600.32</v>
          </cell>
          <cell r="C656" t="str">
            <v>640.40.80.015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 t="str">
            <v>+++</v>
          </cell>
          <cell r="L656">
            <v>0</v>
          </cell>
          <cell r="M656" t="str">
            <v>6600.32 - Administrative Expenses Vehicle Fund Contribution</v>
          </cell>
        </row>
        <row r="657">
          <cell r="A657" t="str">
            <v>640.40.80.015-6600.36</v>
          </cell>
          <cell r="B657" t="str">
            <v>6600.36</v>
          </cell>
          <cell r="C657" t="str">
            <v>640.40.80.015</v>
          </cell>
          <cell r="D657">
            <v>151620</v>
          </cell>
          <cell r="E657">
            <v>0</v>
          </cell>
          <cell r="F657">
            <v>151620</v>
          </cell>
          <cell r="G657">
            <v>0</v>
          </cell>
          <cell r="H657">
            <v>0</v>
          </cell>
          <cell r="I657">
            <v>151620</v>
          </cell>
          <cell r="J657">
            <v>0</v>
          </cell>
          <cell r="K657">
            <v>1</v>
          </cell>
          <cell r="L657">
            <v>131990</v>
          </cell>
          <cell r="M657" t="str">
            <v>6600.36 - Administrative Expenses IT Fund Contribution</v>
          </cell>
        </row>
        <row r="658">
          <cell r="A658" t="str">
            <v>640.00.00.900-6700.01</v>
          </cell>
          <cell r="B658" t="str">
            <v>6700.01</v>
          </cell>
          <cell r="C658" t="str">
            <v>640.00.00.900</v>
          </cell>
          <cell r="D658">
            <v>0</v>
          </cell>
          <cell r="E658">
            <v>0</v>
          </cell>
          <cell r="F658">
            <v>0</v>
          </cell>
          <cell r="G658">
            <v>38294.400000000001</v>
          </cell>
          <cell r="H658">
            <v>0</v>
          </cell>
          <cell r="I658">
            <v>38294.400000000001</v>
          </cell>
          <cell r="J658">
            <v>-38294.400000000001</v>
          </cell>
          <cell r="K658" t="str">
            <v>+++</v>
          </cell>
          <cell r="L658">
            <v>38294.400000000001</v>
          </cell>
          <cell r="M658" t="str">
            <v>6700.01 - Depreciation Buildings</v>
          </cell>
        </row>
        <row r="659">
          <cell r="A659" t="str">
            <v>640.00.00.900-6700.02</v>
          </cell>
          <cell r="B659" t="str">
            <v>6700.02</v>
          </cell>
          <cell r="C659" t="str">
            <v>640.00.00.900</v>
          </cell>
          <cell r="D659">
            <v>0</v>
          </cell>
          <cell r="E659">
            <v>0</v>
          </cell>
          <cell r="F659">
            <v>0</v>
          </cell>
          <cell r="G659">
            <v>115981.82</v>
          </cell>
          <cell r="H659">
            <v>0</v>
          </cell>
          <cell r="I659">
            <v>115981.82</v>
          </cell>
          <cell r="J659">
            <v>-115981.82</v>
          </cell>
          <cell r="K659" t="str">
            <v>+++</v>
          </cell>
          <cell r="L659">
            <v>115981.83</v>
          </cell>
          <cell r="M659" t="str">
            <v>6700.02 - Depreciation Building Improvements</v>
          </cell>
        </row>
        <row r="660">
          <cell r="A660" t="str">
            <v>640.00.00.900-6700.03</v>
          </cell>
          <cell r="B660" t="str">
            <v>6700.03</v>
          </cell>
          <cell r="C660" t="str">
            <v>640.00.00.900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 t="str">
            <v>+++</v>
          </cell>
          <cell r="L660">
            <v>7233.34</v>
          </cell>
          <cell r="M660" t="str">
            <v>6700.03 - Depreciation Computer Hardware</v>
          </cell>
        </row>
        <row r="661">
          <cell r="A661" t="str">
            <v>640.00.00.900-6700.04</v>
          </cell>
          <cell r="B661" t="str">
            <v>6700.04</v>
          </cell>
          <cell r="C661" t="str">
            <v>640.00.00.900</v>
          </cell>
          <cell r="D661">
            <v>0</v>
          </cell>
          <cell r="E661">
            <v>0</v>
          </cell>
          <cell r="F661">
            <v>0</v>
          </cell>
          <cell r="G661">
            <v>986.67</v>
          </cell>
          <cell r="H661">
            <v>0</v>
          </cell>
          <cell r="I661">
            <v>986.67</v>
          </cell>
          <cell r="J661">
            <v>-986.67</v>
          </cell>
          <cell r="K661" t="str">
            <v>+++</v>
          </cell>
          <cell r="L661">
            <v>986.66</v>
          </cell>
          <cell r="M661" t="str">
            <v>6700.04 - Depreciation Software</v>
          </cell>
        </row>
        <row r="662">
          <cell r="A662" t="str">
            <v>640.00.00.900-6700.05</v>
          </cell>
          <cell r="B662" t="str">
            <v>6700.05</v>
          </cell>
          <cell r="C662" t="str">
            <v>640.00.00.900</v>
          </cell>
          <cell r="D662">
            <v>0</v>
          </cell>
          <cell r="E662">
            <v>0</v>
          </cell>
          <cell r="F662">
            <v>0</v>
          </cell>
          <cell r="G662">
            <v>282815.63</v>
          </cell>
          <cell r="H662">
            <v>0</v>
          </cell>
          <cell r="I662">
            <v>282815.63</v>
          </cell>
          <cell r="J662">
            <v>-282815.63</v>
          </cell>
          <cell r="K662" t="str">
            <v>+++</v>
          </cell>
          <cell r="L662">
            <v>232859.03</v>
          </cell>
          <cell r="M662" t="str">
            <v>6700.05 - Depreciation Machinery &amp; Equipment</v>
          </cell>
        </row>
        <row r="663">
          <cell r="A663" t="str">
            <v>640.00.00.900-6700.06</v>
          </cell>
          <cell r="B663" t="str">
            <v>6700.06</v>
          </cell>
          <cell r="C663" t="str">
            <v>640.00.00.900</v>
          </cell>
          <cell r="D663">
            <v>0</v>
          </cell>
          <cell r="E663">
            <v>0</v>
          </cell>
          <cell r="F663">
            <v>0</v>
          </cell>
          <cell r="G663">
            <v>169267.81</v>
          </cell>
          <cell r="H663">
            <v>0</v>
          </cell>
          <cell r="I663">
            <v>169267.81</v>
          </cell>
          <cell r="J663">
            <v>-169267.81</v>
          </cell>
          <cell r="K663" t="str">
            <v>+++</v>
          </cell>
          <cell r="L663">
            <v>92915.7</v>
          </cell>
          <cell r="M663" t="str">
            <v>6700.06 - Depreciation Vehicles</v>
          </cell>
        </row>
        <row r="664">
          <cell r="A664" t="str">
            <v>640.00.00.900-6700.08</v>
          </cell>
          <cell r="B664" t="str">
            <v>6700.08</v>
          </cell>
          <cell r="C664" t="str">
            <v>640.00.00.900</v>
          </cell>
          <cell r="D664">
            <v>0</v>
          </cell>
          <cell r="E664">
            <v>0</v>
          </cell>
          <cell r="F664">
            <v>0</v>
          </cell>
          <cell r="G664">
            <v>4943.72</v>
          </cell>
          <cell r="H664">
            <v>0</v>
          </cell>
          <cell r="I664">
            <v>4943.72</v>
          </cell>
          <cell r="J664">
            <v>-4943.72</v>
          </cell>
          <cell r="K664" t="str">
            <v>+++</v>
          </cell>
          <cell r="L664">
            <v>4943.72</v>
          </cell>
          <cell r="M664" t="str">
            <v>6700.08 - Depreciation Streets</v>
          </cell>
        </row>
        <row r="665">
          <cell r="A665" t="str">
            <v>640.00.00.900-6700.09</v>
          </cell>
          <cell r="B665" t="str">
            <v>6700.09</v>
          </cell>
          <cell r="C665" t="str">
            <v>640.00.00.900</v>
          </cell>
          <cell r="D665">
            <v>0</v>
          </cell>
          <cell r="E665">
            <v>0</v>
          </cell>
          <cell r="F665">
            <v>0</v>
          </cell>
          <cell r="G665">
            <v>1272339.32</v>
          </cell>
          <cell r="H665">
            <v>0</v>
          </cell>
          <cell r="I665">
            <v>1272339.32</v>
          </cell>
          <cell r="J665">
            <v>-1272339.32</v>
          </cell>
          <cell r="K665" t="str">
            <v>+++</v>
          </cell>
          <cell r="L665">
            <v>1240031.1000000001</v>
          </cell>
          <cell r="M665" t="str">
            <v>6700.09 - Depreciation Sewer Lines</v>
          </cell>
        </row>
        <row r="666">
          <cell r="A666" t="str">
            <v>640.00.00.900-6700.10</v>
          </cell>
          <cell r="B666" t="str">
            <v>6700.10</v>
          </cell>
          <cell r="C666" t="str">
            <v>640.00.00.900</v>
          </cell>
          <cell r="D666">
            <v>0</v>
          </cell>
          <cell r="E666">
            <v>0</v>
          </cell>
          <cell r="F666">
            <v>0</v>
          </cell>
          <cell r="G666">
            <v>1744577.84</v>
          </cell>
          <cell r="H666">
            <v>0</v>
          </cell>
          <cell r="I666">
            <v>1744577.84</v>
          </cell>
          <cell r="J666">
            <v>-1744577.84</v>
          </cell>
          <cell r="K666" t="str">
            <v>+++</v>
          </cell>
          <cell r="L666">
            <v>1746297.23</v>
          </cell>
          <cell r="M666" t="str">
            <v>6700.10 - Depreciation Sewer Plant</v>
          </cell>
        </row>
        <row r="667">
          <cell r="A667" t="str">
            <v>640 - Sewer M-6700.11</v>
          </cell>
          <cell r="B667" t="str">
            <v>6700.11</v>
          </cell>
          <cell r="C667" t="str">
            <v>640 - Sewer M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 t="str">
            <v>+++</v>
          </cell>
          <cell r="L667">
            <v>0</v>
          </cell>
          <cell r="M667" t="str">
            <v>6700.11 - Depreciation Storm Drain</v>
          </cell>
        </row>
        <row r="668">
          <cell r="A668" t="str">
            <v>640.00.00.900-6700.11</v>
          </cell>
          <cell r="B668" t="str">
            <v>6700.11</v>
          </cell>
          <cell r="C668" t="str">
            <v>640.00.00.900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 t="str">
            <v>+++</v>
          </cell>
          <cell r="L668">
            <v>0</v>
          </cell>
          <cell r="M668" t="str">
            <v>6700.11 - Depreciation Storm Drain</v>
          </cell>
        </row>
        <row r="669">
          <cell r="A669" t="str">
            <v>640.40.80.015-6700.11</v>
          </cell>
          <cell r="B669" t="str">
            <v>6700.11</v>
          </cell>
          <cell r="C669" t="str">
            <v>640.40.80.015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 t="str">
            <v>+++</v>
          </cell>
          <cell r="L669">
            <v>0</v>
          </cell>
          <cell r="M669" t="str">
            <v>6700.11 - Depreciation Storm Drain</v>
          </cell>
        </row>
        <row r="670">
          <cell r="A670" t="str">
            <v>640.00.00.900-6700.99</v>
          </cell>
          <cell r="B670" t="str">
            <v>6700.99</v>
          </cell>
          <cell r="C670" t="str">
            <v>640.00.00.900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 t="str">
            <v>+++</v>
          </cell>
          <cell r="L670">
            <v>0</v>
          </cell>
          <cell r="M670" t="str">
            <v>6700.99 - Depreciation Conversion</v>
          </cell>
        </row>
        <row r="671">
          <cell r="A671" t="str">
            <v>640.00.00.900-7000.01</v>
          </cell>
          <cell r="B671" t="str">
            <v>7000.01</v>
          </cell>
          <cell r="C671" t="str">
            <v>640.00.00.900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 t="str">
            <v>+++</v>
          </cell>
          <cell r="L671">
            <v>130.80000000000001</v>
          </cell>
          <cell r="M671" t="str">
            <v>7000.01 - Capital Outlay Vehicles-Minor</v>
          </cell>
        </row>
        <row r="672">
          <cell r="A672" t="str">
            <v>640.00.00.900-7000.02</v>
          </cell>
          <cell r="B672" t="str">
            <v>7000.02</v>
          </cell>
          <cell r="C672" t="str">
            <v>640.00.00.900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 t="str">
            <v>+++</v>
          </cell>
          <cell r="L672">
            <v>327651.02</v>
          </cell>
          <cell r="M672" t="str">
            <v>7000.02 - Capital Outlay Vehicles-Major</v>
          </cell>
        </row>
        <row r="673">
          <cell r="A673" t="str">
            <v>640.00.00.900-7000.03</v>
          </cell>
          <cell r="B673" t="str">
            <v>7000.03</v>
          </cell>
          <cell r="C673" t="str">
            <v>640.00.00.900</v>
          </cell>
          <cell r="D673">
            <v>0</v>
          </cell>
          <cell r="E673">
            <v>45000</v>
          </cell>
          <cell r="F673">
            <v>45000</v>
          </cell>
          <cell r="G673">
            <v>0</v>
          </cell>
          <cell r="H673">
            <v>0</v>
          </cell>
          <cell r="I673">
            <v>44762.7</v>
          </cell>
          <cell r="J673">
            <v>237.3</v>
          </cell>
          <cell r="K673">
            <v>0.99</v>
          </cell>
          <cell r="L673">
            <v>0</v>
          </cell>
          <cell r="M673" t="str">
            <v>7000.03 - Capital Outlay Operations Equip-Minor</v>
          </cell>
        </row>
        <row r="674">
          <cell r="A674" t="str">
            <v>640.40.50.001-7000.03</v>
          </cell>
          <cell r="B674" t="str">
            <v>7000.03</v>
          </cell>
          <cell r="C674" t="str">
            <v>640.40.50.001</v>
          </cell>
          <cell r="D674">
            <v>0</v>
          </cell>
          <cell r="E674">
            <v>1440</v>
          </cell>
          <cell r="F674">
            <v>1440</v>
          </cell>
          <cell r="G674">
            <v>0</v>
          </cell>
          <cell r="H674">
            <v>0</v>
          </cell>
          <cell r="I674">
            <v>0</v>
          </cell>
          <cell r="J674">
            <v>1440</v>
          </cell>
          <cell r="K674">
            <v>0</v>
          </cell>
          <cell r="L674">
            <v>0</v>
          </cell>
          <cell r="M674" t="str">
            <v>7000.03 - Capital Outlay Operations Equip-Minor</v>
          </cell>
        </row>
        <row r="675">
          <cell r="A675" t="str">
            <v>640.40.60.520-7000.03</v>
          </cell>
          <cell r="B675" t="str">
            <v>7000.03</v>
          </cell>
          <cell r="C675" t="str">
            <v>640.40.60.520</v>
          </cell>
          <cell r="D675">
            <v>0</v>
          </cell>
          <cell r="E675">
            <v>4425</v>
          </cell>
          <cell r="F675">
            <v>4425</v>
          </cell>
          <cell r="G675">
            <v>0</v>
          </cell>
          <cell r="H675">
            <v>0</v>
          </cell>
          <cell r="I675">
            <v>3007.73</v>
          </cell>
          <cell r="J675">
            <v>1417.27</v>
          </cell>
          <cell r="K675">
            <v>0.68</v>
          </cell>
          <cell r="L675">
            <v>0</v>
          </cell>
          <cell r="M675" t="str">
            <v>7000.03 - Capital Outlay Operations Equip-Minor</v>
          </cell>
        </row>
        <row r="676">
          <cell r="A676" t="str">
            <v>640.40.80.015-7000.03</v>
          </cell>
          <cell r="B676" t="str">
            <v>7000.03</v>
          </cell>
          <cell r="C676" t="str">
            <v>640.40.80.015</v>
          </cell>
          <cell r="D676">
            <v>0</v>
          </cell>
          <cell r="E676">
            <v>24000</v>
          </cell>
          <cell r="F676">
            <v>24000</v>
          </cell>
          <cell r="G676">
            <v>0</v>
          </cell>
          <cell r="H676">
            <v>0</v>
          </cell>
          <cell r="I676">
            <v>0</v>
          </cell>
          <cell r="J676">
            <v>24000</v>
          </cell>
          <cell r="K676">
            <v>0</v>
          </cell>
          <cell r="L676">
            <v>0</v>
          </cell>
          <cell r="M676" t="str">
            <v>7000.03 - Capital Outlay Operations Equip-Minor</v>
          </cell>
        </row>
        <row r="677">
          <cell r="A677" t="str">
            <v>640.40.80.650-7000.03</v>
          </cell>
          <cell r="B677" t="str">
            <v>7000.03</v>
          </cell>
          <cell r="C677" t="str">
            <v>640.40.80.650</v>
          </cell>
          <cell r="D677">
            <v>0</v>
          </cell>
          <cell r="E677">
            <v>48570</v>
          </cell>
          <cell r="F677">
            <v>48570</v>
          </cell>
          <cell r="G677">
            <v>0</v>
          </cell>
          <cell r="H677">
            <v>0</v>
          </cell>
          <cell r="I677">
            <v>25365.93</v>
          </cell>
          <cell r="J677">
            <v>23204.07</v>
          </cell>
          <cell r="K677">
            <v>0.52</v>
          </cell>
          <cell r="L677">
            <v>0</v>
          </cell>
          <cell r="M677" t="str">
            <v>7000.03 - Capital Outlay Operations Equip-Minor</v>
          </cell>
        </row>
        <row r="678">
          <cell r="A678" t="str">
            <v>640.40.80.660-7000.03</v>
          </cell>
          <cell r="B678" t="str">
            <v>7000.03</v>
          </cell>
          <cell r="C678" t="str">
            <v>640.40.80.660</v>
          </cell>
          <cell r="D678">
            <v>0</v>
          </cell>
          <cell r="E678">
            <v>41240</v>
          </cell>
          <cell r="F678">
            <v>41240</v>
          </cell>
          <cell r="G678">
            <v>0</v>
          </cell>
          <cell r="H678">
            <v>0</v>
          </cell>
          <cell r="I678">
            <v>12448.73</v>
          </cell>
          <cell r="J678">
            <v>28791.27</v>
          </cell>
          <cell r="K678">
            <v>0.3</v>
          </cell>
          <cell r="L678">
            <v>6439.32</v>
          </cell>
          <cell r="M678" t="str">
            <v>7000.03 - Capital Outlay Operations Equip-Minor</v>
          </cell>
        </row>
        <row r="679">
          <cell r="A679" t="str">
            <v>640.40.80.670-7000.03</v>
          </cell>
          <cell r="B679" t="str">
            <v>7000.03</v>
          </cell>
          <cell r="C679" t="str">
            <v>640.40.80.670</v>
          </cell>
          <cell r="D679">
            <v>0</v>
          </cell>
          <cell r="E679">
            <v>58515</v>
          </cell>
          <cell r="F679">
            <v>58515</v>
          </cell>
          <cell r="G679">
            <v>45399.47</v>
          </cell>
          <cell r="H679">
            <v>0</v>
          </cell>
          <cell r="I679">
            <v>57456.97</v>
          </cell>
          <cell r="J679">
            <v>1058.03</v>
          </cell>
          <cell r="K679">
            <v>0.98</v>
          </cell>
          <cell r="L679">
            <v>40506.47</v>
          </cell>
          <cell r="M679" t="str">
            <v>7000.03 - Capital Outlay Operations Equip-Minor</v>
          </cell>
        </row>
        <row r="680">
          <cell r="A680" t="str">
            <v>640.00.00.900-7000.04</v>
          </cell>
          <cell r="B680" t="str">
            <v>7000.04</v>
          </cell>
          <cell r="C680" t="str">
            <v>640.00.00.900</v>
          </cell>
          <cell r="D680">
            <v>0</v>
          </cell>
          <cell r="E680">
            <v>365000</v>
          </cell>
          <cell r="F680">
            <v>365000</v>
          </cell>
          <cell r="G680">
            <v>96817.32</v>
          </cell>
          <cell r="H680">
            <v>0</v>
          </cell>
          <cell r="I680">
            <v>244416.71</v>
          </cell>
          <cell r="J680">
            <v>120583.29</v>
          </cell>
          <cell r="K680">
            <v>0.67</v>
          </cell>
          <cell r="L680">
            <v>463040.61</v>
          </cell>
          <cell r="M680" t="str">
            <v>7000.04 - Capital Outlay Operations Equipment-Major</v>
          </cell>
        </row>
        <row r="681">
          <cell r="A681" t="str">
            <v>640.00.00.900-7000.05</v>
          </cell>
          <cell r="B681" t="str">
            <v>7000.05</v>
          </cell>
          <cell r="C681" t="str">
            <v>640.00.00.900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 t="str">
            <v>+++</v>
          </cell>
          <cell r="L681">
            <v>0</v>
          </cell>
          <cell r="M681" t="str">
            <v>7000.05 - Capital Outlay Operations Apparatus-Minor</v>
          </cell>
        </row>
        <row r="682">
          <cell r="A682" t="str">
            <v>640.00.00.900-7000.06</v>
          </cell>
          <cell r="B682" t="str">
            <v>7000.06</v>
          </cell>
          <cell r="C682" t="str">
            <v>640.00.00.900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 t="str">
            <v>+++</v>
          </cell>
          <cell r="L682">
            <v>0</v>
          </cell>
          <cell r="M682" t="str">
            <v>7000.06 - Capital Outlay Operations Appartus-Major</v>
          </cell>
        </row>
        <row r="683">
          <cell r="A683" t="str">
            <v>640.00.00.900-7000.07</v>
          </cell>
          <cell r="B683" t="str">
            <v>7000.07</v>
          </cell>
          <cell r="C683" t="str">
            <v>640.00.00.900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 t="str">
            <v>+++</v>
          </cell>
          <cell r="L683">
            <v>0</v>
          </cell>
          <cell r="M683" t="str">
            <v>7000.07 - Capital Outlay Computer Hardware</v>
          </cell>
        </row>
        <row r="684">
          <cell r="A684" t="str">
            <v>640.00.00.900-7000.08</v>
          </cell>
          <cell r="B684" t="str">
            <v>7000.08</v>
          </cell>
          <cell r="C684" t="str">
            <v>640.00.00.900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 t="str">
            <v>+++</v>
          </cell>
          <cell r="L684">
            <v>0</v>
          </cell>
          <cell r="M684" t="str">
            <v>7000.08 - Capital Outlay Computer Software</v>
          </cell>
        </row>
        <row r="685">
          <cell r="A685" t="str">
            <v>640.40.80.670-7000.08</v>
          </cell>
          <cell r="B685" t="str">
            <v>7000.08</v>
          </cell>
          <cell r="C685" t="str">
            <v>640.40.80.670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 t="str">
            <v>+++</v>
          </cell>
          <cell r="L685">
            <v>0</v>
          </cell>
          <cell r="M685" t="str">
            <v>7000.08 - Capital Outlay Computer Software</v>
          </cell>
        </row>
        <row r="686">
          <cell r="A686" t="str">
            <v>640.00.00.900-7000.09</v>
          </cell>
          <cell r="B686" t="str">
            <v>7000.09</v>
          </cell>
          <cell r="C686" t="str">
            <v>640.00.00.900</v>
          </cell>
          <cell r="D686">
            <v>0</v>
          </cell>
          <cell r="E686">
            <v>2750</v>
          </cell>
          <cell r="F686">
            <v>2750</v>
          </cell>
          <cell r="G686">
            <v>0</v>
          </cell>
          <cell r="H686">
            <v>0</v>
          </cell>
          <cell r="I686">
            <v>2750</v>
          </cell>
          <cell r="J686">
            <v>0</v>
          </cell>
          <cell r="K686">
            <v>1</v>
          </cell>
          <cell r="L686">
            <v>10250.620000000001</v>
          </cell>
          <cell r="M686" t="str">
            <v>7000.09 - Capital Outlay Computer Conversion</v>
          </cell>
        </row>
        <row r="687">
          <cell r="A687" t="str">
            <v>640.00.00.900-7000.17</v>
          </cell>
          <cell r="B687" t="str">
            <v>7000.17</v>
          </cell>
          <cell r="C687" t="str">
            <v>640.00.00.900</v>
          </cell>
          <cell r="D687">
            <v>0</v>
          </cell>
          <cell r="E687">
            <v>177581</v>
          </cell>
          <cell r="F687">
            <v>177581</v>
          </cell>
          <cell r="G687">
            <v>0</v>
          </cell>
          <cell r="H687">
            <v>0</v>
          </cell>
          <cell r="I687">
            <v>128691.24</v>
          </cell>
          <cell r="J687">
            <v>48889.760000000002</v>
          </cell>
          <cell r="K687">
            <v>0.72</v>
          </cell>
          <cell r="L687">
            <v>0</v>
          </cell>
          <cell r="M687" t="str">
            <v>7000.17 - Capital Outlay Storage Tank</v>
          </cell>
        </row>
        <row r="688">
          <cell r="A688" t="str">
            <v>640.00.00.900-7000.18</v>
          </cell>
          <cell r="B688" t="str">
            <v>7000.18</v>
          </cell>
          <cell r="C688" t="str">
            <v>640.00.00.900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 t="str">
            <v>+++</v>
          </cell>
          <cell r="L688">
            <v>0</v>
          </cell>
          <cell r="M688" t="str">
            <v>7000.18 - Capital Outlay Pumps</v>
          </cell>
        </row>
        <row r="689">
          <cell r="A689" t="str">
            <v>640.00.00.900-7000.19</v>
          </cell>
          <cell r="B689" t="str">
            <v>7000.19</v>
          </cell>
          <cell r="C689" t="str">
            <v>640.00.00.900</v>
          </cell>
          <cell r="D689">
            <v>0</v>
          </cell>
          <cell r="E689">
            <v>55000</v>
          </cell>
          <cell r="F689">
            <v>55000</v>
          </cell>
          <cell r="G689">
            <v>0</v>
          </cell>
          <cell r="H689">
            <v>0</v>
          </cell>
          <cell r="I689">
            <v>19791.740000000002</v>
          </cell>
          <cell r="J689">
            <v>35208.26</v>
          </cell>
          <cell r="K689">
            <v>0.36</v>
          </cell>
          <cell r="L689">
            <v>0</v>
          </cell>
          <cell r="M689" t="str">
            <v>7000.19 - Capital Outlay Pumps</v>
          </cell>
        </row>
        <row r="690">
          <cell r="A690" t="str">
            <v>640.00.00.900-7000.20</v>
          </cell>
          <cell r="B690" t="str">
            <v>7000.20</v>
          </cell>
          <cell r="C690" t="str">
            <v>640.00.00.900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 t="str">
            <v>+++</v>
          </cell>
          <cell r="L690">
            <v>0</v>
          </cell>
          <cell r="M690" t="str">
            <v>7000.20 - Capital Outlay Laboratory</v>
          </cell>
        </row>
        <row r="691">
          <cell r="A691" t="str">
            <v>640.00.00.900-7000.23</v>
          </cell>
          <cell r="B691" t="str">
            <v>7000.23</v>
          </cell>
          <cell r="C691" t="str">
            <v>640.00.00.900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 t="str">
            <v>+++</v>
          </cell>
          <cell r="L691">
            <v>0</v>
          </cell>
          <cell r="M691" t="str">
            <v>7000.23 - Capital Outlay Leveling Devices</v>
          </cell>
        </row>
        <row r="692">
          <cell r="A692" t="str">
            <v>640.00.00.900-7000.24</v>
          </cell>
          <cell r="B692" t="str">
            <v>7000.24</v>
          </cell>
          <cell r="C692" t="str">
            <v>640.00.00.900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 t="str">
            <v>+++</v>
          </cell>
          <cell r="L692">
            <v>0</v>
          </cell>
          <cell r="M692" t="str">
            <v>7000.24 - Capital Outlay Centrifuge</v>
          </cell>
        </row>
        <row r="693">
          <cell r="A693" t="str">
            <v>640.00.00.900-7000.25</v>
          </cell>
          <cell r="B693" t="str">
            <v>7000.25</v>
          </cell>
          <cell r="C693" t="str">
            <v>640.00.00.900</v>
          </cell>
          <cell r="D693">
            <v>0</v>
          </cell>
          <cell r="E693">
            <v>225003</v>
          </cell>
          <cell r="F693">
            <v>225003</v>
          </cell>
          <cell r="G693">
            <v>0</v>
          </cell>
          <cell r="H693">
            <v>0</v>
          </cell>
          <cell r="I693">
            <v>99981.87</v>
          </cell>
          <cell r="J693">
            <v>125021.13</v>
          </cell>
          <cell r="K693">
            <v>0.44</v>
          </cell>
          <cell r="L693">
            <v>0</v>
          </cell>
          <cell r="M693" t="str">
            <v>7000.25 - Capital Outlay Aeration Basin</v>
          </cell>
        </row>
        <row r="694">
          <cell r="A694" t="str">
            <v>640.00.00.900-7000.26</v>
          </cell>
          <cell r="B694" t="str">
            <v>7000.26</v>
          </cell>
          <cell r="C694" t="str">
            <v>640.00.00.900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 t="str">
            <v>+++</v>
          </cell>
          <cell r="L694">
            <v>0</v>
          </cell>
          <cell r="M694" t="str">
            <v>7000.26 - Capital Outlay Discharge Box</v>
          </cell>
        </row>
        <row r="695">
          <cell r="A695" t="str">
            <v>640.00.00.900-7000.99</v>
          </cell>
          <cell r="B695" t="str">
            <v>7000.99</v>
          </cell>
          <cell r="C695" t="str">
            <v>640.00.00.900</v>
          </cell>
          <cell r="D695">
            <v>95945</v>
          </cell>
          <cell r="E695">
            <v>-95945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 t="str">
            <v>+++</v>
          </cell>
          <cell r="L695">
            <v>0</v>
          </cell>
          <cell r="M695" t="str">
            <v>7000.99 - Capital Outlay General</v>
          </cell>
        </row>
        <row r="696">
          <cell r="A696" t="str">
            <v>640.40.60.520-7000.99</v>
          </cell>
          <cell r="B696" t="str">
            <v>7000.99</v>
          </cell>
          <cell r="C696" t="str">
            <v>640.40.60.520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 t="str">
            <v>+++</v>
          </cell>
          <cell r="L696">
            <v>0</v>
          </cell>
          <cell r="M696" t="str">
            <v>7000.99 - Capital Outlay General</v>
          </cell>
        </row>
        <row r="697">
          <cell r="A697" t="str">
            <v>640.40.80.015-7000.99</v>
          </cell>
          <cell r="B697" t="str">
            <v>7000.99</v>
          </cell>
          <cell r="C697" t="str">
            <v>640.40.80.015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 t="str">
            <v>+++</v>
          </cell>
          <cell r="L697">
            <v>0</v>
          </cell>
          <cell r="M697" t="str">
            <v>7000.99 - Capital Outlay General</v>
          </cell>
        </row>
        <row r="698">
          <cell r="A698" t="str">
            <v>640.40.80.640-7000.99</v>
          </cell>
          <cell r="B698" t="str">
            <v>7000.99</v>
          </cell>
          <cell r="C698" t="str">
            <v>640.40.80.640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 t="str">
            <v>+++</v>
          </cell>
          <cell r="L698">
            <v>0</v>
          </cell>
          <cell r="M698" t="str">
            <v>7000.99 - Capital Outlay General</v>
          </cell>
        </row>
        <row r="699">
          <cell r="A699" t="str">
            <v>640.40.80.650-7000.99</v>
          </cell>
          <cell r="B699" t="str">
            <v>7000.99</v>
          </cell>
          <cell r="C699" t="str">
            <v>640.40.80.650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 t="str">
            <v>+++</v>
          </cell>
          <cell r="L699">
            <v>0</v>
          </cell>
          <cell r="M699" t="str">
            <v>7000.99 - Capital Outlay General</v>
          </cell>
        </row>
        <row r="700">
          <cell r="A700" t="str">
            <v>640.40.80.660-7000.99</v>
          </cell>
          <cell r="B700" t="str">
            <v>7000.99</v>
          </cell>
          <cell r="C700" t="str">
            <v>640.40.80.660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 t="str">
            <v>+++</v>
          </cell>
          <cell r="L700">
            <v>0</v>
          </cell>
          <cell r="M700" t="str">
            <v>7000.99 - Capital Outlay General</v>
          </cell>
        </row>
        <row r="701">
          <cell r="A701" t="str">
            <v>640.40.80.670-7000.99</v>
          </cell>
          <cell r="B701" t="str">
            <v>7000.99</v>
          </cell>
          <cell r="C701" t="str">
            <v>640.40.80.670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 t="str">
            <v>+++</v>
          </cell>
          <cell r="L701">
            <v>0</v>
          </cell>
          <cell r="M701" t="str">
            <v>7000.99 - Capital Outlay General</v>
          </cell>
        </row>
        <row r="702">
          <cell r="A702" t="str">
            <v>640.00.00.900-8050.01</v>
          </cell>
          <cell r="B702" t="str">
            <v>8050.01</v>
          </cell>
          <cell r="C702" t="str">
            <v>640.00.00.900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 t="str">
            <v>+++</v>
          </cell>
          <cell r="L702">
            <v>0</v>
          </cell>
          <cell r="M702" t="str">
            <v>8050.01 - Capital Improvements-Sewer Land</v>
          </cell>
        </row>
        <row r="703">
          <cell r="A703" t="str">
            <v>640.00.00.900-8050.02</v>
          </cell>
          <cell r="B703" t="str">
            <v>8050.02</v>
          </cell>
          <cell r="C703" t="str">
            <v>640.00.00.900</v>
          </cell>
          <cell r="D703">
            <v>0</v>
          </cell>
          <cell r="E703">
            <v>1110505</v>
          </cell>
          <cell r="F703">
            <v>1110505</v>
          </cell>
          <cell r="G703">
            <v>0</v>
          </cell>
          <cell r="H703">
            <v>0</v>
          </cell>
          <cell r="I703">
            <v>0</v>
          </cell>
          <cell r="J703">
            <v>1110505</v>
          </cell>
          <cell r="K703">
            <v>0</v>
          </cell>
          <cell r="L703">
            <v>0</v>
          </cell>
          <cell r="M703" t="str">
            <v>8050.02 - Capital Improvements-Sewer Collection Line Maint/Rehab</v>
          </cell>
        </row>
        <row r="704">
          <cell r="A704" t="str">
            <v>640.00.00.900-8050.03</v>
          </cell>
          <cell r="B704" t="str">
            <v>8050.03</v>
          </cell>
          <cell r="C704" t="str">
            <v>640.00.00.900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 t="str">
            <v>+++</v>
          </cell>
          <cell r="L704">
            <v>0</v>
          </cell>
          <cell r="M704" t="str">
            <v>8050.03 - Capital Improvements-Sewer Collection Line Repairs-Major</v>
          </cell>
        </row>
        <row r="705">
          <cell r="A705" t="str">
            <v>640.00.00.900-8050.04</v>
          </cell>
          <cell r="B705" t="str">
            <v>8050.04</v>
          </cell>
          <cell r="C705" t="str">
            <v>640.00.00.900</v>
          </cell>
          <cell r="D705">
            <v>0</v>
          </cell>
          <cell r="E705">
            <v>110000</v>
          </cell>
          <cell r="F705">
            <v>110000</v>
          </cell>
          <cell r="G705">
            <v>0</v>
          </cell>
          <cell r="H705">
            <v>0</v>
          </cell>
          <cell r="I705">
            <v>0</v>
          </cell>
          <cell r="J705">
            <v>110000</v>
          </cell>
          <cell r="K705">
            <v>0</v>
          </cell>
          <cell r="L705">
            <v>0</v>
          </cell>
          <cell r="M705" t="str">
            <v>8050.04 - Capital Improvements-Sewer Collection Line Replacement/Impr</v>
          </cell>
        </row>
        <row r="706">
          <cell r="A706" t="str">
            <v>640.00.00.900-8050.05</v>
          </cell>
          <cell r="B706" t="str">
            <v>8050.05</v>
          </cell>
          <cell r="C706" t="str">
            <v>640.00.00.900</v>
          </cell>
          <cell r="D706">
            <v>0</v>
          </cell>
          <cell r="E706">
            <v>1454505</v>
          </cell>
          <cell r="F706">
            <v>1454505</v>
          </cell>
          <cell r="G706">
            <v>0</v>
          </cell>
          <cell r="H706">
            <v>0</v>
          </cell>
          <cell r="I706">
            <v>1259969.8899999999</v>
          </cell>
          <cell r="J706">
            <v>194535.11</v>
          </cell>
          <cell r="K706">
            <v>0.87</v>
          </cell>
          <cell r="L706">
            <v>1505494.34</v>
          </cell>
          <cell r="M706" t="str">
            <v>8050.05 - Capital Improvements-Sewer Collection Trunk Maint/Rehab</v>
          </cell>
        </row>
        <row r="707">
          <cell r="A707" t="str">
            <v>640.00.00.900-8050.06</v>
          </cell>
          <cell r="B707" t="str">
            <v>8050.06</v>
          </cell>
          <cell r="C707" t="str">
            <v>640.00.00.900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 t="str">
            <v>+++</v>
          </cell>
          <cell r="L707">
            <v>0</v>
          </cell>
          <cell r="M707" t="str">
            <v>8050.06 - Capital Improvements-Sewer Collection Trunk Repairs-Major</v>
          </cell>
        </row>
        <row r="708">
          <cell r="A708" t="str">
            <v>640.00.00.900-8050.07</v>
          </cell>
          <cell r="B708" t="str">
            <v>8050.07</v>
          </cell>
          <cell r="C708" t="str">
            <v>640.00.00.900</v>
          </cell>
          <cell r="D708">
            <v>0</v>
          </cell>
          <cell r="E708">
            <v>2824000</v>
          </cell>
          <cell r="F708">
            <v>2824000</v>
          </cell>
          <cell r="G708">
            <v>1126.75</v>
          </cell>
          <cell r="H708">
            <v>0</v>
          </cell>
          <cell r="I708">
            <v>24441.69</v>
          </cell>
          <cell r="J708">
            <v>2799558.31</v>
          </cell>
          <cell r="K708">
            <v>0.01</v>
          </cell>
          <cell r="L708">
            <v>0</v>
          </cell>
          <cell r="M708" t="str">
            <v>8050.07 - Capital Improvements-Sewer Collection Trunk Replacement/Imp</v>
          </cell>
        </row>
        <row r="709">
          <cell r="A709" t="str">
            <v>640.00.00.900-8050.08</v>
          </cell>
          <cell r="B709" t="str">
            <v>8050.08</v>
          </cell>
          <cell r="C709" t="str">
            <v>640.00.00.900</v>
          </cell>
          <cell r="D709">
            <v>0</v>
          </cell>
          <cell r="E709">
            <v>25780</v>
          </cell>
          <cell r="F709">
            <v>25780</v>
          </cell>
          <cell r="G709">
            <v>0</v>
          </cell>
          <cell r="H709">
            <v>0</v>
          </cell>
          <cell r="I709">
            <v>1200</v>
          </cell>
          <cell r="J709">
            <v>24580</v>
          </cell>
          <cell r="K709">
            <v>0.05</v>
          </cell>
          <cell r="L709">
            <v>3702.5</v>
          </cell>
          <cell r="M709" t="str">
            <v>8050.08 - Capital Improvements-Sewer Collection Pump Stn Maint/Rehab</v>
          </cell>
        </row>
        <row r="710">
          <cell r="A710" t="str">
            <v>640.00.00.900-8050.09</v>
          </cell>
          <cell r="B710" t="str">
            <v>8050.09</v>
          </cell>
          <cell r="C710" t="str">
            <v>640.00.00.900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 t="str">
            <v>+++</v>
          </cell>
          <cell r="L710">
            <v>0</v>
          </cell>
          <cell r="M710" t="str">
            <v>8050.09 - Capital Improvements-Sewer Collection Pump Stn Repairs-Maj</v>
          </cell>
        </row>
        <row r="711">
          <cell r="A711" t="str">
            <v>640.00.00.900-8050.10</v>
          </cell>
          <cell r="B711" t="str">
            <v>8050.10</v>
          </cell>
          <cell r="C711" t="str">
            <v>640.00.00.900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 t="str">
            <v>+++</v>
          </cell>
          <cell r="L711">
            <v>0</v>
          </cell>
          <cell r="M711" t="str">
            <v>8050.10 - Capital Improvements-Sewer Collection Pump Stn Replace/Imp</v>
          </cell>
        </row>
        <row r="712">
          <cell r="A712" t="str">
            <v>640.00.00.900-8050.11</v>
          </cell>
          <cell r="B712" t="str">
            <v>8050.11</v>
          </cell>
          <cell r="C712" t="str">
            <v>640.00.00.900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 t="str">
            <v>+++</v>
          </cell>
          <cell r="L712">
            <v>0</v>
          </cell>
          <cell r="M712" t="str">
            <v>8050.11 - Capital Improvements-Sewer Plant Liquid Maint/Rehab</v>
          </cell>
        </row>
        <row r="713">
          <cell r="A713" t="str">
            <v>640.00.00.900-8050.12</v>
          </cell>
          <cell r="B713" t="str">
            <v>8050.12</v>
          </cell>
          <cell r="C713" t="str">
            <v>640.00.00.900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 t="str">
            <v>+++</v>
          </cell>
          <cell r="L713">
            <v>0</v>
          </cell>
          <cell r="M713" t="str">
            <v>8050.12 - Capital Improvements-Sewer Plant Liquid Repairs-Major</v>
          </cell>
        </row>
        <row r="714">
          <cell r="A714" t="str">
            <v>640.00.00.900-8050.13</v>
          </cell>
          <cell r="B714" t="str">
            <v>8050.13</v>
          </cell>
          <cell r="C714" t="str">
            <v>640.00.00.900</v>
          </cell>
          <cell r="D714">
            <v>0</v>
          </cell>
          <cell r="E714">
            <v>1898815</v>
          </cell>
          <cell r="F714">
            <v>1898815</v>
          </cell>
          <cell r="G714">
            <v>0</v>
          </cell>
          <cell r="H714">
            <v>0</v>
          </cell>
          <cell r="I714">
            <v>262105.78</v>
          </cell>
          <cell r="J714">
            <v>1636709.22</v>
          </cell>
          <cell r="K714">
            <v>0.14000000000000001</v>
          </cell>
          <cell r="L714">
            <v>0</v>
          </cell>
          <cell r="M714" t="str">
            <v>8050.13 - Capital Improvements-Sewer Plant Liquid Replacement/Imp</v>
          </cell>
        </row>
        <row r="715">
          <cell r="A715" t="str">
            <v>640.00.00.900-8050.14</v>
          </cell>
          <cell r="B715" t="str">
            <v>8050.14</v>
          </cell>
          <cell r="C715" t="str">
            <v>640.00.00.900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 t="str">
            <v>+++</v>
          </cell>
          <cell r="L715">
            <v>0</v>
          </cell>
          <cell r="M715" t="str">
            <v>8050.14 - Capital Improvements-Sewer Plant Solid Maintenance/Rehab</v>
          </cell>
        </row>
        <row r="716">
          <cell r="A716" t="str">
            <v>640.00.00.900-8050.15</v>
          </cell>
          <cell r="B716" t="str">
            <v>8050.15</v>
          </cell>
          <cell r="C716" t="str">
            <v>640.00.00.900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 t="str">
            <v>+++</v>
          </cell>
          <cell r="L716">
            <v>0</v>
          </cell>
          <cell r="M716" t="str">
            <v>8050.15 - Capital Improvements-Sewer Plant Solid Repairs-Major</v>
          </cell>
        </row>
        <row r="717">
          <cell r="A717" t="str">
            <v>640.00.00.900-8050.16</v>
          </cell>
          <cell r="B717" t="str">
            <v>8050.16</v>
          </cell>
          <cell r="C717" t="str">
            <v>640.00.00.900</v>
          </cell>
          <cell r="D717">
            <v>0</v>
          </cell>
          <cell r="E717">
            <v>2891465</v>
          </cell>
          <cell r="F717">
            <v>2891465</v>
          </cell>
          <cell r="G717">
            <v>314243.46999999997</v>
          </cell>
          <cell r="H717">
            <v>0</v>
          </cell>
          <cell r="I717">
            <v>2797663.68</v>
          </cell>
          <cell r="J717">
            <v>93801.32</v>
          </cell>
          <cell r="K717">
            <v>0.97</v>
          </cell>
          <cell r="L717">
            <v>6405986.4400000004</v>
          </cell>
          <cell r="M717" t="str">
            <v>8050.16 - Capital Improvements-Sewer Plant Solid Replacement./Imp</v>
          </cell>
        </row>
        <row r="718">
          <cell r="A718" t="str">
            <v>640.00.00.900-8050.17</v>
          </cell>
          <cell r="B718" t="str">
            <v>8050.17</v>
          </cell>
          <cell r="C718" t="str">
            <v>640.00.00.900</v>
          </cell>
          <cell r="D718">
            <v>0</v>
          </cell>
          <cell r="E718">
            <v>5616500</v>
          </cell>
          <cell r="F718">
            <v>5616500</v>
          </cell>
          <cell r="G718">
            <v>476903.87</v>
          </cell>
          <cell r="H718">
            <v>0</v>
          </cell>
          <cell r="I718">
            <v>4155832.7</v>
          </cell>
          <cell r="J718">
            <v>1460667.3</v>
          </cell>
          <cell r="K718">
            <v>0.74</v>
          </cell>
          <cell r="L718">
            <v>409639.36</v>
          </cell>
          <cell r="M718" t="str">
            <v>8050.17 - Capital Improvements-Sewer Other Misc Improvements</v>
          </cell>
        </row>
        <row r="719">
          <cell r="A719" t="str">
            <v>640.00.00.900-8050.18</v>
          </cell>
          <cell r="B719" t="str">
            <v>8050.18</v>
          </cell>
          <cell r="C719" t="str">
            <v>640.00.00.900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 t="str">
            <v>+++</v>
          </cell>
          <cell r="L719">
            <v>0</v>
          </cell>
          <cell r="M719" t="str">
            <v>8050.18 - Capital Improvements-Sewer Security</v>
          </cell>
        </row>
        <row r="720">
          <cell r="A720" t="str">
            <v>640.00.00.900-8050.19</v>
          </cell>
          <cell r="B720" t="str">
            <v>8050.19</v>
          </cell>
          <cell r="C720" t="str">
            <v>640.00.00.900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 t="str">
            <v>+++</v>
          </cell>
          <cell r="L720">
            <v>0</v>
          </cell>
          <cell r="M720" t="str">
            <v>8050.19 - Capital Improvements-Sewer Clarifier</v>
          </cell>
        </row>
        <row r="721">
          <cell r="A721" t="str">
            <v>640.00.00.900-8050.20</v>
          </cell>
          <cell r="B721" t="str">
            <v>8050.20</v>
          </cell>
          <cell r="C721" t="str">
            <v>640.00.00.900</v>
          </cell>
          <cell r="D721">
            <v>0</v>
          </cell>
          <cell r="E721">
            <v>293305</v>
          </cell>
          <cell r="F721">
            <v>293305</v>
          </cell>
          <cell r="G721">
            <v>15040.04</v>
          </cell>
          <cell r="H721">
            <v>0</v>
          </cell>
          <cell r="I721">
            <v>166976.04</v>
          </cell>
          <cell r="J721">
            <v>126328.96000000001</v>
          </cell>
          <cell r="K721">
            <v>0.56999999999999995</v>
          </cell>
          <cell r="L721">
            <v>916894.51</v>
          </cell>
          <cell r="M721" t="str">
            <v>8050.20 - Capital Improvements-Sewer Plant Expansion/Improvements</v>
          </cell>
        </row>
        <row r="722">
          <cell r="A722" t="str">
            <v>640.00.00.900-8050.26</v>
          </cell>
          <cell r="B722" t="str">
            <v>8050.26</v>
          </cell>
          <cell r="C722" t="str">
            <v>640.00.00.900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 t="str">
            <v>+++</v>
          </cell>
          <cell r="L722">
            <v>0</v>
          </cell>
          <cell r="M722" t="str">
            <v>8050.26 - Capital Improvements-Sewer Industrial Pipeline Maint/Rehab</v>
          </cell>
        </row>
        <row r="723">
          <cell r="A723" t="str">
            <v>640.00.00.900-8050.27</v>
          </cell>
          <cell r="B723" t="str">
            <v>8050.27</v>
          </cell>
          <cell r="C723" t="str">
            <v>640.00.00.900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 t="str">
            <v>+++</v>
          </cell>
          <cell r="L723">
            <v>0</v>
          </cell>
          <cell r="M723" t="str">
            <v>8050.27 - Capital Improvements-Sewer Industrial Pipeline Repairs-Maj</v>
          </cell>
        </row>
        <row r="724">
          <cell r="A724" t="str">
            <v>640.00.00.900-8050.28</v>
          </cell>
          <cell r="B724" t="str">
            <v>8050.28</v>
          </cell>
          <cell r="C724" t="str">
            <v>640.00.00.900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 t="str">
            <v>+++</v>
          </cell>
          <cell r="L724">
            <v>0</v>
          </cell>
          <cell r="M724" t="str">
            <v>8050.28 - Capital Improvements-Sewer Industrial Pipeline Replace/Imp</v>
          </cell>
        </row>
        <row r="725">
          <cell r="A725" t="str">
            <v>640.00.00.900-8050.29</v>
          </cell>
          <cell r="B725" t="str">
            <v>8050.29</v>
          </cell>
          <cell r="C725" t="str">
            <v>640.00.00.900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 t="str">
            <v>+++</v>
          </cell>
          <cell r="L725">
            <v>0</v>
          </cell>
          <cell r="M725" t="str">
            <v>8050.29 - Capital Improvements-Sewer Viron</v>
          </cell>
        </row>
        <row r="726">
          <cell r="A726" t="str">
            <v>640.00.00.900-8050.30</v>
          </cell>
          <cell r="B726" t="str">
            <v>8050.30</v>
          </cell>
          <cell r="C726" t="str">
            <v>640.00.00.900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 t="str">
            <v>+++</v>
          </cell>
          <cell r="L726">
            <v>0</v>
          </cell>
          <cell r="M726" t="str">
            <v>8050.30 - Capital Improvements-Sewer Woodward Av Utility &amp; Street Imp</v>
          </cell>
        </row>
        <row r="727">
          <cell r="A727" t="str">
            <v>640.00.00.900-8050.31</v>
          </cell>
          <cell r="B727" t="str">
            <v>8050.31</v>
          </cell>
          <cell r="C727" t="str">
            <v>640.00.00.900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 t="str">
            <v>+++</v>
          </cell>
          <cell r="L727">
            <v>0</v>
          </cell>
          <cell r="M727" t="str">
            <v>8050.31 - Capital Improvements-Sewer Digester Dome Repair</v>
          </cell>
        </row>
        <row r="728">
          <cell r="A728" t="str">
            <v>640.00.00.900-8050.32</v>
          </cell>
          <cell r="B728" t="str">
            <v>8050.32</v>
          </cell>
          <cell r="C728" t="str">
            <v>640.00.00.900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 t="str">
            <v>+++</v>
          </cell>
          <cell r="L728">
            <v>0</v>
          </cell>
          <cell r="M728" t="str">
            <v>8050.32 - Capital Improvements-Sewer Phase III Expansion</v>
          </cell>
        </row>
        <row r="729">
          <cell r="A729" t="str">
            <v>640.00.00.900-8050.33</v>
          </cell>
          <cell r="B729" t="str">
            <v>8050.33</v>
          </cell>
          <cell r="C729" t="str">
            <v>640.00.00.900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 t="str">
            <v>+++</v>
          </cell>
          <cell r="L729">
            <v>0</v>
          </cell>
          <cell r="M729" t="str">
            <v>8050.33 - Capital Improvements-Sewer Survey Monument Restoration</v>
          </cell>
        </row>
        <row r="730">
          <cell r="A730" t="str">
            <v>640.00.00.900-8050.99</v>
          </cell>
          <cell r="B730" t="str">
            <v>8050.99</v>
          </cell>
          <cell r="C730" t="str">
            <v>640.00.00.900</v>
          </cell>
          <cell r="D730">
            <v>3348000</v>
          </cell>
          <cell r="E730">
            <v>-3348000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 t="str">
            <v>+++</v>
          </cell>
          <cell r="L730">
            <v>0</v>
          </cell>
          <cell r="M730" t="str">
            <v>8050.99 - Capital Improvements-Sewer General</v>
          </cell>
        </row>
        <row r="731">
          <cell r="A731" t="str">
            <v>640.00.00.900-8450.01</v>
          </cell>
          <cell r="B731" t="str">
            <v>8450.01</v>
          </cell>
          <cell r="C731" t="str">
            <v>640.00.00.900</v>
          </cell>
          <cell r="D731">
            <v>0</v>
          </cell>
          <cell r="E731">
            <v>16785</v>
          </cell>
          <cell r="F731">
            <v>16785</v>
          </cell>
          <cell r="G731">
            <v>13755.97</v>
          </cell>
          <cell r="H731">
            <v>0</v>
          </cell>
          <cell r="I731">
            <v>96403.12</v>
          </cell>
          <cell r="J731">
            <v>-79618.12</v>
          </cell>
          <cell r="K731">
            <v>5.74</v>
          </cell>
          <cell r="L731">
            <v>437477.61</v>
          </cell>
          <cell r="M731" t="str">
            <v>8450.01 - Alternative Energy Food To Fuel</v>
          </cell>
        </row>
        <row r="732">
          <cell r="A732" t="str">
            <v>640.00.00.900-8450.02</v>
          </cell>
          <cell r="B732" t="str">
            <v>8450.02</v>
          </cell>
          <cell r="C732" t="str">
            <v>640.00.00.900</v>
          </cell>
          <cell r="D732">
            <v>0</v>
          </cell>
          <cell r="E732">
            <v>9671155</v>
          </cell>
          <cell r="F732">
            <v>9671155</v>
          </cell>
          <cell r="G732">
            <v>2088447.51</v>
          </cell>
          <cell r="H732">
            <v>0</v>
          </cell>
          <cell r="I732">
            <v>8825239.7699999996</v>
          </cell>
          <cell r="J732">
            <v>845915.23</v>
          </cell>
          <cell r="K732">
            <v>0.91</v>
          </cell>
          <cell r="L732">
            <v>1477260.02</v>
          </cell>
          <cell r="M732" t="str">
            <v>8450.02 - Alternative Energy Biogas/CNG</v>
          </cell>
        </row>
        <row r="733">
          <cell r="A733" t="str">
            <v>640.00.00.900-8450.03</v>
          </cell>
          <cell r="B733" t="str">
            <v>8450.03</v>
          </cell>
          <cell r="C733" t="str">
            <v>640.00.00.900</v>
          </cell>
          <cell r="D733">
            <v>0</v>
          </cell>
          <cell r="E733">
            <v>4890900</v>
          </cell>
          <cell r="F733">
            <v>4890900</v>
          </cell>
          <cell r="G733">
            <v>-75206.759999999995</v>
          </cell>
          <cell r="H733">
            <v>0</v>
          </cell>
          <cell r="I733">
            <v>0</v>
          </cell>
          <cell r="J733">
            <v>4890900</v>
          </cell>
          <cell r="K733">
            <v>0</v>
          </cell>
          <cell r="L733">
            <v>0</v>
          </cell>
          <cell r="M733" t="str">
            <v>8450.03 - Alternative Energy Solar</v>
          </cell>
        </row>
        <row r="734">
          <cell r="A734" t="str">
            <v>640.40.80.005-8900.02</v>
          </cell>
          <cell r="B734" t="str">
            <v>8900.02</v>
          </cell>
          <cell r="C734" t="str">
            <v>640.40.80.005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 t="str">
            <v>+++</v>
          </cell>
          <cell r="L734">
            <v>0</v>
          </cell>
          <cell r="M734" t="str">
            <v>8900.02 - Debt Service-Principal LaSalle-Viron</v>
          </cell>
        </row>
        <row r="735">
          <cell r="A735" t="str">
            <v>640.40.80.005-8900.03</v>
          </cell>
          <cell r="B735" t="str">
            <v>8900.03</v>
          </cell>
          <cell r="C735" t="str">
            <v>640.40.80.005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 t="str">
            <v>+++</v>
          </cell>
          <cell r="L735">
            <v>0</v>
          </cell>
          <cell r="M735" t="str">
            <v>8900.03 - Debt Service-Principal State Energy Commission #1</v>
          </cell>
        </row>
        <row r="736">
          <cell r="A736" t="str">
            <v>640.40.80.005-8900.09</v>
          </cell>
          <cell r="B736" t="str">
            <v>8900.09</v>
          </cell>
          <cell r="C736" t="str">
            <v>640.40.80.005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 t="str">
            <v>+++</v>
          </cell>
          <cell r="L736">
            <v>0</v>
          </cell>
          <cell r="M736" t="str">
            <v>8900.09 - Debt Service-Principal 2003 A</v>
          </cell>
        </row>
        <row r="737">
          <cell r="A737" t="str">
            <v>640.40.80.005-8900.20</v>
          </cell>
          <cell r="B737" t="str">
            <v>8900.20</v>
          </cell>
          <cell r="C737" t="str">
            <v>640.40.80.005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 t="str">
            <v>+++</v>
          </cell>
          <cell r="L737">
            <v>0</v>
          </cell>
          <cell r="M737" t="str">
            <v>8900.20 - Debt Service-Principal 2009 Issue</v>
          </cell>
        </row>
        <row r="738">
          <cell r="A738" t="str">
            <v>640.40.80.005-8900.22</v>
          </cell>
          <cell r="B738" t="str">
            <v>8900.22</v>
          </cell>
          <cell r="C738" t="str">
            <v>640.40.80.005</v>
          </cell>
          <cell r="D738">
            <v>591700</v>
          </cell>
          <cell r="E738">
            <v>0</v>
          </cell>
          <cell r="F738">
            <v>591700</v>
          </cell>
          <cell r="G738">
            <v>-591700</v>
          </cell>
          <cell r="H738">
            <v>0</v>
          </cell>
          <cell r="I738">
            <v>0</v>
          </cell>
          <cell r="J738">
            <v>591700</v>
          </cell>
          <cell r="K738">
            <v>0</v>
          </cell>
          <cell r="L738">
            <v>0</v>
          </cell>
          <cell r="M738" t="str">
            <v>8900.22 - Debt Service-Principal 2012 Issue</v>
          </cell>
        </row>
        <row r="739">
          <cell r="A739" t="str">
            <v>640.40.80.005-8910.02</v>
          </cell>
          <cell r="B739" t="str">
            <v>8910.02</v>
          </cell>
          <cell r="C739" t="str">
            <v>640.40.80.005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 t="str">
            <v>+++</v>
          </cell>
          <cell r="L739">
            <v>0</v>
          </cell>
          <cell r="M739" t="str">
            <v>8910.02 - Debt Service-Interest LaSalle-Viron</v>
          </cell>
        </row>
        <row r="740">
          <cell r="A740" t="str">
            <v>640.40.80.005-8910.03</v>
          </cell>
          <cell r="B740" t="str">
            <v>8910.03</v>
          </cell>
          <cell r="C740" t="str">
            <v>640.40.80.005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 t="str">
            <v>+++</v>
          </cell>
          <cell r="L740">
            <v>0</v>
          </cell>
          <cell r="M740" t="str">
            <v>8910.03 - Debt Service-Interest State Energy Commission #1</v>
          </cell>
        </row>
        <row r="741">
          <cell r="A741" t="str">
            <v>640.40.80.005-8910.04</v>
          </cell>
          <cell r="B741" t="str">
            <v>8910.04</v>
          </cell>
          <cell r="C741" t="str">
            <v>640.40.80.005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 t="str">
            <v>+++</v>
          </cell>
          <cell r="L741">
            <v>0</v>
          </cell>
          <cell r="M741" t="str">
            <v>8910.04 - Debt Service-Interest State Energy Commission #2</v>
          </cell>
        </row>
        <row r="742">
          <cell r="A742" t="str">
            <v>640.40.80.005-8910.09</v>
          </cell>
          <cell r="B742" t="str">
            <v>8910.09</v>
          </cell>
          <cell r="C742" t="str">
            <v>640.40.80.005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 t="str">
            <v>+++</v>
          </cell>
          <cell r="L742">
            <v>0</v>
          </cell>
          <cell r="M742" t="str">
            <v>8910.09 - Debt Service-Interest 2003</v>
          </cell>
        </row>
        <row r="743">
          <cell r="A743" t="str">
            <v>640.40.80.005-8910.20</v>
          </cell>
          <cell r="B743" t="str">
            <v>8910.20</v>
          </cell>
          <cell r="C743" t="str">
            <v>640.40.80.005</v>
          </cell>
          <cell r="D743">
            <v>513500</v>
          </cell>
          <cell r="E743">
            <v>0</v>
          </cell>
          <cell r="F743">
            <v>513500</v>
          </cell>
          <cell r="G743">
            <v>0</v>
          </cell>
          <cell r="H743">
            <v>0</v>
          </cell>
          <cell r="I743">
            <v>513499.82</v>
          </cell>
          <cell r="J743">
            <v>0.18</v>
          </cell>
          <cell r="K743">
            <v>1</v>
          </cell>
          <cell r="L743">
            <v>513499.82</v>
          </cell>
          <cell r="M743" t="str">
            <v>8910.20 - Debt Service-Interest 2009 Issue</v>
          </cell>
        </row>
        <row r="744">
          <cell r="A744" t="str">
            <v>640.40.80.005-8910.22</v>
          </cell>
          <cell r="B744" t="str">
            <v>8910.22</v>
          </cell>
          <cell r="C744" t="str">
            <v>640.40.80.005</v>
          </cell>
          <cell r="D744">
            <v>332700</v>
          </cell>
          <cell r="E744">
            <v>0</v>
          </cell>
          <cell r="F744">
            <v>332700</v>
          </cell>
          <cell r="G744">
            <v>-1794.5</v>
          </cell>
          <cell r="H744">
            <v>0</v>
          </cell>
          <cell r="I744">
            <v>330904.58</v>
          </cell>
          <cell r="J744">
            <v>1795.42</v>
          </cell>
          <cell r="K744">
            <v>0.99</v>
          </cell>
          <cell r="L744">
            <v>348578.78</v>
          </cell>
          <cell r="M744" t="str">
            <v xml:space="preserve">8910.22 - Debt Service-Interest 2012 </v>
          </cell>
        </row>
        <row r="745">
          <cell r="A745" t="str">
            <v>640.40.80.005-8920.01</v>
          </cell>
          <cell r="B745" t="str">
            <v>8920.01</v>
          </cell>
          <cell r="C745" t="str">
            <v>640.40.80.005</v>
          </cell>
          <cell r="D745">
            <v>1485</v>
          </cell>
          <cell r="E745">
            <v>0</v>
          </cell>
          <cell r="F745">
            <v>1485</v>
          </cell>
          <cell r="G745">
            <v>0</v>
          </cell>
          <cell r="H745">
            <v>0</v>
          </cell>
          <cell r="I745">
            <v>862.5</v>
          </cell>
          <cell r="J745">
            <v>622.5</v>
          </cell>
          <cell r="K745">
            <v>0.57999999999999996</v>
          </cell>
          <cell r="L745">
            <v>0</v>
          </cell>
          <cell r="M745" t="str">
            <v>8920.01 - Debt Service-Other Costs Admin/Audit Fees</v>
          </cell>
        </row>
        <row r="746">
          <cell r="A746" t="str">
            <v>640.40.80.005-8920.02</v>
          </cell>
          <cell r="B746" t="str">
            <v>8920.02</v>
          </cell>
          <cell r="C746" t="str">
            <v>640.40.80.005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 t="str">
            <v>+++</v>
          </cell>
          <cell r="L746">
            <v>0</v>
          </cell>
          <cell r="M746" t="str">
            <v>8920.02 - Debt Service-Other Costs Bond Issuance Costs</v>
          </cell>
        </row>
        <row r="747">
          <cell r="A747" t="str">
            <v>640.40.80.005-8920.04</v>
          </cell>
          <cell r="B747" t="str">
            <v>8920.04</v>
          </cell>
          <cell r="C747" t="str">
            <v>640.40.80.005</v>
          </cell>
          <cell r="D747">
            <v>0</v>
          </cell>
          <cell r="E747">
            <v>0</v>
          </cell>
          <cell r="F747">
            <v>0</v>
          </cell>
          <cell r="G747">
            <v>-84093.86</v>
          </cell>
          <cell r="H747">
            <v>0</v>
          </cell>
          <cell r="I747">
            <v>-84093.86</v>
          </cell>
          <cell r="J747">
            <v>84093.86</v>
          </cell>
          <cell r="K747" t="str">
            <v>+++</v>
          </cell>
          <cell r="L747">
            <v>-84093.86</v>
          </cell>
          <cell r="M747" t="str">
            <v>8920.04 - Debt Service-Other Costs Amortization of Discount</v>
          </cell>
        </row>
        <row r="748">
          <cell r="A748" t="str">
            <v>640 - Sewer M-9000.65</v>
          </cell>
          <cell r="B748" t="str">
            <v>9000.65</v>
          </cell>
          <cell r="C748" t="str">
            <v>640 - Sewer M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 t="str">
            <v>+++</v>
          </cell>
          <cell r="L748">
            <v>0</v>
          </cell>
          <cell r="M748" t="str">
            <v>9000.65 - Operating Transfers Out Sewer Fee</v>
          </cell>
        </row>
        <row r="749">
          <cell r="A749" t="str">
            <v>640.00.00.900-9000.65</v>
          </cell>
          <cell r="B749" t="str">
            <v>9000.65</v>
          </cell>
          <cell r="C749" t="str">
            <v>640.00.00.900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 t="str">
            <v>+++</v>
          </cell>
          <cell r="L749">
            <v>0</v>
          </cell>
          <cell r="M749" t="str">
            <v>9000.65 - Operating Transfers Out Sewer Fee</v>
          </cell>
        </row>
        <row r="750">
          <cell r="A750" t="str">
            <v>640.00.00.900-9000.99</v>
          </cell>
          <cell r="B750" t="str">
            <v>9000.99</v>
          </cell>
          <cell r="C750" t="str">
            <v>640.00.00.900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 t="str">
            <v>+++</v>
          </cell>
          <cell r="L750">
            <v>0</v>
          </cell>
          <cell r="M750" t="str">
            <v>9000.99 - Operating Transfers Out General</v>
          </cell>
        </row>
        <row r="751">
          <cell r="A751" t="str">
            <v>640.40.80.015-9887.01</v>
          </cell>
          <cell r="B751" t="str">
            <v>9887.01</v>
          </cell>
          <cell r="C751" t="str">
            <v>640.40.80.015</v>
          </cell>
          <cell r="D751">
            <v>0</v>
          </cell>
          <cell r="E751">
            <v>0</v>
          </cell>
          <cell r="F751">
            <v>0</v>
          </cell>
          <cell r="G751">
            <v>18550.009999999998</v>
          </cell>
          <cell r="H751">
            <v>0</v>
          </cell>
          <cell r="I751">
            <v>18550.009999999998</v>
          </cell>
          <cell r="J751">
            <v>-18550.009999999998</v>
          </cell>
          <cell r="K751" t="str">
            <v>+++</v>
          </cell>
          <cell r="L751">
            <v>19732.55</v>
          </cell>
          <cell r="M751" t="str">
            <v>9887.01 - Bad Debt Expense Service Fees</v>
          </cell>
        </row>
        <row r="752">
          <cell r="A752" t="str">
            <v>640.40.80.015-9887.02</v>
          </cell>
          <cell r="B752" t="str">
            <v>9887.02</v>
          </cell>
          <cell r="C752" t="str">
            <v>640.40.80.015</v>
          </cell>
          <cell r="D752">
            <v>0</v>
          </cell>
          <cell r="E752">
            <v>0</v>
          </cell>
          <cell r="F752">
            <v>0</v>
          </cell>
          <cell r="G752">
            <v>273.89999999999998</v>
          </cell>
          <cell r="H752">
            <v>0</v>
          </cell>
          <cell r="I752">
            <v>273.89999999999998</v>
          </cell>
          <cell r="J752">
            <v>-273.89999999999998</v>
          </cell>
          <cell r="K752" t="str">
            <v>+++</v>
          </cell>
          <cell r="L752">
            <v>332.12</v>
          </cell>
          <cell r="M752" t="str">
            <v>9887.02 - Bad Debt Expense Penalties</v>
          </cell>
        </row>
        <row r="753">
          <cell r="A753" t="str">
            <v>640.00.00.900-9888.01</v>
          </cell>
          <cell r="B753" t="str">
            <v>9888.01</v>
          </cell>
          <cell r="C753" t="str">
            <v>640.00.00.900</v>
          </cell>
          <cell r="D753">
            <v>0</v>
          </cell>
          <cell r="E753">
            <v>0</v>
          </cell>
          <cell r="F753">
            <v>0</v>
          </cell>
          <cell r="G753">
            <v>-21923463.649999999</v>
          </cell>
          <cell r="H753">
            <v>0</v>
          </cell>
          <cell r="I753">
            <v>-21923463.649999999</v>
          </cell>
          <cell r="J753">
            <v>21923463.649999999</v>
          </cell>
          <cell r="K753" t="str">
            <v>+++</v>
          </cell>
          <cell r="L753">
            <v>-19416096.949999999</v>
          </cell>
          <cell r="M753" t="str">
            <v>9888.01 - Capital Asset Expenditure Adjustments  Current Year Additions</v>
          </cell>
        </row>
        <row r="754">
          <cell r="A754" t="str">
            <v>640.00.00.900-9888.02</v>
          </cell>
          <cell r="B754" t="str">
            <v>9888.02</v>
          </cell>
          <cell r="C754" t="str">
            <v>640.00.00.900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 t="str">
            <v>+++</v>
          </cell>
          <cell r="L754">
            <v>0</v>
          </cell>
          <cell r="M754" t="str">
            <v>9888.02 - Capital Asset Expenditure Adjustments  Infrastructure Donations/Add</v>
          </cell>
        </row>
        <row r="755">
          <cell r="A755" t="str">
            <v>640.00.00.900-9888.03</v>
          </cell>
          <cell r="B755" t="str">
            <v>9888.03</v>
          </cell>
          <cell r="C755" t="str">
            <v>640.00.00.900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 t="str">
            <v>+++</v>
          </cell>
          <cell r="L755">
            <v>0</v>
          </cell>
          <cell r="M755" t="str">
            <v>9888.03 - Capital Asset Expenditure Adjustments  Disposals</v>
          </cell>
        </row>
        <row r="756">
          <cell r="A756" t="str">
            <v>640.00.00.900-9888.04</v>
          </cell>
          <cell r="B756" t="str">
            <v>9888.04</v>
          </cell>
          <cell r="C756" t="str">
            <v>640.00.00.900</v>
          </cell>
          <cell r="D756">
            <v>0</v>
          </cell>
          <cell r="E756">
            <v>0</v>
          </cell>
          <cell r="F756">
            <v>0</v>
          </cell>
          <cell r="G756">
            <v>-1509006.64</v>
          </cell>
          <cell r="H756">
            <v>0</v>
          </cell>
          <cell r="I756">
            <v>-1509006.64</v>
          </cell>
          <cell r="J756">
            <v>1509006.64</v>
          </cell>
          <cell r="K756" t="str">
            <v>+++</v>
          </cell>
          <cell r="L756">
            <v>0</v>
          </cell>
          <cell r="M756" t="str">
            <v>9888.04 - Capital Asset Expenditure Adjustments  Asset Transfer In</v>
          </cell>
        </row>
        <row r="757">
          <cell r="A757" t="str">
            <v>640.00.00.900-9888.05</v>
          </cell>
          <cell r="B757" t="str">
            <v>9888.05</v>
          </cell>
          <cell r="C757" t="str">
            <v>640.00.00.900</v>
          </cell>
          <cell r="D757">
            <v>0</v>
          </cell>
          <cell r="E757">
            <v>0</v>
          </cell>
          <cell r="F757">
            <v>0</v>
          </cell>
          <cell r="G757">
            <v>1509006.64</v>
          </cell>
          <cell r="H757">
            <v>0</v>
          </cell>
          <cell r="I757">
            <v>1509006.64</v>
          </cell>
          <cell r="J757">
            <v>-1509006.64</v>
          </cell>
          <cell r="K757" t="str">
            <v>+++</v>
          </cell>
          <cell r="L757">
            <v>0</v>
          </cell>
          <cell r="M757" t="str">
            <v>9888.05 - Capital Asset Expenditure Adjustments  Asset Transfer Out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793">
          <cell r="A793" t="str">
            <v>640.00.00.900-4500.08</v>
          </cell>
          <cell r="B793" t="str">
            <v>640</v>
          </cell>
          <cell r="C793" t="str">
            <v>00</v>
          </cell>
          <cell r="D793" t="str">
            <v>00</v>
          </cell>
          <cell r="E793" t="str">
            <v>900</v>
          </cell>
          <cell r="F793" t="str">
            <v>4500.08</v>
          </cell>
          <cell r="G793" t="str">
            <v>Charges for Services-Public Works Sewer Farm Rental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 t="str">
            <v>+++</v>
          </cell>
        </row>
        <row r="794">
          <cell r="A794" t="str">
            <v>640.00.00.900-4900.65</v>
          </cell>
          <cell r="B794" t="str">
            <v>640</v>
          </cell>
          <cell r="C794" t="str">
            <v>00</v>
          </cell>
          <cell r="D794" t="str">
            <v>00</v>
          </cell>
          <cell r="E794" t="str">
            <v>900</v>
          </cell>
          <cell r="F794" t="str">
            <v>4900.65</v>
          </cell>
          <cell r="G794" t="str">
            <v>Other Financing Sources Op Transfer In-Sewer Fee Improve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 t="str">
            <v>+++</v>
          </cell>
        </row>
        <row r="795">
          <cell r="A795" t="str">
            <v>640.40.80.015-4475.26</v>
          </cell>
          <cell r="B795" t="str">
            <v>640</v>
          </cell>
          <cell r="C795" t="str">
            <v>40</v>
          </cell>
          <cell r="D795" t="str">
            <v>80</v>
          </cell>
          <cell r="E795" t="str">
            <v>015</v>
          </cell>
          <cell r="F795" t="str">
            <v>4475.26</v>
          </cell>
          <cell r="G795" t="str">
            <v>Intergovernmental Grants-State/County SJV Air Pollution Grant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 t="str">
            <v>+++</v>
          </cell>
        </row>
        <row r="796">
          <cell r="A796" t="str">
            <v>640.40.80.015-4475.30</v>
          </cell>
          <cell r="B796" t="str">
            <v>640</v>
          </cell>
          <cell r="C796" t="str">
            <v>40</v>
          </cell>
          <cell r="D796" t="str">
            <v>80</v>
          </cell>
          <cell r="E796" t="str">
            <v>015</v>
          </cell>
          <cell r="F796" t="str">
            <v>4475.30</v>
          </cell>
          <cell r="G796" t="str">
            <v>Intergovernmental Grants-State/County CA Energy Commission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 t="str">
            <v>+++</v>
          </cell>
        </row>
        <row r="797">
          <cell r="A797" t="str">
            <v>640.40.80.015-4500.06</v>
          </cell>
          <cell r="B797" t="str">
            <v>640</v>
          </cell>
          <cell r="C797" t="str">
            <v>40</v>
          </cell>
          <cell r="D797" t="str">
            <v>80</v>
          </cell>
          <cell r="E797" t="str">
            <v>015</v>
          </cell>
          <cell r="F797" t="str">
            <v>4500.06</v>
          </cell>
          <cell r="G797" t="str">
            <v>Charges for Services-Public Works Sewer Service Fee</v>
          </cell>
          <cell r="H797">
            <v>15921570</v>
          </cell>
          <cell r="I797">
            <v>0</v>
          </cell>
          <cell r="J797">
            <v>15921570</v>
          </cell>
          <cell r="K797">
            <v>921.26</v>
          </cell>
          <cell r="L797">
            <v>0</v>
          </cell>
          <cell r="M797">
            <v>4039032.01</v>
          </cell>
          <cell r="N797">
            <v>11882537.99</v>
          </cell>
          <cell r="O797">
            <v>0.25</v>
          </cell>
        </row>
        <row r="798">
          <cell r="A798" t="str">
            <v>640.40.80.015-4500.07</v>
          </cell>
          <cell r="B798" t="str">
            <v>640</v>
          </cell>
          <cell r="C798" t="str">
            <v>40</v>
          </cell>
          <cell r="D798" t="str">
            <v>80</v>
          </cell>
          <cell r="E798" t="str">
            <v>015</v>
          </cell>
          <cell r="F798" t="str">
            <v>4500.07</v>
          </cell>
          <cell r="G798" t="str">
            <v>Charges for Services-Public Works Sewer Fee-City of Lathrop</v>
          </cell>
          <cell r="H798">
            <v>1538450</v>
          </cell>
          <cell r="I798">
            <v>0</v>
          </cell>
          <cell r="J798">
            <v>1538450</v>
          </cell>
          <cell r="K798">
            <v>0</v>
          </cell>
          <cell r="L798">
            <v>0</v>
          </cell>
          <cell r="M798">
            <v>133036.34</v>
          </cell>
          <cell r="N798">
            <v>1405413.66</v>
          </cell>
          <cell r="O798">
            <v>0.09</v>
          </cell>
        </row>
        <row r="799">
          <cell r="A799" t="str">
            <v>640.40.80.015-4500.08</v>
          </cell>
          <cell r="B799" t="str">
            <v>640</v>
          </cell>
          <cell r="C799" t="str">
            <v>40</v>
          </cell>
          <cell r="D799" t="str">
            <v>80</v>
          </cell>
          <cell r="E799" t="str">
            <v>015</v>
          </cell>
          <cell r="F799" t="str">
            <v>4500.08</v>
          </cell>
          <cell r="G799" t="str">
            <v>Charges for Services-Public Works Sewer Farm Rental</v>
          </cell>
          <cell r="H799">
            <v>100000</v>
          </cell>
          <cell r="I799">
            <v>0</v>
          </cell>
          <cell r="J799">
            <v>100000</v>
          </cell>
          <cell r="K799">
            <v>0</v>
          </cell>
          <cell r="L799">
            <v>0</v>
          </cell>
          <cell r="M799">
            <v>8080.28</v>
          </cell>
          <cell r="N799">
            <v>91919.72</v>
          </cell>
          <cell r="O799">
            <v>0.08</v>
          </cell>
        </row>
        <row r="800">
          <cell r="A800" t="str">
            <v>640.40.80.015-4500.09</v>
          </cell>
          <cell r="B800" t="str">
            <v>640</v>
          </cell>
          <cell r="C800" t="str">
            <v>40</v>
          </cell>
          <cell r="D800" t="str">
            <v>80</v>
          </cell>
          <cell r="E800" t="str">
            <v>015</v>
          </cell>
          <cell r="F800" t="str">
            <v>4500.09</v>
          </cell>
          <cell r="G800" t="str">
            <v>Charges for Services-Public Works Sewer Fee-Outside District Fee</v>
          </cell>
          <cell r="H800">
            <v>150000</v>
          </cell>
          <cell r="I800">
            <v>0</v>
          </cell>
          <cell r="J800">
            <v>150000</v>
          </cell>
          <cell r="K800">
            <v>0</v>
          </cell>
          <cell r="L800">
            <v>0</v>
          </cell>
          <cell r="M800">
            <v>0</v>
          </cell>
          <cell r="N800">
            <v>150000</v>
          </cell>
          <cell r="O800">
            <v>0</v>
          </cell>
        </row>
        <row r="801">
          <cell r="A801" t="str">
            <v>640.40.80.015-4500.24</v>
          </cell>
          <cell r="B801" t="str">
            <v>640</v>
          </cell>
          <cell r="C801" t="str">
            <v>40</v>
          </cell>
          <cell r="D801" t="str">
            <v>80</v>
          </cell>
          <cell r="E801" t="str">
            <v>015</v>
          </cell>
          <cell r="F801" t="str">
            <v>4500.24</v>
          </cell>
          <cell r="G801" t="str">
            <v>Charges for Services-Public Works Penalties</v>
          </cell>
          <cell r="H801">
            <v>30000</v>
          </cell>
          <cell r="I801">
            <v>0</v>
          </cell>
          <cell r="J801">
            <v>30000</v>
          </cell>
          <cell r="K801">
            <v>0</v>
          </cell>
          <cell r="L801">
            <v>0</v>
          </cell>
          <cell r="M801">
            <v>42</v>
          </cell>
          <cell r="N801">
            <v>29958</v>
          </cell>
          <cell r="O801">
            <v>0</v>
          </cell>
        </row>
        <row r="802">
          <cell r="A802" t="str">
            <v>640.40.80.015-4700.01</v>
          </cell>
          <cell r="B802" t="str">
            <v>640</v>
          </cell>
          <cell r="C802" t="str">
            <v>40</v>
          </cell>
          <cell r="D802" t="str">
            <v>80</v>
          </cell>
          <cell r="E802" t="str">
            <v>015</v>
          </cell>
          <cell r="F802" t="str">
            <v>4700.01</v>
          </cell>
          <cell r="G802" t="str">
            <v>Investment Earnings Interest on Investments</v>
          </cell>
          <cell r="H802">
            <v>475000</v>
          </cell>
          <cell r="I802">
            <v>0</v>
          </cell>
          <cell r="J802">
            <v>475000</v>
          </cell>
          <cell r="K802">
            <v>0</v>
          </cell>
          <cell r="L802">
            <v>0</v>
          </cell>
          <cell r="M802">
            <v>0</v>
          </cell>
          <cell r="N802">
            <v>475000</v>
          </cell>
          <cell r="O802">
            <v>0</v>
          </cell>
        </row>
        <row r="803">
          <cell r="A803" t="str">
            <v>640.40.80.015-4700.02</v>
          </cell>
          <cell r="B803" t="str">
            <v>640</v>
          </cell>
          <cell r="C803" t="str">
            <v>40</v>
          </cell>
          <cell r="D803" t="str">
            <v>80</v>
          </cell>
          <cell r="E803" t="str">
            <v>015</v>
          </cell>
          <cell r="F803" t="str">
            <v>4700.02</v>
          </cell>
          <cell r="G803" t="str">
            <v>Investment Earnings Lease Trust Account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 t="str">
            <v>+++</v>
          </cell>
        </row>
        <row r="804">
          <cell r="A804" t="str">
            <v>640.40.80.015-4700.07</v>
          </cell>
          <cell r="B804" t="str">
            <v>640</v>
          </cell>
          <cell r="C804" t="str">
            <v>40</v>
          </cell>
          <cell r="D804" t="str">
            <v>80</v>
          </cell>
          <cell r="E804" t="str">
            <v>015</v>
          </cell>
          <cell r="F804" t="str">
            <v>4700.07</v>
          </cell>
          <cell r="G804" t="str">
            <v>Investment Earnings Trust Accounts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 t="str">
            <v>+++</v>
          </cell>
        </row>
        <row r="805">
          <cell r="A805" t="str">
            <v>640.40.80.015-4700.09</v>
          </cell>
          <cell r="B805" t="str">
            <v>640</v>
          </cell>
          <cell r="C805" t="str">
            <v>40</v>
          </cell>
          <cell r="D805" t="str">
            <v>80</v>
          </cell>
          <cell r="E805" t="str">
            <v>015</v>
          </cell>
          <cell r="F805" t="str">
            <v>4700.09</v>
          </cell>
          <cell r="G805" t="str">
            <v>Investment Earnings 2003 Issue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 t="str">
            <v>+++</v>
          </cell>
        </row>
        <row r="806">
          <cell r="A806" t="str">
            <v>640.40.80.015-4700.19</v>
          </cell>
          <cell r="B806" t="str">
            <v>640</v>
          </cell>
          <cell r="C806" t="str">
            <v>40</v>
          </cell>
          <cell r="D806" t="str">
            <v>80</v>
          </cell>
          <cell r="E806" t="str">
            <v>015</v>
          </cell>
          <cell r="F806" t="str">
            <v>4700.19</v>
          </cell>
          <cell r="G806" t="str">
            <v>Investment Earnings Market Value Change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 t="str">
            <v>+++</v>
          </cell>
        </row>
        <row r="807">
          <cell r="A807" t="str">
            <v>640.40.80.015-4700.21</v>
          </cell>
          <cell r="B807" t="str">
            <v>640</v>
          </cell>
          <cell r="C807" t="str">
            <v>40</v>
          </cell>
          <cell r="D807" t="str">
            <v>80</v>
          </cell>
          <cell r="E807" t="str">
            <v>015</v>
          </cell>
          <cell r="F807" t="str">
            <v>4700.21</v>
          </cell>
          <cell r="G807" t="str">
            <v>Investment Earnings Unallocated Investment Expense</v>
          </cell>
          <cell r="H807">
            <v>-35000</v>
          </cell>
          <cell r="I807">
            <v>0</v>
          </cell>
          <cell r="J807">
            <v>-35000</v>
          </cell>
          <cell r="K807">
            <v>0</v>
          </cell>
          <cell r="L807">
            <v>0</v>
          </cell>
          <cell r="M807">
            <v>0</v>
          </cell>
          <cell r="N807">
            <v>-35000</v>
          </cell>
          <cell r="O807">
            <v>0</v>
          </cell>
        </row>
        <row r="808">
          <cell r="A808" t="str">
            <v>640.40.80.015-4850.01</v>
          </cell>
          <cell r="B808" t="str">
            <v>640</v>
          </cell>
          <cell r="C808" t="str">
            <v>40</v>
          </cell>
          <cell r="D808" t="str">
            <v>80</v>
          </cell>
          <cell r="E808" t="str">
            <v>015</v>
          </cell>
          <cell r="F808" t="str">
            <v>4850.01</v>
          </cell>
          <cell r="G808" t="str">
            <v>Other Revenue Sale of Property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 t="str">
            <v>+++</v>
          </cell>
        </row>
        <row r="809">
          <cell r="A809" t="str">
            <v>640.40.80.015-4850.07</v>
          </cell>
          <cell r="B809" t="str">
            <v>640</v>
          </cell>
          <cell r="C809" t="str">
            <v>40</v>
          </cell>
          <cell r="D809" t="str">
            <v>80</v>
          </cell>
          <cell r="E809" t="str">
            <v>015</v>
          </cell>
          <cell r="F809" t="str">
            <v>4850.07</v>
          </cell>
          <cell r="G809" t="str">
            <v>Other Revenue Misc Reimbursement</v>
          </cell>
          <cell r="H809">
            <v>85000</v>
          </cell>
          <cell r="I809">
            <v>0</v>
          </cell>
          <cell r="J809">
            <v>85000</v>
          </cell>
          <cell r="K809">
            <v>0</v>
          </cell>
          <cell r="L809">
            <v>0</v>
          </cell>
          <cell r="M809">
            <v>36895.589999999997</v>
          </cell>
          <cell r="N809">
            <v>48104.41</v>
          </cell>
          <cell r="O809">
            <v>0.43</v>
          </cell>
        </row>
        <row r="810">
          <cell r="A810" t="str">
            <v>640.40.80.015-4850.10</v>
          </cell>
          <cell r="B810" t="str">
            <v>640</v>
          </cell>
          <cell r="C810" t="str">
            <v>40</v>
          </cell>
          <cell r="D810" t="str">
            <v>80</v>
          </cell>
          <cell r="E810" t="str">
            <v>015</v>
          </cell>
          <cell r="F810" t="str">
            <v>4850.10</v>
          </cell>
          <cell r="G810" t="str">
            <v>Other Revenue Settlements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 t="str">
            <v>+++</v>
          </cell>
        </row>
        <row r="811">
          <cell r="A811" t="str">
            <v>640.40.80.015-4850.12</v>
          </cell>
          <cell r="B811" t="str">
            <v>640</v>
          </cell>
          <cell r="C811" t="str">
            <v>40</v>
          </cell>
          <cell r="D811" t="str">
            <v>80</v>
          </cell>
          <cell r="E811" t="str">
            <v>015</v>
          </cell>
          <cell r="F811" t="str">
            <v>4850.12</v>
          </cell>
          <cell r="G811" t="str">
            <v>Other Revenue Miscellaneous Receipts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 t="str">
            <v>+++</v>
          </cell>
        </row>
        <row r="812">
          <cell r="A812" t="str">
            <v>640.40.80.015-4850.13</v>
          </cell>
          <cell r="B812" t="str">
            <v>640</v>
          </cell>
          <cell r="C812" t="str">
            <v>40</v>
          </cell>
          <cell r="D812" t="str">
            <v>80</v>
          </cell>
          <cell r="E812" t="str">
            <v>015</v>
          </cell>
          <cell r="F812" t="str">
            <v>4850.13</v>
          </cell>
          <cell r="G812" t="str">
            <v>Other Revenue Rebates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 t="str">
            <v>+++</v>
          </cell>
        </row>
        <row r="813">
          <cell r="A813" t="str">
            <v>640.40.80.015-4850.29</v>
          </cell>
          <cell r="B813" t="str">
            <v>640</v>
          </cell>
          <cell r="C813" t="str">
            <v>40</v>
          </cell>
          <cell r="D813" t="str">
            <v>80</v>
          </cell>
          <cell r="E813" t="str">
            <v>015</v>
          </cell>
          <cell r="F813" t="str">
            <v>4850.29</v>
          </cell>
          <cell r="G813" t="str">
            <v>Other Revenue Discounts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 t="str">
            <v>+++</v>
          </cell>
        </row>
        <row r="814">
          <cell r="A814" t="str">
            <v>640.40.80.015-4900.00</v>
          </cell>
          <cell r="B814" t="str">
            <v>640</v>
          </cell>
          <cell r="C814" t="str">
            <v>40</v>
          </cell>
          <cell r="D814" t="str">
            <v>80</v>
          </cell>
          <cell r="E814" t="str">
            <v>015</v>
          </cell>
          <cell r="F814" t="str">
            <v>4900.00</v>
          </cell>
          <cell r="G814" t="str">
            <v>Other Financing Sources Undesignated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 t="str">
            <v>+++</v>
          </cell>
        </row>
        <row r="815">
          <cell r="A815" t="str">
            <v>640.40.80.015-4900.03</v>
          </cell>
          <cell r="B815" t="str">
            <v>640</v>
          </cell>
          <cell r="C815" t="str">
            <v>40</v>
          </cell>
          <cell r="D815" t="str">
            <v>80</v>
          </cell>
          <cell r="E815" t="str">
            <v>015</v>
          </cell>
          <cell r="F815" t="str">
            <v>4900.03</v>
          </cell>
          <cell r="G815" t="str">
            <v>Other Financing Sources Donated Infrastructure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 t="str">
            <v>+++</v>
          </cell>
        </row>
        <row r="816">
          <cell r="A816" t="str">
            <v>640.40.80.015-4900.04</v>
          </cell>
          <cell r="B816" t="str">
            <v>640</v>
          </cell>
          <cell r="C816" t="str">
            <v>40</v>
          </cell>
          <cell r="D816" t="str">
            <v>80</v>
          </cell>
          <cell r="E816" t="str">
            <v>015</v>
          </cell>
          <cell r="F816" t="str">
            <v>4900.04</v>
          </cell>
          <cell r="G816" t="str">
            <v>Other Financing Sources Long Term Debt Proceeds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 t="str">
            <v>+++</v>
          </cell>
        </row>
        <row r="817">
          <cell r="A817" t="str">
            <v>640.40.80.015-4900.25</v>
          </cell>
          <cell r="B817" t="str">
            <v>640</v>
          </cell>
          <cell r="C817" t="str">
            <v>40</v>
          </cell>
          <cell r="D817" t="str">
            <v>80</v>
          </cell>
          <cell r="E817" t="str">
            <v>015</v>
          </cell>
          <cell r="F817" t="str">
            <v>4900.25</v>
          </cell>
          <cell r="G817" t="str">
            <v>Other Financing Sources Op Transfer In-Dev Mitigation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 t="str">
            <v>+++</v>
          </cell>
        </row>
        <row r="818">
          <cell r="A818" t="str">
            <v>640.40.80.015-4900.88</v>
          </cell>
          <cell r="B818" t="str">
            <v>640</v>
          </cell>
          <cell r="C818" t="str">
            <v>40</v>
          </cell>
          <cell r="D818" t="str">
            <v>80</v>
          </cell>
          <cell r="E818" t="str">
            <v>015</v>
          </cell>
          <cell r="F818" t="str">
            <v>4900.88</v>
          </cell>
          <cell r="G818" t="str">
            <v>Other Financing Sources Op Transfer In-Payroll Tax Ben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 t="str">
            <v>+++</v>
          </cell>
        </row>
        <row r="819">
          <cell r="A819" t="str">
            <v>640.40.80.015-4900.94</v>
          </cell>
          <cell r="B819" t="str">
            <v>640</v>
          </cell>
          <cell r="C819" t="str">
            <v>40</v>
          </cell>
          <cell r="D819" t="str">
            <v>80</v>
          </cell>
          <cell r="E819" t="str">
            <v>015</v>
          </cell>
          <cell r="F819" t="str">
            <v>4900.94</v>
          </cell>
          <cell r="G819" t="str">
            <v>Other Financing Sources Op Transfer In-RDA Captial Proj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 t="str">
            <v>+++</v>
          </cell>
        </row>
        <row r="820">
          <cell r="A820" t="str">
            <v>640.40.80.675-4500.48</v>
          </cell>
          <cell r="B820" t="str">
            <v>640</v>
          </cell>
          <cell r="C820" t="str">
            <v>40</v>
          </cell>
          <cell r="D820" t="str">
            <v>80</v>
          </cell>
          <cell r="E820" t="str">
            <v>675</v>
          </cell>
          <cell r="F820" t="str">
            <v>4500.48</v>
          </cell>
          <cell r="G820" t="str">
            <v>Charges for Services-Public Works CNG Fuel Pump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 t="str">
            <v>+++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12"/>
  <sheetViews>
    <sheetView view="pageBreakPreview" zoomScale="110" zoomScaleNormal="100" zoomScaleSheetLayoutView="110" workbookViewId="0">
      <selection activeCell="W21" sqref="W21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0" width="12.85546875" style="8" hidden="1" customWidth="1" outlineLevel="1"/>
    <col min="11" max="11" width="14.5703125" style="8" hidden="1" customWidth="1" outlineLevel="1"/>
    <col min="12" max="12" width="13.7109375" style="8" bestFit="1" customWidth="1" collapsed="1"/>
    <col min="13" max="13" width="12.285156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customWidth="1" collapsed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3.42578125" style="8" customWidth="1" collapsed="1"/>
    <col min="24" max="24" width="12.2851562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3.42578125" style="8" hidden="1" customWidth="1" outlineLevel="1"/>
    <col min="34" max="34" width="13.42578125" style="8" bestFit="1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4.42578125" style="13" customWidth="1"/>
    <col min="40" max="41" width="13.42578125" style="8" customWidth="1"/>
    <col min="42" max="45" width="12.7109375" style="8" hidden="1" customWidth="1" outlineLevel="1"/>
    <col min="46" max="46" width="14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/>
    <col min="52" max="52" width="13.140625" style="8" hidden="1" customWidth="1"/>
    <col min="53" max="53" width="5.7109375" style="8" hidden="1" customWidth="1"/>
    <col min="54" max="54" width="13.42578125" style="8" hidden="1" customWidth="1"/>
    <col min="55" max="56" width="11.85546875" style="8" hidden="1" customWidth="1"/>
    <col min="57" max="57" width="12.28515625" style="8" hidden="1" customWidth="1"/>
    <col min="58" max="58" width="11.85546875" style="8" hidden="1" customWidth="1"/>
    <col min="59" max="59" width="14" style="8" hidden="1" customWidth="1"/>
    <col min="60" max="60" width="13.28515625" style="8" hidden="1" customWidth="1"/>
    <col min="61" max="61" width="5.7109375" style="8" hidden="1" customWidth="1"/>
    <col min="62" max="62" width="34.5703125" style="8" hidden="1" customWidth="1"/>
    <col min="63" max="63" width="11.5703125" style="8" bestFit="1" customWidth="1" collapsed="1"/>
    <col min="64" max="64" width="9.140625" style="8"/>
    <col min="65" max="65" width="9.7109375" style="8" bestFit="1" customWidth="1"/>
    <col min="66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191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190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200" t="s">
        <v>2</v>
      </c>
      <c r="G5" s="200"/>
      <c r="H5" s="200"/>
      <c r="I5" s="200"/>
      <c r="J5" s="200"/>
      <c r="K5" s="200"/>
      <c r="L5" s="200"/>
      <c r="M5" s="16"/>
      <c r="N5" s="15"/>
      <c r="O5" s="15"/>
      <c r="Q5" s="200" t="s">
        <v>3</v>
      </c>
      <c r="R5" s="200"/>
      <c r="S5" s="200"/>
      <c r="T5" s="200"/>
      <c r="U5" s="200"/>
      <c r="V5" s="200"/>
      <c r="W5" s="200"/>
      <c r="X5" s="16"/>
      <c r="Y5" s="15"/>
      <c r="Z5" s="15"/>
      <c r="AA5" s="17"/>
      <c r="AB5" s="201" t="s">
        <v>4</v>
      </c>
      <c r="AC5" s="201"/>
      <c r="AD5" s="201"/>
      <c r="AE5" s="201"/>
      <c r="AF5" s="201"/>
      <c r="AG5" s="201"/>
      <c r="AH5" s="201"/>
      <c r="AI5" s="201"/>
      <c r="AJ5" s="201"/>
      <c r="AK5" s="201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99" t="s">
        <v>14</v>
      </c>
      <c r="N6" s="199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99" t="s">
        <v>14</v>
      </c>
      <c r="Y6" s="199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199" t="s">
        <v>18</v>
      </c>
      <c r="AJ6" s="199"/>
      <c r="AK6" s="24" t="s">
        <v>15</v>
      </c>
      <c r="AL6" s="25"/>
      <c r="AM6" s="23" t="s">
        <v>1077</v>
      </c>
      <c r="AN6" s="24" t="s">
        <v>8</v>
      </c>
      <c r="AO6" s="194" t="s">
        <v>1078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99" t="s">
        <v>18</v>
      </c>
      <c r="AV6" s="199"/>
      <c r="AW6" s="24" t="s">
        <v>15</v>
      </c>
      <c r="AY6" s="23" t="s">
        <v>19</v>
      </c>
      <c r="AZ6" s="199" t="s">
        <v>20</v>
      </c>
      <c r="BA6" s="199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99" t="s">
        <v>18</v>
      </c>
      <c r="BI6" s="199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0</v>
      </c>
      <c r="G8" s="32">
        <f>F8</f>
        <v>0</v>
      </c>
      <c r="H8" s="32"/>
      <c r="I8" s="32"/>
      <c r="J8" s="32"/>
      <c r="K8" s="32"/>
      <c r="L8" s="32">
        <v>0</v>
      </c>
      <c r="M8" s="32"/>
      <c r="N8" s="32"/>
      <c r="O8" s="32"/>
      <c r="Q8" s="32">
        <f>L41</f>
        <v>-23487648.760000002</v>
      </c>
      <c r="R8" s="32">
        <f>L41</f>
        <v>-23487648.760000002</v>
      </c>
      <c r="S8" s="32"/>
      <c r="T8" s="32"/>
      <c r="U8" s="32"/>
      <c r="V8" s="32"/>
      <c r="W8" s="32">
        <f>L41</f>
        <v>-23487648.760000002</v>
      </c>
      <c r="X8" s="32"/>
      <c r="Y8" s="32"/>
      <c r="Z8" s="32"/>
      <c r="AA8" s="34"/>
      <c r="AB8" s="35">
        <f ca="1">+W41</f>
        <v>-53677250.789999999</v>
      </c>
      <c r="AC8" s="32">
        <f ca="1">AB8</f>
        <v>-53677250.789999999</v>
      </c>
      <c r="AD8" s="32"/>
      <c r="AE8" s="32"/>
      <c r="AF8" s="32"/>
      <c r="AG8" s="32"/>
      <c r="AH8" s="32">
        <f ca="1">AB8</f>
        <v>-53677250.789999999</v>
      </c>
      <c r="AL8" s="14"/>
      <c r="AM8" s="35">
        <f ca="1">AH41</f>
        <v>-66865421.219999999</v>
      </c>
      <c r="AN8" s="32">
        <f ca="1">AM8</f>
        <v>-66865421.219999999</v>
      </c>
      <c r="AO8" s="32">
        <f ca="1">AM8</f>
        <v>-66865421.219999999</v>
      </c>
      <c r="AP8" s="32"/>
      <c r="AQ8" s="32"/>
      <c r="AR8" s="32"/>
      <c r="AS8" s="32"/>
      <c r="AT8" s="32">
        <f ca="1">AH41</f>
        <v>-66865421.219999999</v>
      </c>
      <c r="AY8" s="35">
        <f ca="1">AT41</f>
        <v>-66865421.219999999</v>
      </c>
      <c r="BB8" s="32"/>
      <c r="BC8" s="32"/>
      <c r="BD8" s="32"/>
      <c r="BE8" s="32"/>
      <c r="BF8" s="32"/>
      <c r="BG8" s="32">
        <f ca="1">AT41</f>
        <v>-66865421.219999999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SUMIF(Revenues!$A$3:$A$30,'Current Working'!$A$11:$A$14,Revenues!H$3:H$30)</f>
        <v>16755000</v>
      </c>
      <c r="G11" s="42">
        <f>SUMIF(Revenues!$A$3:$A$30,'Current Working'!$A$11:$A$14,Revenues!I$3:I$30)</f>
        <v>16755000</v>
      </c>
      <c r="H11" s="42">
        <f>SUMIF(Revenues!$A$3:$A$30,'Current Working'!$A$11:$A$14,Revenues!J$3:J$30)</f>
        <v>0</v>
      </c>
      <c r="I11" s="42">
        <f>SUMIF(Revenues!$A$3:$A$30,'Current Working'!$A$11:$A$14,Revenues!K$3:K$30)</f>
        <v>0</v>
      </c>
      <c r="J11" s="42">
        <f>SUMIF(Revenues!$A$3:$A$30,'Current Working'!$A$11:$A$14,Revenues!L$3:L$30)</f>
        <v>0</v>
      </c>
      <c r="K11" s="42">
        <f>SUMIF(Revenues!$A$3:$A$30,'Current Working'!$A$11:$A$14,Revenues!M$3:M$30)</f>
        <v>16807362.769999996</v>
      </c>
      <c r="L11" s="42">
        <f>SUMIF(Revenues!$A$3:$A$30,'Current Working'!$A$11:$A$14,Revenues!N$3:N$30)</f>
        <v>16807362.769999996</v>
      </c>
      <c r="M11" s="43">
        <f>L11-G11</f>
        <v>52362.769999995828</v>
      </c>
      <c r="N11" s="44">
        <f>IFERROR(M11/G11,"-")</f>
        <v>3.1252026260815175E-3</v>
      </c>
      <c r="O11" s="45"/>
      <c r="Q11" s="42">
        <f>SUMIF(Revenues!$A$3:$A$30,'Current Working'!$A$11:$A$14,Revenues!Q$3:Q$30)</f>
        <v>17128750</v>
      </c>
      <c r="R11" s="42">
        <f>SUMIF(Revenues!$A$3:$A$30,'Current Working'!$A$11:$A$14,Revenues!R$3:R$30)</f>
        <v>17128750</v>
      </c>
      <c r="S11" s="42">
        <f>SUMIF(Revenues!$A$3:$A$30,'Current Working'!$A$11:$A$14,Revenues!S$3:S$30)</f>
        <v>0</v>
      </c>
      <c r="T11" s="42">
        <f>SUMIF(Revenues!$A$3:$A$30,'Current Working'!$A$11:$A$14,Revenues!T$3:T$30)</f>
        <v>0</v>
      </c>
      <c r="U11" s="42">
        <f>SUMIF(Revenues!$A$3:$A$30,'Current Working'!$A$11:$A$14,Revenues!U$3:U$30)</f>
        <v>0</v>
      </c>
      <c r="V11" s="42">
        <f>SUMIF(Revenues!$A$3:$A$30,'Current Working'!$A$11:$A$14,Revenues!V$3:V$30)</f>
        <v>17768865.329999998</v>
      </c>
      <c r="W11" s="42">
        <f>SUMIF(Revenues!$A$3:$A$30,'Current Working'!$A$11:$A$14,Revenues!W$3:W$30)</f>
        <v>17768865.329999998</v>
      </c>
      <c r="X11" s="43">
        <f>+W11-Q11</f>
        <v>640115.32999999821</v>
      </c>
      <c r="Y11" s="44">
        <f>IFERROR(X11/Q11,"-")</f>
        <v>3.7370813982339532E-2</v>
      </c>
      <c r="Z11" s="45"/>
      <c r="AA11" s="45"/>
      <c r="AB11" s="42">
        <f>SUMIF(Revenues!$A$3:$A$30,'Current Working'!$A$11:$A$14,Revenues!Z$3:Z$30)</f>
        <v>17740020</v>
      </c>
      <c r="AC11" s="42">
        <f>SUMIF(Revenues!$A$3:$A$30,'Current Working'!$A$11:$A$14,Revenues!AA$3:AA$30)</f>
        <v>17740020</v>
      </c>
      <c r="AD11" s="42">
        <f>SUMIF(Revenues!$A$3:$A$30,'Current Working'!$A$11:$A$14,Revenues!AB$3:AB$30)</f>
        <v>0</v>
      </c>
      <c r="AE11" s="42">
        <f>SUMIF(Revenues!$A$3:$A$30,'Current Working'!$A$11:$A$14,Revenues!AC$3:AC$30)</f>
        <v>0</v>
      </c>
      <c r="AF11" s="42">
        <f>SUMIF(Revenues!$A$3:$A$30,'Current Working'!$A$11:$A$14,Revenues!AD$3:AD$30)</f>
        <v>0</v>
      </c>
      <c r="AG11" s="42">
        <f>SUMIF(Revenues!$A$3:$A$30,'Current Working'!$A$11:$A$14,Revenues!AE$3:AE$30)</f>
        <v>17243041.41</v>
      </c>
      <c r="AH11" s="42">
        <f>SUMIF(Revenues!$A$3:$A$30,'Current Working'!$A$11:$A$14,Revenues!AF$3:AF$30)</f>
        <v>17243041.41</v>
      </c>
      <c r="AI11" s="46">
        <f>+AH11-AC11</f>
        <v>-496978.58999999985</v>
      </c>
      <c r="AJ11" s="47">
        <f>IFERROR(AI11/AC11,"-")</f>
        <v>-2.8014545079430568E-2</v>
      </c>
      <c r="AK11" s="48"/>
      <c r="AL11" s="49"/>
      <c r="AM11" s="42">
        <f>SUMIF(Revenues!$A$3:$A$30,'Current Working'!$A$11:$A$14,Revenues!AI$3:AI$30)</f>
        <v>17740020</v>
      </c>
      <c r="AN11" s="42">
        <f>SUMIF(Revenues!$A$3:$A$30,'Current Working'!$A$11:$A$14,Revenues!AJ$3:AJ$30)</f>
        <v>17740020</v>
      </c>
      <c r="AO11" s="42">
        <f>SUMIF(Revenues!$A$3:$A$30,'Current Working'!$A$11:$A$14,Revenues!AK$3:AK$30)</f>
        <v>17740020</v>
      </c>
      <c r="AP11" s="42">
        <f>SUMIF(Revenues!$A$3:$A$30,'Current Working'!$A$11:$A$14,Revenues!AL$3:AL$30)</f>
        <v>4180190.6299999994</v>
      </c>
      <c r="AQ11" s="42">
        <f>SUMIF(Revenues!$A$3:$A$30,'Current Working'!$A$11:$A$14,Revenues!AM$3:AM$30)</f>
        <v>0</v>
      </c>
      <c r="AR11" s="42">
        <f>SUMIF(Revenues!$A$3:$A$30,'Current Working'!$A$11:$A$14,Revenues!AN$3:AN$30)</f>
        <v>0</v>
      </c>
      <c r="AS11" s="42">
        <f>SUMIF(Revenues!$A$3:$A$30,'Current Working'!$A$11:$A$14,Revenues!AO$3:AO$30)</f>
        <v>0</v>
      </c>
      <c r="AT11" s="42">
        <f>SUMIF(Revenues!$A$3:$A$30,'Current Working'!$A$11:$A$14,Revenues!AP$3:AP$30)</f>
        <v>0</v>
      </c>
      <c r="AU11" s="46">
        <f>+AT11-AN11</f>
        <v>-17740020</v>
      </c>
      <c r="AV11" s="47">
        <f>IFERROR(AU11/AN11,"-")</f>
        <v>-1</v>
      </c>
      <c r="AW11" s="48"/>
      <c r="AY11" s="42">
        <f ca="1">SUMIF(Revenues!$A$3:$A$13,'Current Working'!$A$11:$A$14,Revenues!AS$3:AS$11)</f>
        <v>0</v>
      </c>
      <c r="AZ11" s="46">
        <f ca="1">+AY11-AT11</f>
        <v>0</v>
      </c>
      <c r="BA11" s="47" t="str">
        <f ca="1">IFERROR(AZ11/AT11,"-")</f>
        <v>-</v>
      </c>
      <c r="BB11" s="42">
        <f ca="1">SUMIF(Revenues!$A$3:$A$13,'Current Working'!$A$11:$A$14,Revenues!AT$3:AT$11)</f>
        <v>0</v>
      </c>
      <c r="BC11" s="42">
        <f ca="1">SUMIF(Revenues!$A$3:$A$13,'Current Working'!$A$11:$A$14,Revenues!AU$3:AU$11)</f>
        <v>0</v>
      </c>
      <c r="BD11" s="42">
        <f ca="1">SUMIF(Revenues!$A$3:$A$13,'Current Working'!$A$11:$A$14,Revenues!AV$3:AV$11)</f>
        <v>0</v>
      </c>
      <c r="BE11" s="42">
        <f ca="1">SUMIF(Revenues!$A$3:$A$13,'Current Working'!$A$11:$A$14,Revenues!AW$3:AW$11)</f>
        <v>0</v>
      </c>
      <c r="BF11" s="42">
        <f ca="1">SUMIF(Revenues!$A$3:$A$13,'Current Working'!$A$11:$A$14,Revenues!AX$3:AX$11)</f>
        <v>0</v>
      </c>
      <c r="BG11" s="42">
        <f ca="1">SUMIF(Revenues!$A$3:$A$13,'Current Working'!$A$11:$A$14,Revenues!AY$3:AY$11)</f>
        <v>0</v>
      </c>
      <c r="BH11" s="46">
        <f ca="1">+BG11-BB11</f>
        <v>0</v>
      </c>
      <c r="BI11" s="47" t="str">
        <f ca="1">IFERROR(BH11/BB11,"-")</f>
        <v>-</v>
      </c>
      <c r="BJ11" s="48"/>
    </row>
    <row r="12" spans="1:62" ht="13.9" customHeight="1" x14ac:dyDescent="0.25">
      <c r="A12" s="3">
        <v>13</v>
      </c>
      <c r="B12" s="39"/>
      <c r="C12" s="39"/>
      <c r="D12" s="40" t="s">
        <v>1079</v>
      </c>
      <c r="E12" s="41"/>
      <c r="F12" s="42">
        <f>SUMIF(Revenues!$A$3:$A$30,'Current Working'!$A$11:$A$14,Revenues!H$3:H$30)</f>
        <v>0</v>
      </c>
      <c r="G12" s="42">
        <f>SUMIF(Revenues!$A$3:$A$30,'Current Working'!$A$11:$A$14,Revenues!I$3:I$30)</f>
        <v>0</v>
      </c>
      <c r="H12" s="42">
        <f>SUMIF(Revenues!$A$3:$A$30,'Current Working'!$A$11:$A$14,Revenues!J$3:J$30)</f>
        <v>0</v>
      </c>
      <c r="I12" s="42">
        <f>SUMIF(Revenues!$A$3:$A$30,'Current Working'!$A$11:$A$14,Revenues!K$3:K$30)</f>
        <v>0</v>
      </c>
      <c r="J12" s="42">
        <f>SUMIF(Revenues!$A$3:$A$30,'Current Working'!$A$11:$A$14,Revenues!L$3:L$30)</f>
        <v>0</v>
      </c>
      <c r="K12" s="42">
        <f>SUMIF(Revenues!$A$3:$A$30,'Current Working'!$A$11:$A$14,Revenues!M$3:M$30)</f>
        <v>0</v>
      </c>
      <c r="L12" s="42">
        <f>SUMIF(Revenues!$A$3:$A$30,'Current Working'!$A$11:$A$14,Revenues!N$3:N$30)</f>
        <v>0</v>
      </c>
      <c r="M12" s="43">
        <f t="shared" ref="M12:M13" si="0">L12-G12</f>
        <v>0</v>
      </c>
      <c r="N12" s="44" t="str">
        <f t="shared" ref="N12:N13" si="1">IFERROR(M12/G12,"-")</f>
        <v>-</v>
      </c>
      <c r="O12" s="45"/>
      <c r="Q12" s="42">
        <f>SUMIF(Revenues!$A$3:$A$30,'Current Working'!$A$11:$A$14,Revenues!Q$3:Q$30)</f>
        <v>0</v>
      </c>
      <c r="R12" s="42">
        <f>SUMIF(Revenues!$A$3:$A$30,'Current Working'!$A$11:$A$14,Revenues!R$3:R$30)</f>
        <v>4897000</v>
      </c>
      <c r="S12" s="42">
        <f>SUMIF(Revenues!$A$3:$A$30,'Current Working'!$A$11:$A$14,Revenues!S$3:S$30)</f>
        <v>0</v>
      </c>
      <c r="T12" s="42">
        <f>SUMIF(Revenues!$A$3:$A$30,'Current Working'!$A$11:$A$14,Revenues!T$3:T$30)</f>
        <v>0</v>
      </c>
      <c r="U12" s="42">
        <f>SUMIF(Revenues!$A$3:$A$30,'Current Working'!$A$11:$A$14,Revenues!U$3:U$30)</f>
        <v>0</v>
      </c>
      <c r="V12" s="42">
        <f>SUMIF(Revenues!$A$3:$A$30,'Current Working'!$A$11:$A$14,Revenues!V$3:V$30)</f>
        <v>1256450.08</v>
      </c>
      <c r="W12" s="42">
        <f>SUMIF(Revenues!$A$3:$A$30,'Current Working'!$A$11:$A$14,Revenues!W$3:W$30)</f>
        <v>1256450.08</v>
      </c>
      <c r="X12" s="43">
        <f t="shared" ref="X12:X13" si="2">+W12-Q12</f>
        <v>1256450.08</v>
      </c>
      <c r="Y12" s="44" t="str">
        <f t="shared" ref="Y12:Y14" si="3">IFERROR(X12/Q12,"-")</f>
        <v>-</v>
      </c>
      <c r="Z12" s="45"/>
      <c r="AA12" s="45"/>
      <c r="AB12" s="42">
        <f>SUMIF(Revenues!$A$3:$A$30,'Current Working'!$A$11:$A$14,Revenues!Z$3:Z$30)</f>
        <v>0</v>
      </c>
      <c r="AC12" s="42">
        <f>SUMIF(Revenues!$A$3:$A$30,'Current Working'!$A$11:$A$14,Revenues!AA$3:AA$30)</f>
        <v>0</v>
      </c>
      <c r="AD12" s="42">
        <f>SUMIF(Revenues!$A$3:$A$30,'Current Working'!$A$11:$A$14,Revenues!AB$3:AB$30)</f>
        <v>0</v>
      </c>
      <c r="AE12" s="42">
        <f>SUMIF(Revenues!$A$3:$A$30,'Current Working'!$A$11:$A$14,Revenues!AC$3:AC$30)</f>
        <v>0</v>
      </c>
      <c r="AF12" s="42">
        <f>SUMIF(Revenues!$A$3:$A$30,'Current Working'!$A$11:$A$14,Revenues!AD$3:AD$30)</f>
        <v>0</v>
      </c>
      <c r="AG12" s="42">
        <f>SUMIF(Revenues!$A$3:$A$30,'Current Working'!$A$11:$A$14,Revenues!AE$3:AE$30)</f>
        <v>3340149.91</v>
      </c>
      <c r="AH12" s="42">
        <f>SUMIF(Revenues!$A$3:$A$30,'Current Working'!$A$11:$A$14,Revenues!AF$3:AF$30)</f>
        <v>3340149.91</v>
      </c>
      <c r="AI12" s="46">
        <f t="shared" ref="AI12:AI14" si="4">+AH12-AC12</f>
        <v>3340149.91</v>
      </c>
      <c r="AJ12" s="47" t="str">
        <f t="shared" ref="AJ12:AJ13" si="5">IFERROR(AI12/AC12,"-")</f>
        <v>-</v>
      </c>
      <c r="AK12" s="48"/>
      <c r="AL12" s="49"/>
      <c r="AM12" s="42">
        <f>SUMIF(Revenues!$A$3:$A$30,'Current Working'!$A$11:$A$14,Revenues!AI$3:AI$30)</f>
        <v>0</v>
      </c>
      <c r="AN12" s="42">
        <f>SUMIF(Revenues!$A$3:$A$30,'Current Working'!$A$11:$A$14,Revenues!AJ$3:AJ$30)</f>
        <v>0</v>
      </c>
      <c r="AO12" s="42">
        <f>SUMIF(Revenues!$A$3:$A$30,'Current Working'!$A$11:$A$14,Revenues!AK$3:AK$30)</f>
        <v>0</v>
      </c>
      <c r="AP12" s="42">
        <f>SUMIF(Revenues!$A$3:$A$30,'Current Working'!$A$11:$A$14,Revenues!AL$3:AL$30)</f>
        <v>0</v>
      </c>
      <c r="AQ12" s="42">
        <f>SUMIF(Revenues!$A$3:$A$30,'Current Working'!$A$11:$A$14,Revenues!AM$3:AM$30)</f>
        <v>0</v>
      </c>
      <c r="AR12" s="42">
        <f>SUMIF(Revenues!$A$3:$A$30,'Current Working'!$A$11:$A$14,Revenues!AN$3:AN$30)</f>
        <v>0</v>
      </c>
      <c r="AS12" s="42">
        <f>SUMIF(Revenues!$A$3:$A$30,'Current Working'!$A$11:$A$14,Revenues!AO$3:AO$30)</f>
        <v>0</v>
      </c>
      <c r="AT12" s="42">
        <f>SUMIF(Revenues!$A$3:$A$30,'Current Working'!$A$11:$A$14,Revenues!AP$3:AP$30)</f>
        <v>0</v>
      </c>
      <c r="AU12" s="46">
        <f t="shared" ref="AU12:AU14" si="6">+AT12-AN12</f>
        <v>0</v>
      </c>
      <c r="AV12" s="47" t="str">
        <f t="shared" ref="AV12:AV14" si="7">IFERROR(AU12/AN12,"-")</f>
        <v>-</v>
      </c>
      <c r="AW12" s="48"/>
      <c r="AY12" s="42"/>
      <c r="AZ12" s="46"/>
      <c r="BA12" s="47"/>
      <c r="BB12" s="42"/>
      <c r="BC12" s="42"/>
      <c r="BD12" s="42"/>
      <c r="BE12" s="42"/>
      <c r="BF12" s="42"/>
      <c r="BG12" s="42"/>
      <c r="BH12" s="46"/>
      <c r="BI12" s="47"/>
      <c r="BJ12" s="48"/>
    </row>
    <row r="13" spans="1:62" x14ac:dyDescent="0.25">
      <c r="A13" s="3">
        <v>2</v>
      </c>
      <c r="B13" s="39"/>
      <c r="C13" s="39"/>
      <c r="D13" s="40" t="s">
        <v>24</v>
      </c>
      <c r="E13" s="41"/>
      <c r="F13" s="42">
        <f>SUMIF(Revenues!$A$3:$A$30,'Current Working'!$A$11:$A$14,Revenues!H$3:H$30)</f>
        <v>235000</v>
      </c>
      <c r="G13" s="42">
        <f>SUMIF(Revenues!$A$3:$A$30,'Current Working'!$A$11:$A$14,Revenues!I$3:I$30)</f>
        <v>235000</v>
      </c>
      <c r="H13" s="42">
        <f>SUMIF(Revenues!$A$3:$A$30,'Current Working'!$A$11:$A$14,Revenues!J$3:J$30)</f>
        <v>0</v>
      </c>
      <c r="I13" s="42">
        <f>SUMIF(Revenues!$A$3:$A$30,'Current Working'!$A$11:$A$14,Revenues!K$3:K$30)</f>
        <v>0</v>
      </c>
      <c r="J13" s="42">
        <f>SUMIF(Revenues!$A$3:$A$30,'Current Working'!$A$11:$A$14,Revenues!L$3:L$30)</f>
        <v>0</v>
      </c>
      <c r="K13" s="42">
        <f>SUMIF(Revenues!$A$3:$A$30,'Current Working'!$A$11:$A$14,Revenues!M$3:M$30)</f>
        <v>414191.46999999991</v>
      </c>
      <c r="L13" s="42">
        <f>SUMIF(Revenues!$A$3:$A$30,'Current Working'!$A$11:$A$14,Revenues!N$3:N$30)</f>
        <v>414191.46999999991</v>
      </c>
      <c r="M13" s="43">
        <f t="shared" si="0"/>
        <v>179191.46999999991</v>
      </c>
      <c r="N13" s="44">
        <f t="shared" si="1"/>
        <v>0.76251689361702091</v>
      </c>
      <c r="O13" s="45"/>
      <c r="Q13" s="42">
        <f>SUMIF(Revenues!$A$3:$A$30,'Current Working'!$A$11:$A$14,Revenues!Q$3:Q$30)</f>
        <v>229000</v>
      </c>
      <c r="R13" s="42">
        <f>SUMIF(Revenues!$A$3:$A$30,'Current Working'!$A$11:$A$14,Revenues!R$3:R$30)</f>
        <v>229000</v>
      </c>
      <c r="S13" s="42">
        <f>SUMIF(Revenues!$A$3:$A$30,'Current Working'!$A$11:$A$14,Revenues!S$3:S$30)</f>
        <v>0</v>
      </c>
      <c r="T13" s="42">
        <f>SUMIF(Revenues!$A$3:$A$30,'Current Working'!$A$11:$A$14,Revenues!T$3:T$30)</f>
        <v>0</v>
      </c>
      <c r="U13" s="42">
        <f>SUMIF(Revenues!$A$3:$A$30,'Current Working'!$A$11:$A$14,Revenues!U$3:U$30)</f>
        <v>0</v>
      </c>
      <c r="V13" s="42">
        <f>SUMIF(Revenues!$A$3:$A$30,'Current Working'!$A$11:$A$14,Revenues!V$3:V$30)</f>
        <v>1347128.23</v>
      </c>
      <c r="W13" s="42">
        <f>SUMIF(Revenues!$A$3:$A$30,'Current Working'!$A$11:$A$14,Revenues!W$3:W$30)</f>
        <v>1347128.23</v>
      </c>
      <c r="X13" s="43">
        <f t="shared" si="2"/>
        <v>1118128.23</v>
      </c>
      <c r="Y13" s="44">
        <f t="shared" si="3"/>
        <v>4.8826560262008734</v>
      </c>
      <c r="Z13" s="45"/>
      <c r="AA13" s="45"/>
      <c r="AB13" s="42">
        <f>SUMIF(Revenues!$A$3:$A$30,'Current Working'!$A$11:$A$14,Revenues!Z$3:Z$30)</f>
        <v>440000</v>
      </c>
      <c r="AC13" s="42">
        <f>SUMIF(Revenues!$A$3:$A$30,'Current Working'!$A$11:$A$14,Revenues!AA$3:AA$30)</f>
        <v>440000</v>
      </c>
      <c r="AD13" s="42">
        <f>SUMIF(Revenues!$A$3:$A$30,'Current Working'!$A$11:$A$14,Revenues!AB$3:AB$30)</f>
        <v>0</v>
      </c>
      <c r="AE13" s="42">
        <f>SUMIF(Revenues!$A$3:$A$30,'Current Working'!$A$11:$A$14,Revenues!AC$3:AC$30)</f>
        <v>0</v>
      </c>
      <c r="AF13" s="42">
        <f>SUMIF(Revenues!$A$3:$A$30,'Current Working'!$A$11:$A$14,Revenues!AD$3:AD$30)</f>
        <v>0</v>
      </c>
      <c r="AG13" s="42">
        <f>SUMIF(Revenues!$A$3:$A$30,'Current Working'!$A$11:$A$14,Revenues!AE$3:AE$30)</f>
        <v>258651.31</v>
      </c>
      <c r="AH13" s="42">
        <f>SUMIF(Revenues!$A$3:$A$30,'Current Working'!$A$11:$A$14,Revenues!AF$3:AF$30)</f>
        <v>258651.31</v>
      </c>
      <c r="AI13" s="46">
        <f t="shared" si="4"/>
        <v>-181348.69</v>
      </c>
      <c r="AJ13" s="47">
        <f t="shared" si="5"/>
        <v>-0.41215611363636362</v>
      </c>
      <c r="AL13" s="14"/>
      <c r="AM13" s="42">
        <f>SUMIF(Revenues!$A$3:$A$30,'Current Working'!$A$11:$A$14,Revenues!AI$3:AI$30)</f>
        <v>440000</v>
      </c>
      <c r="AN13" s="42">
        <f>SUMIF(Revenues!$A$3:$A$30,'Current Working'!$A$11:$A$14,Revenues!AJ$3:AJ$30)</f>
        <v>440000</v>
      </c>
      <c r="AO13" s="42">
        <f>SUMIF(Revenues!$A$3:$A$30,'Current Working'!$A$11:$A$14,Revenues!AK$3:AK$30)</f>
        <v>440000</v>
      </c>
      <c r="AP13" s="42">
        <f>SUMIF(Revenues!$A$3:$A$30,'Current Working'!$A$11:$A$14,Revenues!AL$3:AL$30)</f>
        <v>0</v>
      </c>
      <c r="AQ13" s="42">
        <f>SUMIF(Revenues!$A$3:$A$30,'Current Working'!$A$11:$A$14,Revenues!AM$3:AM$30)</f>
        <v>0</v>
      </c>
      <c r="AR13" s="42">
        <f>SUMIF(Revenues!$A$3:$A$30,'Current Working'!$A$11:$A$14,Revenues!AN$3:AN$30)</f>
        <v>0</v>
      </c>
      <c r="AS13" s="42">
        <f>SUMIF(Revenues!$A$3:$A$30,'Current Working'!$A$11:$A$14,Revenues!AO$3:AO$30)</f>
        <v>0</v>
      </c>
      <c r="AT13" s="42">
        <f>SUMIF(Revenues!$A$3:$A$30,'Current Working'!$A$11:$A$14,Revenues!AP$3:AP$30)</f>
        <v>0</v>
      </c>
      <c r="AU13" s="46">
        <f t="shared" si="6"/>
        <v>-440000</v>
      </c>
      <c r="AV13" s="47">
        <f t="shared" si="7"/>
        <v>-1</v>
      </c>
      <c r="AY13" s="42">
        <f ca="1">SUMIF(Revenues!$A$3:$A$13,'Current Working'!$A$11:$A$14,Revenues!AS$3:AS$11)</f>
        <v>0</v>
      </c>
      <c r="AZ13" s="46">
        <f ca="1">+AY13-AT13</f>
        <v>0</v>
      </c>
      <c r="BA13" s="47" t="str">
        <f ca="1">IFERROR(AZ13/AT13,"-")</f>
        <v>-</v>
      </c>
      <c r="BB13" s="42">
        <f ca="1">SUMIF(Revenues!$A$3:$A$13,'Current Working'!$A$11:$A$14,Revenues!AT$3:AT$11)</f>
        <v>0</v>
      </c>
      <c r="BC13" s="42">
        <f ca="1">SUMIF(Revenues!$A$3:$A$13,'Current Working'!$A$11:$A$14,Revenues!AU$3:AU$11)</f>
        <v>0</v>
      </c>
      <c r="BD13" s="42">
        <f ca="1">SUMIF(Revenues!$A$3:$A$13,'Current Working'!$A$11:$A$14,Revenues!AV$3:AV$11)</f>
        <v>0</v>
      </c>
      <c r="BE13" s="42">
        <f ca="1">SUMIF(Revenues!$A$3:$A$13,'Current Working'!$A$11:$A$14,Revenues!AW$3:AW$11)</f>
        <v>0</v>
      </c>
      <c r="BF13" s="42">
        <f ca="1">SUMIF(Revenues!$A$3:$A$13,'Current Working'!$A$11:$A$14,Revenues!AX$3:AX$11)</f>
        <v>0</v>
      </c>
      <c r="BG13" s="42">
        <f ca="1">SUMIF(Revenues!$A$3:$A$13,'Current Working'!$A$11:$A$14,Revenues!AY$3:AY$11)</f>
        <v>0</v>
      </c>
      <c r="BH13" s="46">
        <f ca="1">+BG13-BB13</f>
        <v>0</v>
      </c>
      <c r="BI13" s="47" t="str">
        <f ca="1">IFERROR(BH13/BB13,"-")</f>
        <v>-</v>
      </c>
    </row>
    <row r="14" spans="1:62" x14ac:dyDescent="0.25">
      <c r="A14" s="3">
        <v>3</v>
      </c>
      <c r="B14" s="39"/>
      <c r="C14" s="39"/>
      <c r="D14" s="40" t="s">
        <v>25</v>
      </c>
      <c r="E14" s="41"/>
      <c r="F14" s="42">
        <f>SUMIF(Revenues!$A$3:$A$30,'Current Working'!$A$11:$A$14,Revenues!H$3:H$30)</f>
        <v>90000</v>
      </c>
      <c r="G14" s="42">
        <f>SUMIF(Revenues!$A$3:$A$30,'Current Working'!$A$11:$A$14,Revenues!I$3:I$30)</f>
        <v>90000</v>
      </c>
      <c r="H14" s="42">
        <f>SUMIF(Revenues!$A$3:$A$30,'Current Working'!$A$11:$A$14,Revenues!J$3:J$30)</f>
        <v>0</v>
      </c>
      <c r="I14" s="42">
        <f>SUMIF(Revenues!$A$3:$A$30,'Current Working'!$A$11:$A$14,Revenues!K$3:K$30)</f>
        <v>0</v>
      </c>
      <c r="J14" s="42">
        <f>SUMIF(Revenues!$A$3:$A$30,'Current Working'!$A$11:$A$14,Revenues!L$3:L$30)</f>
        <v>0</v>
      </c>
      <c r="K14" s="42">
        <f>SUMIF(Revenues!$A$3:$A$30,'Current Working'!$A$11:$A$14,Revenues!M$3:M$30)</f>
        <v>2273742.8000000003</v>
      </c>
      <c r="L14" s="42">
        <f>SUMIF(Revenues!$A$3:$A$30,'Current Working'!$A$11:$A$14,Revenues!N$3:N$30)</f>
        <v>2273742.8000000003</v>
      </c>
      <c r="M14" s="43">
        <f>L14-G14</f>
        <v>2183742.8000000003</v>
      </c>
      <c r="N14" s="44">
        <f>IFERROR(M14/G14,"-")</f>
        <v>24.263808888888892</v>
      </c>
      <c r="O14" s="45"/>
      <c r="Q14" s="42">
        <f>SUMIF(Revenues!$A$3:$A$30,'Current Working'!$A$11:$A$14,Revenues!Q$3:Q$30)</f>
        <v>93000</v>
      </c>
      <c r="R14" s="42">
        <f>SUMIF(Revenues!$A$3:$A$30,'Current Working'!$A$11:$A$14,Revenues!R$3:R$30)</f>
        <v>93000</v>
      </c>
      <c r="S14" s="42">
        <f>SUMIF(Revenues!$A$3:$A$30,'Current Working'!$A$11:$A$14,Revenues!S$3:S$30)</f>
        <v>0</v>
      </c>
      <c r="T14" s="42">
        <f>SUMIF(Revenues!$A$3:$A$30,'Current Working'!$A$11:$A$14,Revenues!T$3:T$30)</f>
        <v>0</v>
      </c>
      <c r="U14" s="42">
        <f>SUMIF(Revenues!$A$3:$A$30,'Current Working'!$A$11:$A$14,Revenues!U$3:U$30)</f>
        <v>0</v>
      </c>
      <c r="V14" s="42">
        <f>SUMIF(Revenues!$A$3:$A$30,'Current Working'!$A$11:$A$14,Revenues!V$3:V$30)</f>
        <v>952374.38</v>
      </c>
      <c r="W14" s="42">
        <f>SUMIF(Revenues!$A$3:$A$30,'Current Working'!$A$11:$A$14,Revenues!W$3:W$30)</f>
        <v>952374.38</v>
      </c>
      <c r="X14" s="50">
        <f>+W14-Q14</f>
        <v>859374.38</v>
      </c>
      <c r="Y14" s="44">
        <f t="shared" si="3"/>
        <v>9.2405847311827962</v>
      </c>
      <c r="Z14" s="45"/>
      <c r="AA14" s="45"/>
      <c r="AB14" s="42">
        <f>SUMIF(Revenues!$A$3:$A$30,'Current Working'!$A$11:$A$14,Revenues!Z$3:Z$30)</f>
        <v>85000</v>
      </c>
      <c r="AC14" s="42">
        <f>SUMIF(Revenues!$A$3:$A$30,'Current Working'!$A$11:$A$14,Revenues!AA$3:AA$30)</f>
        <v>85000</v>
      </c>
      <c r="AD14" s="42">
        <f>SUMIF(Revenues!$A$3:$A$30,'Current Working'!$A$11:$A$14,Revenues!AB$3:AB$30)</f>
        <v>0</v>
      </c>
      <c r="AE14" s="42">
        <f>SUMIF(Revenues!$A$3:$A$30,'Current Working'!$A$11:$A$14,Revenues!AC$3:AC$30)</f>
        <v>0</v>
      </c>
      <c r="AF14" s="42">
        <f>SUMIF(Revenues!$A$3:$A$30,'Current Working'!$A$11:$A$14,Revenues!AD$3:AD$30)</f>
        <v>0</v>
      </c>
      <c r="AG14" s="42">
        <f>SUMIF(Revenues!$A$3:$A$30,'Current Working'!$A$11:$A$14,Revenues!AE$3:AE$30)</f>
        <v>131781.9</v>
      </c>
      <c r="AH14" s="42">
        <f>SUMIF(Revenues!$A$3:$A$30,'Current Working'!$A$11:$A$14,Revenues!AF$3:AF$30)</f>
        <v>131781.9</v>
      </c>
      <c r="AI14" s="46">
        <f t="shared" si="4"/>
        <v>46781.899999999994</v>
      </c>
      <c r="AJ14" s="47">
        <f>IFERROR(AI14/AC14,"-")</f>
        <v>0.55037529411764696</v>
      </c>
      <c r="AL14" s="14"/>
      <c r="AM14" s="42">
        <f>SUMIF(Revenues!$A$3:$A$30,'Current Working'!$A$11:$A$14,Revenues!AI$3:AI$30)</f>
        <v>85000</v>
      </c>
      <c r="AN14" s="42">
        <f>SUMIF(Revenues!$A$3:$A$30,'Current Working'!$A$11:$A$14,Revenues!AJ$3:AJ$30)</f>
        <v>85000</v>
      </c>
      <c r="AO14" s="42">
        <f>SUMIF(Revenues!$A$3:$A$30,'Current Working'!$A$11:$A$14,Revenues!AK$3:AK$30)</f>
        <v>85000</v>
      </c>
      <c r="AP14" s="42">
        <f>SUMIF(Revenues!$A$3:$A$30,'Current Working'!$A$11:$A$14,Revenues!AL$3:AL$30)</f>
        <v>36895.589999999997</v>
      </c>
      <c r="AQ14" s="42">
        <f>SUMIF(Revenues!$A$3:$A$30,'Current Working'!$A$11:$A$14,Revenues!AM$3:AM$30)</f>
        <v>0</v>
      </c>
      <c r="AR14" s="42">
        <f>SUMIF(Revenues!$A$3:$A$30,'Current Working'!$A$11:$A$14,Revenues!AN$3:AN$30)</f>
        <v>0</v>
      </c>
      <c r="AS14" s="42">
        <f>SUMIF(Revenues!$A$3:$A$30,'Current Working'!$A$11:$A$14,Revenues!AO$3:AO$30)</f>
        <v>0</v>
      </c>
      <c r="AT14" s="42">
        <f>SUMIF(Revenues!$A$3:$A$30,'Current Working'!$A$11:$A$14,Revenues!AP$3:AP$30)</f>
        <v>0</v>
      </c>
      <c r="AU14" s="46">
        <f t="shared" si="6"/>
        <v>-85000</v>
      </c>
      <c r="AV14" s="47">
        <f t="shared" si="7"/>
        <v>-1</v>
      </c>
      <c r="AY14" s="42">
        <f ca="1">SUMIF(Revenues!$A$3:$A$13,'Current Working'!$A$11:$A$14,Revenues!AS$3:AS$11)</f>
        <v>0</v>
      </c>
      <c r="AZ14" s="46">
        <f ca="1">+AY14-AT14</f>
        <v>0</v>
      </c>
      <c r="BA14" s="47" t="str">
        <f ca="1">IFERROR(AZ14/AT14,"-")</f>
        <v>-</v>
      </c>
      <c r="BB14" s="42">
        <f ca="1">SUMIF(Revenues!$A$3:$A$13,'Current Working'!$A$11:$A$14,Revenues!AT$3:AT$11)</f>
        <v>0</v>
      </c>
      <c r="BC14" s="42">
        <f ca="1">SUMIF(Revenues!$A$3:$A$13,'Current Working'!$A$11:$A$14,Revenues!AU$3:AU$11)</f>
        <v>0</v>
      </c>
      <c r="BD14" s="42">
        <f ca="1">SUMIF(Revenues!$A$3:$A$13,'Current Working'!$A$11:$A$14,Revenues!AV$3:AV$11)</f>
        <v>0</v>
      </c>
      <c r="BE14" s="42">
        <f ca="1">SUMIF(Revenues!$A$3:$A$13,'Current Working'!$A$11:$A$14,Revenues!AW$3:AW$11)</f>
        <v>0</v>
      </c>
      <c r="BF14" s="42">
        <f ca="1">SUMIF(Revenues!$A$3:$A$13,'Current Working'!$A$11:$A$14,Revenues!AX$3:AX$11)</f>
        <v>0</v>
      </c>
      <c r="BG14" s="42">
        <f ca="1">SUMIF(Revenues!$A$3:$A$13,'Current Working'!$A$11:$A$14,Revenues!AY$3:AY$11)</f>
        <v>0</v>
      </c>
      <c r="BH14" s="46">
        <f ca="1">+BG14-BB14</f>
        <v>0</v>
      </c>
      <c r="BI14" s="47" t="str">
        <f ca="1">IFERROR(BH14/BB14,"-")</f>
        <v>-</v>
      </c>
    </row>
    <row r="15" spans="1:62" x14ac:dyDescent="0.25">
      <c r="B15" s="2"/>
      <c r="C15" s="26" t="s">
        <v>0</v>
      </c>
      <c r="D15" s="51"/>
      <c r="E15" s="48"/>
      <c r="F15" s="52">
        <f t="shared" ref="F15:L15" si="8">SUM(F11:F14)</f>
        <v>17080000</v>
      </c>
      <c r="G15" s="53">
        <f t="shared" si="8"/>
        <v>17080000</v>
      </c>
      <c r="H15" s="53">
        <f t="shared" si="8"/>
        <v>0</v>
      </c>
      <c r="I15" s="53">
        <f t="shared" si="8"/>
        <v>0</v>
      </c>
      <c r="J15" s="53">
        <f t="shared" si="8"/>
        <v>0</v>
      </c>
      <c r="K15" s="53">
        <f t="shared" si="8"/>
        <v>19495297.039999995</v>
      </c>
      <c r="L15" s="53">
        <f t="shared" si="8"/>
        <v>19495297.039999995</v>
      </c>
      <c r="M15" s="54">
        <f>L15-G15</f>
        <v>2415297.0399999954</v>
      </c>
      <c r="N15" s="44">
        <f>IFERROR(M15/G15,"-")</f>
        <v>0.14141083372365312</v>
      </c>
      <c r="O15" s="45"/>
      <c r="Q15" s="53">
        <f t="shared" ref="Q15:W15" si="9">SUM(Q11:Q14)</f>
        <v>17450750</v>
      </c>
      <c r="R15" s="53">
        <f t="shared" si="9"/>
        <v>22347750</v>
      </c>
      <c r="S15" s="53">
        <f t="shared" si="9"/>
        <v>0</v>
      </c>
      <c r="T15" s="53">
        <f t="shared" si="9"/>
        <v>0</v>
      </c>
      <c r="U15" s="53">
        <f t="shared" si="9"/>
        <v>0</v>
      </c>
      <c r="V15" s="55">
        <f t="shared" si="9"/>
        <v>21324818.019999996</v>
      </c>
      <c r="W15" s="53">
        <f t="shared" si="9"/>
        <v>21324818.019999996</v>
      </c>
      <c r="X15" s="43">
        <f>+W15-Q15</f>
        <v>3874068.0199999958</v>
      </c>
      <c r="Y15" s="44">
        <f>IFERROR(X15/Q15,"-")</f>
        <v>0.22200008710227331</v>
      </c>
      <c r="Z15" s="45"/>
      <c r="AA15" s="45"/>
      <c r="AB15" s="52">
        <f>SUM(AB11:AB14)</f>
        <v>18265020</v>
      </c>
      <c r="AC15" s="53">
        <f>SUM(AC11:AC14)</f>
        <v>18265020</v>
      </c>
      <c r="AD15" s="53">
        <f t="shared" ref="AD15:AI15" si="10">SUM(AD11:AD14)</f>
        <v>0</v>
      </c>
      <c r="AE15" s="53">
        <f t="shared" si="10"/>
        <v>0</v>
      </c>
      <c r="AF15" s="53">
        <f t="shared" si="10"/>
        <v>0</v>
      </c>
      <c r="AG15" s="55">
        <f t="shared" si="10"/>
        <v>20973624.529999997</v>
      </c>
      <c r="AH15" s="53">
        <f t="shared" si="10"/>
        <v>20973624.529999997</v>
      </c>
      <c r="AI15" s="53">
        <f t="shared" si="10"/>
        <v>2708604.5300000003</v>
      </c>
      <c r="AJ15" s="47">
        <f>IFERROR(AI15/AC15,"-")</f>
        <v>0.14829463805678836</v>
      </c>
      <c r="AL15" s="14"/>
      <c r="AM15" s="52">
        <f>SUM(AM11:AM14)</f>
        <v>18265020</v>
      </c>
      <c r="AN15" s="53">
        <f>SUM(AN11:AN14)</f>
        <v>18265020</v>
      </c>
      <c r="AO15" s="53">
        <f>SUM(AO11:AO14)</f>
        <v>18265020</v>
      </c>
      <c r="AP15" s="53">
        <f t="shared" ref="AP15:AU15" si="11">SUM(AP11:AP14)</f>
        <v>4217086.22</v>
      </c>
      <c r="AQ15" s="53">
        <f t="shared" si="11"/>
        <v>0</v>
      </c>
      <c r="AR15" s="53">
        <f t="shared" si="11"/>
        <v>0</v>
      </c>
      <c r="AS15" s="55">
        <f t="shared" si="11"/>
        <v>0</v>
      </c>
      <c r="AT15" s="53">
        <f t="shared" si="11"/>
        <v>0</v>
      </c>
      <c r="AU15" s="53">
        <f t="shared" si="11"/>
        <v>-18265020</v>
      </c>
      <c r="AV15" s="47">
        <f>IFERROR(AU15/AN15,"-")</f>
        <v>-1</v>
      </c>
      <c r="AY15" s="52">
        <f ca="1">SUM(AY11:AY14)</f>
        <v>0</v>
      </c>
      <c r="AZ15" s="53">
        <f ca="1">SUM(AZ11:AZ14)</f>
        <v>0</v>
      </c>
      <c r="BA15" s="47" t="str">
        <f ca="1">IFERROR(AZ15/AT15,"-")</f>
        <v>-</v>
      </c>
      <c r="BB15" s="53">
        <f ca="1">SUM(BB11:BB14)</f>
        <v>0</v>
      </c>
      <c r="BC15" s="53">
        <f t="shared" ref="BC15:BH15" ca="1" si="12">SUM(BC11:BC14)</f>
        <v>0</v>
      </c>
      <c r="BD15" s="53">
        <f t="shared" ca="1" si="12"/>
        <v>0</v>
      </c>
      <c r="BE15" s="53">
        <f t="shared" ca="1" si="12"/>
        <v>0</v>
      </c>
      <c r="BF15" s="55">
        <f t="shared" ca="1" si="12"/>
        <v>0</v>
      </c>
      <c r="BG15" s="53">
        <f t="shared" ca="1" si="12"/>
        <v>0</v>
      </c>
      <c r="BH15" s="53">
        <f t="shared" ca="1" si="12"/>
        <v>0</v>
      </c>
      <c r="BI15" s="47" t="str">
        <f ca="1">IFERROR(BH15/BB15,"-")</f>
        <v>-</v>
      </c>
    </row>
    <row r="16" spans="1:62" x14ac:dyDescent="0.25">
      <c r="B16" s="26"/>
      <c r="C16" s="26"/>
      <c r="D16" s="56"/>
      <c r="E16" s="48"/>
      <c r="F16" s="57"/>
      <c r="G16" s="48"/>
      <c r="H16" s="48"/>
      <c r="J16" s="28"/>
      <c r="K16" s="28"/>
      <c r="L16" s="28"/>
      <c r="M16" s="28"/>
      <c r="N16" s="38"/>
      <c r="O16" s="45"/>
      <c r="Q16" s="48"/>
      <c r="R16" s="48"/>
      <c r="S16" s="48"/>
      <c r="U16" s="28"/>
      <c r="V16" s="28"/>
      <c r="W16" s="28"/>
      <c r="X16" s="28"/>
      <c r="Y16" s="38"/>
      <c r="Z16" s="45"/>
      <c r="AA16" s="45"/>
      <c r="AB16" s="29"/>
      <c r="AC16" s="48"/>
      <c r="AD16" s="48"/>
      <c r="AF16" s="28"/>
      <c r="AG16" s="28"/>
      <c r="AH16" s="28"/>
      <c r="AI16" s="28"/>
      <c r="AJ16" s="38"/>
      <c r="AL16" s="14"/>
      <c r="AM16" s="29"/>
      <c r="AN16" s="48"/>
      <c r="AO16" s="48"/>
      <c r="AP16" s="48"/>
      <c r="AR16" s="28"/>
      <c r="AS16" s="28"/>
      <c r="AT16" s="28"/>
      <c r="AU16" s="28"/>
      <c r="AV16" s="38"/>
      <c r="AY16" s="29"/>
      <c r="AZ16" s="28"/>
      <c r="BA16" s="38"/>
      <c r="BB16" s="48"/>
      <c r="BC16" s="48"/>
      <c r="BE16" s="28"/>
      <c r="BF16" s="28"/>
      <c r="BG16" s="28"/>
      <c r="BH16" s="28"/>
      <c r="BI16" s="38"/>
    </row>
    <row r="17" spans="1:65" x14ac:dyDescent="0.25">
      <c r="B17" s="26" t="s">
        <v>26</v>
      </c>
      <c r="C17" s="26"/>
      <c r="D17" s="51"/>
      <c r="E17" s="58"/>
      <c r="F17" s="59"/>
      <c r="G17" s="58"/>
      <c r="H17" s="58"/>
      <c r="I17" s="60"/>
      <c r="J17" s="61"/>
      <c r="K17" s="61"/>
      <c r="L17" s="61"/>
      <c r="M17" s="61"/>
      <c r="N17" s="62"/>
      <c r="O17" s="41"/>
      <c r="Q17" s="58"/>
      <c r="R17" s="58"/>
      <c r="S17" s="58"/>
      <c r="T17" s="60"/>
      <c r="U17" s="61"/>
      <c r="V17" s="61"/>
      <c r="W17" s="61"/>
      <c r="X17" s="61"/>
      <c r="Y17" s="62"/>
      <c r="Z17" s="41"/>
      <c r="AA17" s="41"/>
      <c r="AB17" s="63"/>
      <c r="AC17" s="58"/>
      <c r="AD17" s="58"/>
      <c r="AE17" s="60"/>
      <c r="AF17" s="61"/>
      <c r="AG17" s="61"/>
      <c r="AH17" s="61"/>
      <c r="AI17" s="61"/>
      <c r="AJ17" s="62"/>
      <c r="AL17" s="14"/>
      <c r="AM17" s="63"/>
      <c r="AN17" s="58"/>
      <c r="AO17" s="58"/>
      <c r="AP17" s="58"/>
      <c r="AQ17" s="60"/>
      <c r="AR17" s="61"/>
      <c r="AS17" s="61"/>
      <c r="AT17" s="61"/>
      <c r="AU17" s="61"/>
      <c r="AV17" s="62"/>
      <c r="AY17" s="63"/>
      <c r="AZ17" s="61"/>
      <c r="BA17" s="62"/>
      <c r="BB17" s="58"/>
      <c r="BC17" s="58"/>
      <c r="BD17" s="60"/>
      <c r="BE17" s="61"/>
      <c r="BF17" s="61"/>
      <c r="BG17" s="61"/>
      <c r="BH17" s="61"/>
      <c r="BI17" s="62"/>
    </row>
    <row r="18" spans="1:65" s="66" customFormat="1" x14ac:dyDescent="0.25">
      <c r="A18" s="64">
        <v>4</v>
      </c>
      <c r="B18" s="65"/>
      <c r="C18" s="65"/>
      <c r="D18" s="40" t="s">
        <v>27</v>
      </c>
      <c r="E18" s="48"/>
      <c r="F18" s="42">
        <f>SUMIF(Expenses!$A$3:$A$868,'Current Working'!$A$18:$A$24,Expenses!H$3:H$868)</f>
        <v>6017090</v>
      </c>
      <c r="G18" s="42">
        <f>SUMIF(Expenses!$A$3:$A$868,'Current Working'!$A$18:$A$24,Expenses!I$3:I$868)</f>
        <v>6033690</v>
      </c>
      <c r="H18" s="42">
        <f>SUMIF(Expenses!$A$3:$A$868,'Current Working'!$A$18:$A$24,Expenses!J$3:J$868)</f>
        <v>0</v>
      </c>
      <c r="I18" s="42">
        <f>SUMIF(Expenses!$A$3:$A$868,'Current Working'!$A$18:$A$24,Expenses!K$3:K$868)</f>
        <v>0</v>
      </c>
      <c r="J18" s="42">
        <f>SUMIF(Expenses!$A$3:$A$868,'Current Working'!$A$18:$A$24,Expenses!L$3:L$868)</f>
        <v>0</v>
      </c>
      <c r="K18" s="42">
        <f>SUMIF(Expenses!$A$3:$A$868,'Current Working'!$A$18:$A$24,Expenses!M$3:M$868)</f>
        <v>5150892.72</v>
      </c>
      <c r="L18" s="42">
        <f>SUMIF(Expenses!$A$3:$A$868,'Current Working'!$A$18:$A$24,Expenses!N$3:N$868)</f>
        <v>5150892.72</v>
      </c>
      <c r="M18" s="46">
        <f>L18-G18</f>
        <v>-882797.28000000026</v>
      </c>
      <c r="N18" s="47">
        <f>IFERROR(M18/G18,"-")</f>
        <v>-0.14631134181570485</v>
      </c>
      <c r="O18" s="41"/>
      <c r="Q18" s="42">
        <f ca="1">SUMIF(Expenses!$A$3:$A$2868,'Current Working'!$A$18:$A$24,Expenses!Q$3:Q$868)</f>
        <v>6177096</v>
      </c>
      <c r="R18" s="42">
        <f ca="1">SUMIF(Expenses!$A$3:$A$2868,'Current Working'!$A$18:$A$24,Expenses!R$3:R$868)</f>
        <v>6165006</v>
      </c>
      <c r="S18" s="42">
        <f ca="1">SUMIF(Expenses!$A$3:$A$2868,'Current Working'!$A$18:$A$24,Expenses!S$3:S$868)</f>
        <v>0</v>
      </c>
      <c r="T18" s="42">
        <f ca="1">SUMIF(Expenses!$A$3:$A$2868,'Current Working'!$A$18:$A$24,Expenses!T$3:T$868)</f>
        <v>0</v>
      </c>
      <c r="U18" s="42">
        <f ca="1">SUMIF(Expenses!$A$3:$A$2868,'Current Working'!$A$18:$A$24,Expenses!U$3:U$868)</f>
        <v>0</v>
      </c>
      <c r="V18" s="42">
        <f ca="1">SUMIF(Expenses!$A$3:$A$2868,'Current Working'!$A$18:$A$24,Expenses!V$3:V$868)</f>
        <v>5795694.6899999995</v>
      </c>
      <c r="W18" s="42">
        <f ca="1">SUMIF(Expenses!$A$3:$A$2868,'Current Working'!$A$18:$A$24,Expenses!W$3:W$868)</f>
        <v>5795694.6899999995</v>
      </c>
      <c r="X18" s="46">
        <f ca="1">+W18-Q18</f>
        <v>-381401.31000000052</v>
      </c>
      <c r="Y18" s="47">
        <f ca="1">IFERROR(X18/Q18,"-")</f>
        <v>-6.1744436220515356E-2</v>
      </c>
      <c r="Z18" s="41"/>
      <c r="AA18" s="41"/>
      <c r="AB18" s="42">
        <f>SUMIF(Expenses!$A$3:$A$868,'Current Working'!$A$18:$A$24,Expenses!Z$3:Z$868)</f>
        <v>6323906</v>
      </c>
      <c r="AC18" s="42">
        <f>SUMIF(Expenses!$A$3:$A$868,'Current Working'!$A$18:$A$24,Expenses!AA$3:AA$868)</f>
        <v>6469141</v>
      </c>
      <c r="AD18" s="42">
        <f>SUMIF(Expenses!$A$3:$A$868,'Current Working'!$A$18:$A$24,Expenses!AB$3:AB$868)</f>
        <v>0</v>
      </c>
      <c r="AE18" s="42">
        <f>SUMIF(Expenses!$A$3:$A$868,'Current Working'!$A$18:$A$24,Expenses!AC$3:AC$868)</f>
        <v>0</v>
      </c>
      <c r="AF18" s="42">
        <f>SUMIF(Expenses!$A$3:$A$868,'Current Working'!$A$18:$A$24,Expenses!AD$3:AD$868)</f>
        <v>0</v>
      </c>
      <c r="AG18" s="42">
        <f>SUMIF(Expenses!$A$3:$A$868,'Current Working'!$A$18:$A$24,Expenses!AE$3:AE$868)</f>
        <v>5729406.7999999989</v>
      </c>
      <c r="AH18" s="42">
        <f>SUMIF(Expenses!$A$3:$A$868,'Current Working'!$A$18:$A$24,Expenses!AF$3:AF$868)</f>
        <v>5729406.7999999989</v>
      </c>
      <c r="AI18" s="46">
        <f>+AH18-AC18</f>
        <v>-739734.20000000112</v>
      </c>
      <c r="AJ18" s="47">
        <f>IFERROR(AI18/AC18,"-")</f>
        <v>-0.11434813370121337</v>
      </c>
      <c r="AK18" s="48"/>
      <c r="AL18" s="49"/>
      <c r="AM18" s="42">
        <f>SUMIF(Expenses!A3:A868,'Current Working'!A18:A24,Expenses!AI3:AI868)</f>
        <v>6439634</v>
      </c>
      <c r="AN18" s="42">
        <f>SUMIF(Expenses!$A$3:$A$868,'Current Working'!$A$18:$A$24,Expenses!AJ$3:AJ$868)</f>
        <v>6439634</v>
      </c>
      <c r="AO18" s="42">
        <f>SUMIF(Expenses!$A$3:$A$868,'Current Working'!$A$18:$A$24,Expenses!AK$3:AK$868)</f>
        <v>6475974</v>
      </c>
      <c r="AP18" s="42">
        <f>SUMIF(Expenses!$A$3:$A$868,'Current Working'!$A$18:$A$24,Expenses!AL$3:AL$868)</f>
        <v>1438420.6700000002</v>
      </c>
      <c r="AQ18" s="42">
        <f>SUMIF(Expenses!$A$3:$A$868,'Current Working'!$A$18:$A$24,Expenses!AM$3:AM$868)</f>
        <v>0</v>
      </c>
      <c r="AR18" s="42">
        <f>SUMIF(Expenses!$A$3:$A$868,'Current Working'!$A$18:$A$24,Expenses!AN$3:AN$868)</f>
        <v>0</v>
      </c>
      <c r="AS18" s="42">
        <f>SUMIF(Expenses!$A$3:$A$868,'Current Working'!$A$18:$A$24,Expenses!AO$3:AO$868)</f>
        <v>0</v>
      </c>
      <c r="AT18" s="42">
        <f>SUMIF(Expenses!$A$3:$A$868,'Current Working'!$A$18:$A$24,Expenses!AP$3:AP$868)</f>
        <v>0</v>
      </c>
      <c r="AU18" s="46">
        <f>+AT18-AN18</f>
        <v>-6439634</v>
      </c>
      <c r="AV18" s="47">
        <f>IFERROR(AU18/AN18,"-")</f>
        <v>-1</v>
      </c>
      <c r="AW18" s="48"/>
      <c r="AX18" s="67"/>
      <c r="AY18" s="42">
        <f>SUMIF(Expenses!$A$3:$A$868,'Current Working'!$A$18:$A$24,Expenses!AS$3:AS$868)</f>
        <v>0</v>
      </c>
      <c r="AZ18" s="46">
        <f>+AY18-AT18</f>
        <v>0</v>
      </c>
      <c r="BA18" s="47" t="str">
        <f>IFERROR(AZ18/AT18,"-")</f>
        <v>-</v>
      </c>
      <c r="BB18" s="42">
        <f>SUMIF(Expenses!$A$3:$A$868,'Current Working'!$A$18:$A$24,Expenses!AT$3:AT$868)</f>
        <v>0</v>
      </c>
      <c r="BC18" s="42">
        <f>SUMIF(Expenses!$A$3:$A$868,'Current Working'!$A$18:$A$24,Expenses!AU$3:AU$868)</f>
        <v>0</v>
      </c>
      <c r="BD18" s="42">
        <f>SUMIF(Expenses!$A$3:$A$868,'Current Working'!$A$18:$A$24,Expenses!AV$3:AV$868)</f>
        <v>0</v>
      </c>
      <c r="BE18" s="42">
        <f>SUMIF(Expenses!$A$3:$A$868,'Current Working'!$A$18:$A$24,Expenses!AW$3:AW$868)</f>
        <v>0</v>
      </c>
      <c r="BF18" s="42">
        <f>SUMIF(Expenses!$A$3:$A$868,'Current Working'!$A$18:$A$24,Expenses!AX$3:AX$868)</f>
        <v>0</v>
      </c>
      <c r="BG18" s="42">
        <f>SUMIF(Expenses!$A$3:$A$868,'Current Working'!$A$18:$A$24,Expenses!AY$3:AY$868)</f>
        <v>0</v>
      </c>
      <c r="BH18" s="46">
        <f>+BG18-BB18</f>
        <v>0</v>
      </c>
      <c r="BI18" s="47" t="str">
        <f>IFERROR(BH18/BB18,"-")</f>
        <v>-</v>
      </c>
      <c r="BJ18" s="48"/>
    </row>
    <row r="19" spans="1:65" s="66" customFormat="1" x14ac:dyDescent="0.25">
      <c r="A19" s="64">
        <v>5</v>
      </c>
      <c r="B19" s="65"/>
      <c r="C19" s="65"/>
      <c r="D19" s="40" t="s">
        <v>28</v>
      </c>
      <c r="E19" s="41"/>
      <c r="F19" s="42">
        <f>SUMIF(Expenses!$A$3:$A$868,'Current Working'!$A$18:$A$24,Expenses!H$3:H$868)</f>
        <v>1119950</v>
      </c>
      <c r="G19" s="42">
        <f>SUMIF(Expenses!$A$3:$A$868,'Current Working'!$A$18:$A$24,Expenses!I$3:I$868)</f>
        <v>2083080</v>
      </c>
      <c r="H19" s="42">
        <f>SUMIF(Expenses!$A$3:$A$868,'Current Working'!$A$18:$A$24,Expenses!J$3:J$868)</f>
        <v>0</v>
      </c>
      <c r="I19" s="42">
        <f>SUMIF(Expenses!$A$3:$A$868,'Current Working'!$A$18:$A$24,Expenses!K$3:K$868)</f>
        <v>0</v>
      </c>
      <c r="J19" s="42">
        <f>SUMIF(Expenses!$A$3:$A$868,'Current Working'!$A$18:$A$24,Expenses!L$3:L$868)</f>
        <v>0</v>
      </c>
      <c r="K19" s="42">
        <f>SUMIF(Expenses!$A$3:$A$868,'Current Working'!$A$18:$A$24,Expenses!M$3:M$868)</f>
        <v>503745.19</v>
      </c>
      <c r="L19" s="42">
        <f>SUMIF(Expenses!$A$3:$A$868,'Current Working'!$A$18:$A$24,Expenses!N$3:N$868)</f>
        <v>503745.19</v>
      </c>
      <c r="M19" s="46">
        <f>L19-G19</f>
        <v>-1579334.81</v>
      </c>
      <c r="N19" s="47">
        <f>IFERROR(M19/G19,"-")</f>
        <v>-0.75817290262495918</v>
      </c>
      <c r="O19" s="41"/>
      <c r="Q19" s="42">
        <f ca="1">SUMIF(Expenses!$A$3:$A$2868,'Current Working'!$A$18:$A$24,Expenses!Q$3:Q$868)</f>
        <v>1072550</v>
      </c>
      <c r="R19" s="42">
        <f ca="1">SUMIF(Expenses!$A$3:$A$2868,'Current Working'!$A$18:$A$24,Expenses!R$3:R$868)</f>
        <v>2151845</v>
      </c>
      <c r="S19" s="42">
        <f ca="1">SUMIF(Expenses!$A$3:$A$2868,'Current Working'!$A$18:$A$24,Expenses!S$3:S$868)</f>
        <v>0</v>
      </c>
      <c r="T19" s="42">
        <f ca="1">SUMIF(Expenses!$A$3:$A$2868,'Current Working'!$A$18:$A$24,Expenses!T$3:T$868)</f>
        <v>0</v>
      </c>
      <c r="U19" s="42">
        <f ca="1">SUMIF(Expenses!$A$3:$A$2868,'Current Working'!$A$18:$A$24,Expenses!U$3:U$868)</f>
        <v>0</v>
      </c>
      <c r="V19" s="42">
        <f ca="1">SUMIF(Expenses!$A$3:$A$2868,'Current Working'!$A$18:$A$24,Expenses!V$3:V$868)</f>
        <v>629586.18999999994</v>
      </c>
      <c r="W19" s="42">
        <f ca="1">SUMIF(Expenses!$A$3:$A$2868,'Current Working'!$A$18:$A$24,Expenses!W$3:W$868)</f>
        <v>629586.18999999994</v>
      </c>
      <c r="X19" s="46">
        <f t="shared" ref="X19:X24" ca="1" si="13">+W19-Q19</f>
        <v>-442963.81000000006</v>
      </c>
      <c r="Y19" s="47">
        <f t="shared" ref="Y19:Y24" ca="1" si="14">IFERROR(X19/Q19,"-")</f>
        <v>-0.41300061535592753</v>
      </c>
      <c r="Z19" s="41"/>
      <c r="AA19" s="41"/>
      <c r="AB19" s="42">
        <f>SUMIF(Expenses!$A$3:$A$868,'Current Working'!$A$18:$A$24,Expenses!Z$3:Z$868)</f>
        <v>1002150</v>
      </c>
      <c r="AC19" s="42">
        <f>SUMIF(Expenses!$A$3:$A$868,'Current Working'!$A$18:$A$24,Expenses!AA$3:AA$868)</f>
        <v>1907113</v>
      </c>
      <c r="AD19" s="42">
        <f>SUMIF(Expenses!$A$3:$A$868,'Current Working'!$A$18:$A$24,Expenses!AB$3:AB$868)</f>
        <v>0</v>
      </c>
      <c r="AE19" s="42">
        <f>SUMIF(Expenses!$A$3:$A$868,'Current Working'!$A$18:$A$24,Expenses!AC$3:AC$868)</f>
        <v>0</v>
      </c>
      <c r="AF19" s="42">
        <f>SUMIF(Expenses!$A$3:$A$868,'Current Working'!$A$18:$A$24,Expenses!AD$3:AD$868)</f>
        <v>0</v>
      </c>
      <c r="AG19" s="42">
        <f>SUMIF(Expenses!$A$3:$A$868,'Current Working'!$A$18:$A$24,Expenses!AE$3:AE$868)</f>
        <v>443984.7900000001</v>
      </c>
      <c r="AH19" s="42">
        <f>SUMIF(Expenses!$A$3:$A$868,'Current Working'!$A$18:$A$24,Expenses!AF$3:AF$868)</f>
        <v>443984.7900000001</v>
      </c>
      <c r="AI19" s="46">
        <f>+AH19-AC19</f>
        <v>-1463128.21</v>
      </c>
      <c r="AJ19" s="47">
        <f>IFERROR(AI19/AC19,"-")</f>
        <v>-0.7671953418596591</v>
      </c>
      <c r="AK19" s="48"/>
      <c r="AL19" s="49"/>
      <c r="AM19" s="42">
        <f>SUMIF(Expenses!A4:A869,'Current Working'!A19:A25,Expenses!AI4:AI869)</f>
        <v>2234984</v>
      </c>
      <c r="AN19" s="42">
        <f>SUMIF(Expenses!$A$3:$A$868,'Current Working'!$A$18:$A$24,Expenses!AJ$3:AJ$868)</f>
        <v>2245021</v>
      </c>
      <c r="AO19" s="42">
        <f>SUMIF(Expenses!$A$3:$A$868,'Current Working'!$A$18:$A$24,Expenses!AK$3:AK$868)</f>
        <v>2353021</v>
      </c>
      <c r="AP19" s="42">
        <f>SUMIF(Expenses!$A$3:$A$868,'Current Working'!$A$18:$A$24,Expenses!AL$3:AL$868)</f>
        <v>82229.909999999989</v>
      </c>
      <c r="AQ19" s="42">
        <f>SUMIF(Expenses!$A$3:$A$868,'Current Working'!$A$18:$A$24,Expenses!AM$3:AM$868)</f>
        <v>0</v>
      </c>
      <c r="AR19" s="42">
        <f>SUMIF(Expenses!$A$3:$A$868,'Current Working'!$A$18:$A$24,Expenses!AN$3:AN$868)</f>
        <v>0</v>
      </c>
      <c r="AS19" s="42">
        <f>SUMIF(Expenses!$A$3:$A$868,'Current Working'!$A$18:$A$24,Expenses!AO$3:AO$868)</f>
        <v>0</v>
      </c>
      <c r="AT19" s="42">
        <f>SUMIF(Expenses!$A$3:$A$868,'Current Working'!$A$18:$A$24,Expenses!AP$3:AP$868)</f>
        <v>0</v>
      </c>
      <c r="AU19" s="46">
        <f t="shared" ref="AU19:AU24" si="15">+AT19-AN19</f>
        <v>-2245021</v>
      </c>
      <c r="AV19" s="47">
        <f t="shared" ref="AV19:AV24" si="16">IFERROR(AU19/AN19,"-")</f>
        <v>-1</v>
      </c>
      <c r="AW19" s="68"/>
      <c r="AY19" s="42">
        <f>SUMIF(Expenses!$A$3:$A$868,'Current Working'!$A$18:$A$24,Expenses!AS$3:AS$868)</f>
        <v>0</v>
      </c>
      <c r="AZ19" s="46">
        <f>+AY19-AT19</f>
        <v>0</v>
      </c>
      <c r="BA19" s="47" t="str">
        <f>IFERROR(AZ19/AT19,"-")</f>
        <v>-</v>
      </c>
      <c r="BB19" s="42">
        <f>SUMIF(Expenses!$A$3:$A$868,'Current Working'!$A$18:$A$24,Expenses!AT$3:AT$868)</f>
        <v>0</v>
      </c>
      <c r="BC19" s="42">
        <f>SUMIF(Expenses!$A$3:$A$868,'Current Working'!$A$18:$A$24,Expenses!AU$3:AU$868)</f>
        <v>0</v>
      </c>
      <c r="BD19" s="42">
        <f>SUMIF(Expenses!$A$3:$A$868,'Current Working'!$A$18:$A$24,Expenses!AV$3:AV$868)</f>
        <v>0</v>
      </c>
      <c r="BE19" s="42">
        <f>SUMIF(Expenses!$A$3:$A$868,'Current Working'!$A$18:$A$24,Expenses!AW$3:AW$868)</f>
        <v>0</v>
      </c>
      <c r="BF19" s="42">
        <f>SUMIF(Expenses!$A$3:$A$868,'Current Working'!$A$18:$A$24,Expenses!AX$3:AX$868)</f>
        <v>0</v>
      </c>
      <c r="BG19" s="42">
        <f>SUMIF(Expenses!$A$3:$A$868,'Current Working'!$A$18:$A$24,Expenses!AY$3:AY$868)</f>
        <v>0</v>
      </c>
      <c r="BH19" s="46">
        <f>+BG19-BB19</f>
        <v>0</v>
      </c>
      <c r="BI19" s="47" t="str">
        <f>IFERROR(BH19/BB19,"-")</f>
        <v>-</v>
      </c>
      <c r="BJ19" s="68"/>
    </row>
    <row r="20" spans="1:65" s="66" customFormat="1" x14ac:dyDescent="0.25">
      <c r="A20" s="64">
        <v>6</v>
      </c>
      <c r="B20" s="65"/>
      <c r="C20" s="65"/>
      <c r="D20" s="40" t="s">
        <v>152</v>
      </c>
      <c r="E20" s="41"/>
      <c r="F20" s="42">
        <f>SUMIF(Expenses!$A$3:$A$868,'Current Working'!$A$18:$A$24,Expenses!H$3:H$868)</f>
        <v>4713215</v>
      </c>
      <c r="G20" s="42">
        <f>SUMIF(Expenses!$A$3:$A$868,'Current Working'!$A$18:$A$24,Expenses!I$3:I$868)</f>
        <v>15129619</v>
      </c>
      <c r="H20" s="42">
        <f>SUMIF(Expenses!$A$3:$A$868,'Current Working'!$A$18:$A$24,Expenses!J$3:J$868)</f>
        <v>0</v>
      </c>
      <c r="I20" s="42">
        <f>SUMIF(Expenses!$A$3:$A$868,'Current Working'!$A$18:$A$24,Expenses!K$3:K$868)</f>
        <v>0</v>
      </c>
      <c r="J20" s="42">
        <f>SUMIF(Expenses!$A$3:$A$868,'Current Working'!$A$18:$A$24,Expenses!L$3:L$868)</f>
        <v>0</v>
      </c>
      <c r="K20" s="42">
        <f>SUMIF(Expenses!$A$3:$A$868,'Current Working'!$A$18:$A$24,Expenses!M$3:M$868)</f>
        <v>6214999.1900000013</v>
      </c>
      <c r="L20" s="42">
        <f>SUMIF(Expenses!$A$3:$A$868,'Current Working'!$A$18:$A$24,Expenses!N$3:N$868)</f>
        <v>6214999.1900000013</v>
      </c>
      <c r="M20" s="46">
        <f>L20-G20</f>
        <v>-8914619.8099999987</v>
      </c>
      <c r="N20" s="47">
        <f>IFERROR(M20/G20,"-")</f>
        <v>-0.58921641119977963</v>
      </c>
      <c r="O20" s="41"/>
      <c r="Q20" s="42">
        <f ca="1">SUMIF(Expenses!$A$3:$A$2868,'Current Working'!$A$18:$A$24,Expenses!Q$3:Q$868)</f>
        <v>4846195</v>
      </c>
      <c r="R20" s="42">
        <f ca="1">SUMIF(Expenses!$A$3:$A$2868,'Current Working'!$A$18:$A$24,Expenses!R$3:R$868)</f>
        <v>19652032</v>
      </c>
      <c r="S20" s="42">
        <f ca="1">SUMIF(Expenses!$A$3:$A$2868,'Current Working'!$A$18:$A$24,Expenses!S$3:S$868)</f>
        <v>0</v>
      </c>
      <c r="T20" s="42">
        <f ca="1">SUMIF(Expenses!$A$3:$A$2868,'Current Working'!$A$18:$A$24,Expenses!T$3:T$868)</f>
        <v>0</v>
      </c>
      <c r="U20" s="42">
        <f ca="1">SUMIF(Expenses!$A$3:$A$2868,'Current Working'!$A$18:$A$24,Expenses!U$3:U$868)</f>
        <v>0</v>
      </c>
      <c r="V20" s="42">
        <f ca="1">SUMIF(Expenses!$A$3:$A$2868,'Current Working'!$A$18:$A$24,Expenses!V$3:V$868)</f>
        <v>13776647.549999995</v>
      </c>
      <c r="W20" s="42">
        <f ca="1">SUMIF(Expenses!$A$3:$A$2868,'Current Working'!$A$18:$A$24,Expenses!W$3:W$868)</f>
        <v>13776647.549999995</v>
      </c>
      <c r="X20" s="46">
        <f t="shared" ca="1" si="13"/>
        <v>8930452.5499999952</v>
      </c>
      <c r="Y20" s="47">
        <f t="shared" ca="1" si="14"/>
        <v>1.8427761470597026</v>
      </c>
      <c r="Z20" s="41"/>
      <c r="AA20" s="41"/>
      <c r="AB20" s="42">
        <f>SUMIF(Expenses!$A$3:$A$868,'Current Working'!$A$18:$A$24,Expenses!Z$3:Z$868)</f>
        <v>5520400</v>
      </c>
      <c r="AC20" s="42">
        <f>SUMIF(Expenses!$A$3:$A$868,'Current Working'!$A$18:$A$24,Expenses!AA$3:AA$868)</f>
        <v>7694733</v>
      </c>
      <c r="AD20" s="42">
        <f>SUMIF(Expenses!$A$3:$A$868,'Current Working'!$A$18:$A$24,Expenses!AB$3:AB$868)</f>
        <v>0</v>
      </c>
      <c r="AE20" s="42">
        <f>SUMIF(Expenses!$A$3:$A$868,'Current Working'!$A$18:$A$24,Expenses!AC$3:AC$868)</f>
        <v>0</v>
      </c>
      <c r="AF20" s="42">
        <f>SUMIF(Expenses!$A$3:$A$868,'Current Working'!$A$18:$A$24,Expenses!AD$3:AD$868)</f>
        <v>0</v>
      </c>
      <c r="AG20" s="42">
        <f>SUMIF(Expenses!$A$3:$A$868,'Current Working'!$A$18:$A$24,Expenses!AE$3:AE$868)</f>
        <v>5498181.0099999988</v>
      </c>
      <c r="AH20" s="42">
        <f>SUMIF(Expenses!$A$3:$A$868,'Current Working'!$A$18:$A$24,Expenses!AF$3:AF$868)</f>
        <v>5498181.0099999988</v>
      </c>
      <c r="AI20" s="46">
        <f>+AH20-AC20</f>
        <v>-2196551.9900000012</v>
      </c>
      <c r="AJ20" s="47">
        <f>IFERROR(AI20/AC20,"-")</f>
        <v>-0.28546175546312019</v>
      </c>
      <c r="AK20" s="48"/>
      <c r="AL20" s="49"/>
      <c r="AM20" s="42">
        <f>SUMIF(Expenses!A5:A870,'Current Working'!A20:A26,Expenses!AI5:AI870)</f>
        <v>5941041</v>
      </c>
      <c r="AN20" s="42">
        <f>SUMIF(Expenses!$A$3:$A$868,'Current Working'!$A$18:$A$24,Expenses!AJ$3:AJ$868)</f>
        <v>5962402</v>
      </c>
      <c r="AO20" s="42">
        <f>SUMIF(Expenses!$A$3:$A$868,'Current Working'!$A$18:$A$24,Expenses!AK$3:AK$868)</f>
        <v>6486744</v>
      </c>
      <c r="AP20" s="42">
        <f>SUMIF(Expenses!$A$3:$A$868,'Current Working'!$A$18:$A$24,Expenses!AL$3:AL$868)</f>
        <v>716423.04999999981</v>
      </c>
      <c r="AQ20" s="42">
        <f>SUMIF(Expenses!$A$3:$A$868,'Current Working'!$A$18:$A$24,Expenses!AM$3:AM$868)</f>
        <v>0</v>
      </c>
      <c r="AR20" s="42">
        <f>SUMIF(Expenses!$A$3:$A$868,'Current Working'!$A$18:$A$24,Expenses!AN$3:AN$868)</f>
        <v>0</v>
      </c>
      <c r="AS20" s="42">
        <f>SUMIF(Expenses!$A$3:$A$868,'Current Working'!$A$18:$A$24,Expenses!AO$3:AO$868)</f>
        <v>0</v>
      </c>
      <c r="AT20" s="42">
        <f>SUMIF(Expenses!$A$3:$A$868,'Current Working'!$A$18:$A$24,Expenses!AP$3:AP$868)</f>
        <v>0</v>
      </c>
      <c r="AU20" s="46">
        <f t="shared" si="15"/>
        <v>-5962402</v>
      </c>
      <c r="AV20" s="47">
        <f t="shared" si="16"/>
        <v>-1</v>
      </c>
      <c r="AW20" s="69"/>
      <c r="AY20" s="42">
        <f>SUMIF(Expenses!$A$3:$A$868,'Current Working'!$A$18:$A$24,Expenses!AS$3:AS$868)</f>
        <v>0</v>
      </c>
      <c r="AZ20" s="46">
        <f>+AY20-AT20</f>
        <v>0</v>
      </c>
      <c r="BA20" s="47" t="str">
        <f>IFERROR(AZ20/AT20,"-")</f>
        <v>-</v>
      </c>
      <c r="BB20" s="42">
        <f>SUMIF(Expenses!$A$3:$A$868,'Current Working'!$A$18:$A$24,Expenses!AT$3:AT$868)</f>
        <v>0</v>
      </c>
      <c r="BC20" s="42">
        <f>SUMIF(Expenses!$A$3:$A$868,'Current Working'!$A$18:$A$24,Expenses!AU$3:AU$868)</f>
        <v>0</v>
      </c>
      <c r="BD20" s="42">
        <f>SUMIF(Expenses!$A$3:$A$868,'Current Working'!$A$18:$A$24,Expenses!AV$3:AV$868)</f>
        <v>0</v>
      </c>
      <c r="BE20" s="42">
        <f>SUMIF(Expenses!$A$3:$A$868,'Current Working'!$A$18:$A$24,Expenses!AW$3:AW$868)</f>
        <v>0</v>
      </c>
      <c r="BF20" s="42">
        <f>SUMIF(Expenses!$A$3:$A$868,'Current Working'!$A$18:$A$24,Expenses!AX$3:AX$868)</f>
        <v>0</v>
      </c>
      <c r="BG20" s="42">
        <f>SUMIF(Expenses!$A$3:$A$868,'Current Working'!$A$18:$A$24,Expenses!AY$3:AY$868)</f>
        <v>0</v>
      </c>
      <c r="BH20" s="46">
        <f>+BG20-BB20</f>
        <v>0</v>
      </c>
      <c r="BI20" s="47" t="str">
        <f>IFERROR(BH20/BB20,"-")</f>
        <v>-</v>
      </c>
      <c r="BJ20" s="69"/>
    </row>
    <row r="21" spans="1:65" s="66" customFormat="1" x14ac:dyDescent="0.25">
      <c r="A21" s="64">
        <v>9</v>
      </c>
      <c r="B21" s="65"/>
      <c r="C21" s="65"/>
      <c r="D21" s="40" t="s">
        <v>151</v>
      </c>
      <c r="E21" s="41"/>
      <c r="F21" s="42">
        <f>SUMIF(Expenses!$A$3:$A$868,'Current Working'!$A$18:$A$24,Expenses!H$3:H$868)</f>
        <v>687360</v>
      </c>
      <c r="G21" s="42">
        <f>SUMIF(Expenses!$A$3:$A$868,'Current Working'!$A$18:$A$24,Expenses!I$3:I$868)</f>
        <v>864746</v>
      </c>
      <c r="H21" s="42">
        <f>SUMIF(Expenses!$A$3:$A$868,'Current Working'!$A$18:$A$24,Expenses!J$3:J$868)</f>
        <v>0</v>
      </c>
      <c r="I21" s="42">
        <f>SUMIF(Expenses!$A$3:$A$868,'Current Working'!$A$18:$A$24,Expenses!K$3:K$868)</f>
        <v>0</v>
      </c>
      <c r="J21" s="42">
        <f>SUMIF(Expenses!$A$3:$A$868,'Current Working'!$A$18:$A$24,Expenses!L$3:L$868)</f>
        <v>0</v>
      </c>
      <c r="K21" s="42">
        <f>SUMIF(Expenses!$A$3:$A$868,'Current Working'!$A$18:$A$24,Expenses!M$3:M$868)</f>
        <v>330140.79000000004</v>
      </c>
      <c r="L21" s="42">
        <f>SUMIF(Expenses!$A$3:$A$868,'Current Working'!$A$18:$A$24,Expenses!N$3:N$868)</f>
        <v>330140.79000000004</v>
      </c>
      <c r="M21" s="46">
        <f t="shared" ref="M21:M23" si="17">L21-G21</f>
        <v>-534605.21</v>
      </c>
      <c r="N21" s="47">
        <f t="shared" ref="N21:N23" si="18">IFERROR(M21/G21,"-")</f>
        <v>-0.61822224098174483</v>
      </c>
      <c r="O21" s="41"/>
      <c r="Q21" s="42">
        <f ca="1">SUMIF(Expenses!$A$3:$A$2868,'Current Working'!$A$18:$A$24,Expenses!Q$3:Q$868)</f>
        <v>697660</v>
      </c>
      <c r="R21" s="42">
        <f ca="1">SUMIF(Expenses!$A$3:$A$2868,'Current Working'!$A$18:$A$24,Expenses!R$3:R$868)</f>
        <v>571304</v>
      </c>
      <c r="S21" s="42">
        <f ca="1">SUMIF(Expenses!$A$3:$A$2868,'Current Working'!$A$18:$A$24,Expenses!S$3:S$868)</f>
        <v>0</v>
      </c>
      <c r="T21" s="42">
        <f ca="1">SUMIF(Expenses!$A$3:$A$2868,'Current Working'!$A$18:$A$24,Expenses!T$3:T$868)</f>
        <v>0</v>
      </c>
      <c r="U21" s="42">
        <f ca="1">SUMIF(Expenses!$A$3:$A$2868,'Current Working'!$A$18:$A$24,Expenses!U$3:U$868)</f>
        <v>0</v>
      </c>
      <c r="V21" s="42">
        <f ca="1">SUMIF(Expenses!$A$3:$A$2868,'Current Working'!$A$18:$A$24,Expenses!V$3:V$868)</f>
        <v>252565.52999999997</v>
      </c>
      <c r="W21" s="42">
        <f ca="1">SUMIF(Expenses!$A$3:$A$2868,'Current Working'!$A$18:$A$24,Expenses!W$3:W$868)</f>
        <v>252565.52999999997</v>
      </c>
      <c r="X21" s="46">
        <f t="shared" ca="1" si="13"/>
        <v>-445094.47000000003</v>
      </c>
      <c r="Y21" s="47">
        <f t="shared" ca="1" si="14"/>
        <v>-0.63798192529312281</v>
      </c>
      <c r="Z21" s="41"/>
      <c r="AA21" s="41"/>
      <c r="AB21" s="42">
        <f>SUMIF(Expenses!$A$3:$A$868,'Current Working'!$A$18:$A$24,Expenses!Z$3:Z$868)</f>
        <v>718660</v>
      </c>
      <c r="AC21" s="42">
        <f>SUMIF(Expenses!$A$3:$A$868,'Current Working'!$A$18:$A$24,Expenses!AA$3:AA$868)</f>
        <v>710010</v>
      </c>
      <c r="AD21" s="42">
        <f>SUMIF(Expenses!$A$3:$A$868,'Current Working'!$A$18:$A$24,Expenses!AB$3:AB$868)</f>
        <v>0</v>
      </c>
      <c r="AE21" s="42">
        <f>SUMIF(Expenses!$A$3:$A$868,'Current Working'!$A$18:$A$24,Expenses!AC$3:AC$868)</f>
        <v>0</v>
      </c>
      <c r="AF21" s="42">
        <f>SUMIF(Expenses!$A$3:$A$868,'Current Working'!$A$18:$A$24,Expenses!AD$3:AD$868)</f>
        <v>0</v>
      </c>
      <c r="AG21" s="42">
        <f>SUMIF(Expenses!$A$3:$A$868,'Current Working'!$A$18:$A$24,Expenses!AE$3:AE$868)</f>
        <v>393014.41000000003</v>
      </c>
      <c r="AH21" s="42">
        <f>SUMIF(Expenses!$A$3:$A$868,'Current Working'!$A$18:$A$24,Expenses!AF$3:AF$868)</f>
        <v>393014.41000000003</v>
      </c>
      <c r="AI21" s="46">
        <f t="shared" ref="AI21:AI23" si="19">+AH21-AC21</f>
        <v>-316995.58999999997</v>
      </c>
      <c r="AJ21" s="47">
        <f t="shared" ref="AJ21:AJ23" si="20">IFERROR(AI21/AC21,"-")</f>
        <v>-0.44646637371304626</v>
      </c>
      <c r="AK21" s="48"/>
      <c r="AL21" s="49"/>
      <c r="AM21" s="42">
        <f>SUMIF(Expenses!A6:A871,'Current Working'!A21:A27,Expenses!AI6:AI871)</f>
        <v>776780</v>
      </c>
      <c r="AN21" s="42">
        <f>SUMIF(Expenses!$A$3:$A$868,'Current Working'!$A$18:$A$24,Expenses!AJ$3:AJ$868)</f>
        <v>786486</v>
      </c>
      <c r="AO21" s="42">
        <f>SUMIF(Expenses!$A$3:$A$868,'Current Working'!$A$18:$A$24,Expenses!AK$3:AK$868)</f>
        <v>935443</v>
      </c>
      <c r="AP21" s="42">
        <f>SUMIF(Expenses!$A$3:$A$868,'Current Working'!$A$18:$A$24,Expenses!AL$3:AL$868)</f>
        <v>53596.52</v>
      </c>
      <c r="AQ21" s="42">
        <f>SUMIF(Expenses!$A$3:$A$868,'Current Working'!$A$18:$A$24,Expenses!AM$3:AM$868)</f>
        <v>0</v>
      </c>
      <c r="AR21" s="42">
        <f>SUMIF(Expenses!$A$3:$A$868,'Current Working'!$A$18:$A$24,Expenses!AN$3:AN$868)</f>
        <v>0</v>
      </c>
      <c r="AS21" s="42">
        <f>SUMIF(Expenses!$A$3:$A$868,'Current Working'!$A$18:$A$24,Expenses!AO$3:AO$868)</f>
        <v>0</v>
      </c>
      <c r="AT21" s="42">
        <f>SUMIF(Expenses!$A$3:$A$868,'Current Working'!$A$18:$A$24,Expenses!AP$3:AP$868)</f>
        <v>0</v>
      </c>
      <c r="AU21" s="46">
        <f t="shared" si="15"/>
        <v>-786486</v>
      </c>
      <c r="AV21" s="47">
        <f t="shared" si="16"/>
        <v>-1</v>
      </c>
      <c r="AW21" s="69"/>
      <c r="AY21" s="42">
        <f>SUMIF(Expenses!$A$3:$A$868,'Current Working'!$A$18:$A$24,Expenses!AS$3:AS$868)</f>
        <v>0</v>
      </c>
      <c r="AZ21" s="46"/>
      <c r="BA21" s="47"/>
      <c r="BB21" s="42">
        <f>SUMIF(Expenses!$A$3:$A$868,'Current Working'!$A$18:$A$24,Expenses!AT$3:AT$868)</f>
        <v>0</v>
      </c>
      <c r="BC21" s="42">
        <f>SUMIF(Expenses!$A$3:$A$868,'Current Working'!$A$18:$A$24,Expenses!AU$3:AU$868)</f>
        <v>0</v>
      </c>
      <c r="BD21" s="42">
        <f>SUMIF(Expenses!$A$3:$A$868,'Current Working'!$A$18:$A$24,Expenses!AV$3:AV$868)</f>
        <v>0</v>
      </c>
      <c r="BE21" s="42">
        <f>SUMIF(Expenses!$A$3:$A$868,'Current Working'!$A$18:$A$24,Expenses!AW$3:AW$868)</f>
        <v>0</v>
      </c>
      <c r="BF21" s="42">
        <f>SUMIF(Expenses!$A$3:$A$868,'Current Working'!$A$18:$A$24,Expenses!AX$3:AX$868)</f>
        <v>0</v>
      </c>
      <c r="BG21" s="42">
        <f>SUMIF(Expenses!$A$3:$A$868,'Current Working'!$A$18:$A$24,Expenses!AY$3:AY$868)</f>
        <v>0</v>
      </c>
      <c r="BH21" s="46"/>
      <c r="BI21" s="47"/>
      <c r="BJ21" s="69"/>
    </row>
    <row r="22" spans="1:65" s="66" customFormat="1" x14ac:dyDescent="0.25">
      <c r="A22" s="64">
        <v>14</v>
      </c>
      <c r="B22" s="65"/>
      <c r="C22" s="65"/>
      <c r="D22" s="40" t="s">
        <v>1080</v>
      </c>
      <c r="E22" s="41"/>
      <c r="F22" s="42">
        <f>SUMIF(Expenses!$A$3:$A$868,'Current Working'!$A$18:$A$24,Expenses!H$3:H$868)</f>
        <v>515000</v>
      </c>
      <c r="G22" s="42">
        <f>SUMIF(Expenses!$A$3:$A$868,'Current Working'!$A$18:$A$24,Expenses!I$3:I$868)</f>
        <v>515000</v>
      </c>
      <c r="H22" s="42">
        <f>SUMIF(Expenses!$A$3:$A$868,'Current Working'!$A$18:$A$24,Expenses!J$3:J$868)</f>
        <v>0</v>
      </c>
      <c r="I22" s="42">
        <f>SUMIF(Expenses!$A$3:$A$868,'Current Working'!$A$18:$A$24,Expenses!K$3:K$868)</f>
        <v>0</v>
      </c>
      <c r="J22" s="42">
        <f>SUMIF(Expenses!$A$3:$A$868,'Current Working'!$A$18:$A$24,Expenses!L$3:L$868)</f>
        <v>0</v>
      </c>
      <c r="K22" s="42">
        <f>SUMIF(Expenses!$A$3:$A$868,'Current Working'!$A$18:$A$24,Expenses!M$3:M$868)</f>
        <v>336056.28</v>
      </c>
      <c r="L22" s="42">
        <f>SUMIF(Expenses!$A$3:$A$868,'Current Working'!$A$18:$A$24,Expenses!N$3:N$868)</f>
        <v>336056.28</v>
      </c>
      <c r="M22" s="46">
        <f t="shared" si="17"/>
        <v>-178943.71999999997</v>
      </c>
      <c r="N22" s="47">
        <f t="shared" si="18"/>
        <v>-0.3474635339805825</v>
      </c>
      <c r="O22" s="41"/>
      <c r="Q22" s="42">
        <f ca="1">SUMIF(Expenses!$A$3:$A$2868,'Current Working'!$A$18:$A$24,Expenses!Q$3:Q$868)</f>
        <v>487000</v>
      </c>
      <c r="R22" s="42">
        <f ca="1">SUMIF(Expenses!$A$3:$A$2868,'Current Working'!$A$18:$A$24,Expenses!R$3:R$868)</f>
        <v>587000</v>
      </c>
      <c r="S22" s="42">
        <f ca="1">SUMIF(Expenses!$A$3:$A$2868,'Current Working'!$A$18:$A$24,Expenses!S$3:S$868)</f>
        <v>0</v>
      </c>
      <c r="T22" s="42">
        <f ca="1">SUMIF(Expenses!$A$3:$A$2868,'Current Working'!$A$18:$A$24,Expenses!T$3:T$868)</f>
        <v>0</v>
      </c>
      <c r="U22" s="42">
        <f ca="1">SUMIF(Expenses!$A$3:$A$2868,'Current Working'!$A$18:$A$24,Expenses!U$3:U$868)</f>
        <v>0</v>
      </c>
      <c r="V22" s="42">
        <f ca="1">SUMIF(Expenses!$A$3:$A$2868,'Current Working'!$A$18:$A$24,Expenses!V$3:V$868)</f>
        <v>428244.67000000004</v>
      </c>
      <c r="W22" s="42">
        <f ca="1">SUMIF(Expenses!$A$3:$A$2868,'Current Working'!$A$18:$A$24,Expenses!W$3:W$868)</f>
        <v>428244.67000000004</v>
      </c>
      <c r="X22" s="46">
        <f t="shared" ca="1" si="13"/>
        <v>-58755.329999999958</v>
      </c>
      <c r="Y22" s="47">
        <f t="shared" ca="1" si="14"/>
        <v>-0.12064749486652969</v>
      </c>
      <c r="Z22" s="41"/>
      <c r="AA22" s="41"/>
      <c r="AB22" s="42">
        <f>SUMIF(Expenses!$A$3:$A$868,'Current Working'!$A$18:$A$24,Expenses!Z$3:Z$868)</f>
        <v>532000</v>
      </c>
      <c r="AC22" s="42">
        <f>SUMIF(Expenses!$A$3:$A$868,'Current Working'!$A$18:$A$24,Expenses!AA$3:AA$868)</f>
        <v>637000</v>
      </c>
      <c r="AD22" s="42">
        <f>SUMIF(Expenses!$A$3:$A$868,'Current Working'!$A$18:$A$24,Expenses!AB$3:AB$868)</f>
        <v>0</v>
      </c>
      <c r="AE22" s="42">
        <f>SUMIF(Expenses!$A$3:$A$868,'Current Working'!$A$18:$A$24,Expenses!AC$3:AC$868)</f>
        <v>0</v>
      </c>
      <c r="AF22" s="42">
        <f>SUMIF(Expenses!$A$3:$A$868,'Current Working'!$A$18:$A$24,Expenses!AD$3:AD$868)</f>
        <v>0</v>
      </c>
      <c r="AG22" s="42">
        <f>SUMIF(Expenses!$A$3:$A$868,'Current Working'!$A$18:$A$24,Expenses!AE$3:AE$868)</f>
        <v>445237.30000000005</v>
      </c>
      <c r="AH22" s="42">
        <f>SUMIF(Expenses!$A$3:$A$868,'Current Working'!$A$18:$A$24,Expenses!AF$3:AF$868)</f>
        <v>445237.30000000005</v>
      </c>
      <c r="AI22" s="46">
        <f t="shared" si="19"/>
        <v>-191762.69999999995</v>
      </c>
      <c r="AJ22" s="47">
        <f t="shared" si="20"/>
        <v>-0.30104034536891672</v>
      </c>
      <c r="AK22" s="48"/>
      <c r="AL22" s="49"/>
      <c r="AM22" s="42">
        <f>SUMIF(Expenses!A7:A872,'Current Working'!A22:A28,Expenses!AI7:AI872)</f>
        <v>632000</v>
      </c>
      <c r="AN22" s="42">
        <f>SUMIF(Expenses!$A$3:$A$868,'Current Working'!$A$18:$A$24,Expenses!AJ$3:AJ$868)</f>
        <v>632000</v>
      </c>
      <c r="AO22" s="42">
        <f>SUMIF(Expenses!$A$3:$A$868,'Current Working'!$A$18:$A$24,Expenses!AK$3:AK$868)</f>
        <v>665000</v>
      </c>
      <c r="AP22" s="42">
        <f>SUMIF(Expenses!$A$3:$A$868,'Current Working'!$A$18:$A$24,Expenses!AL$3:AL$868)</f>
        <v>82163.210000000006</v>
      </c>
      <c r="AQ22" s="42">
        <f>SUMIF(Expenses!$A$3:$A$868,'Current Working'!$A$18:$A$24,Expenses!AM$3:AM$868)</f>
        <v>0</v>
      </c>
      <c r="AR22" s="42">
        <f>SUMIF(Expenses!$A$3:$A$868,'Current Working'!$A$18:$A$24,Expenses!AN$3:AN$868)</f>
        <v>0</v>
      </c>
      <c r="AS22" s="42">
        <f>SUMIF(Expenses!$A$3:$A$868,'Current Working'!$A$18:$A$24,Expenses!AO$3:AO$868)</f>
        <v>0</v>
      </c>
      <c r="AT22" s="42">
        <f>SUMIF(Expenses!$A$3:$A$868,'Current Working'!$A$18:$A$24,Expenses!AP$3:AP$868)</f>
        <v>0</v>
      </c>
      <c r="AU22" s="46">
        <f t="shared" si="15"/>
        <v>-632000</v>
      </c>
      <c r="AV22" s="47">
        <f t="shared" si="16"/>
        <v>-1</v>
      </c>
      <c r="AW22" s="69"/>
      <c r="AY22" s="42"/>
      <c r="AZ22" s="46"/>
      <c r="BA22" s="47"/>
      <c r="BB22" s="42"/>
      <c r="BC22" s="42"/>
      <c r="BD22" s="42"/>
      <c r="BE22" s="42"/>
      <c r="BF22" s="42"/>
      <c r="BG22" s="42"/>
      <c r="BH22" s="46"/>
      <c r="BI22" s="47"/>
      <c r="BJ22" s="69"/>
    </row>
    <row r="23" spans="1:65" s="66" customFormat="1" x14ac:dyDescent="0.25">
      <c r="A23" s="70">
        <v>7</v>
      </c>
      <c r="B23" s="65"/>
      <c r="C23" s="65"/>
      <c r="D23" s="40" t="s">
        <v>29</v>
      </c>
      <c r="E23" s="41"/>
      <c r="F23" s="42">
        <f>SUMIF(Expenses!$A$3:$A$868,'Current Working'!$A$18:$A$24,Expenses!H$3:H$868)</f>
        <v>86295</v>
      </c>
      <c r="G23" s="42">
        <f>SUMIF(Expenses!$A$3:$A$868,'Current Working'!$A$18:$A$24,Expenses!I$3:I$868)</f>
        <v>1593959</v>
      </c>
      <c r="H23" s="42">
        <f>SUMIF(Expenses!$A$3:$A$868,'Current Working'!$A$18:$A$24,Expenses!J$3:J$868)</f>
        <v>0</v>
      </c>
      <c r="I23" s="42">
        <f>SUMIF(Expenses!$A$3:$A$868,'Current Working'!$A$18:$A$24,Expenses!K$3:K$868)</f>
        <v>0</v>
      </c>
      <c r="J23" s="42">
        <f>SUMIF(Expenses!$A$3:$A$868,'Current Working'!$A$18:$A$24,Expenses!L$3:L$868)</f>
        <v>0</v>
      </c>
      <c r="K23" s="42">
        <f>SUMIF(Expenses!$A$3:$A$868,'Current Working'!$A$18:$A$24,Expenses!M$3:M$868)</f>
        <v>848018.84</v>
      </c>
      <c r="L23" s="42">
        <f>SUMIF(Expenses!$A$3:$A$868,'Current Working'!$A$18:$A$24,Expenses!N$3:N$868)</f>
        <v>848018.84</v>
      </c>
      <c r="M23" s="46">
        <f t="shared" si="17"/>
        <v>-745940.16</v>
      </c>
      <c r="N23" s="47">
        <f t="shared" si="18"/>
        <v>-0.46797951515691433</v>
      </c>
      <c r="O23" s="41"/>
      <c r="Q23" s="42">
        <f ca="1">SUMIF(Expenses!$A$3:$A$2868,'Current Working'!$A$18:$A$24,Expenses!Q$3:Q$868)</f>
        <v>95945</v>
      </c>
      <c r="R23" s="42">
        <f ca="1">SUMIF(Expenses!$A$3:$A$2868,'Current Working'!$A$18:$A$24,Expenses!R$3:R$868)</f>
        <v>1048524</v>
      </c>
      <c r="S23" s="42">
        <f ca="1">SUMIF(Expenses!$A$3:$A$2868,'Current Working'!$A$18:$A$24,Expenses!S$3:S$868)</f>
        <v>0</v>
      </c>
      <c r="T23" s="42">
        <f ca="1">SUMIF(Expenses!$A$3:$A$2868,'Current Working'!$A$18:$A$24,Expenses!T$3:T$868)</f>
        <v>0</v>
      </c>
      <c r="U23" s="42">
        <f ca="1">SUMIF(Expenses!$A$3:$A$2868,'Current Working'!$A$18:$A$24,Expenses!U$3:U$868)</f>
        <v>0</v>
      </c>
      <c r="V23" s="42">
        <f ca="1">SUMIF(Expenses!$A$3:$A$2868,'Current Working'!$A$18:$A$24,Expenses!V$3:V$868)</f>
        <v>638673.62</v>
      </c>
      <c r="W23" s="42">
        <f ca="1">SUMIF(Expenses!$A$3:$A$2868,'Current Working'!$A$18:$A$24,Expenses!W$3:W$868)</f>
        <v>638673.62</v>
      </c>
      <c r="X23" s="46">
        <f t="shared" ca="1" si="13"/>
        <v>542728.62</v>
      </c>
      <c r="Y23" s="47">
        <f t="shared" ca="1" si="14"/>
        <v>5.6566639220386676</v>
      </c>
      <c r="Z23" s="41"/>
      <c r="AA23" s="41"/>
      <c r="AB23" s="42">
        <f>SUMIF(Expenses!$A$3:$A$868,'Current Working'!$A$18:$A$24,Expenses!Z$3:Z$868)</f>
        <v>42625</v>
      </c>
      <c r="AC23" s="42">
        <f>SUMIF(Expenses!$A$3:$A$868,'Current Working'!$A$18:$A$24,Expenses!AA$3:AA$868)</f>
        <v>1120298</v>
      </c>
      <c r="AD23" s="42">
        <f>SUMIF(Expenses!$A$3:$A$868,'Current Working'!$A$18:$A$24,Expenses!AB$3:AB$868)</f>
        <v>0</v>
      </c>
      <c r="AE23" s="42">
        <f>SUMIF(Expenses!$A$3:$A$868,'Current Working'!$A$18:$A$24,Expenses!AC$3:AC$868)</f>
        <v>0</v>
      </c>
      <c r="AF23" s="42">
        <f>SUMIF(Expenses!$A$3:$A$868,'Current Working'!$A$18:$A$24,Expenses!AD$3:AD$868)</f>
        <v>0</v>
      </c>
      <c r="AG23" s="42">
        <f>SUMIF(Expenses!$A$3:$A$868,'Current Working'!$A$18:$A$24,Expenses!AE$3:AE$868)</f>
        <v>153777.5</v>
      </c>
      <c r="AH23" s="42">
        <f>SUMIF(Expenses!$A$3:$A$868,'Current Working'!$A$18:$A$24,Expenses!AF$3:AF$868)</f>
        <v>153777.5</v>
      </c>
      <c r="AI23" s="46">
        <f t="shared" si="19"/>
        <v>-966520.5</v>
      </c>
      <c r="AJ23" s="47">
        <f t="shared" si="20"/>
        <v>-0.86273518296024809</v>
      </c>
      <c r="AK23" s="48"/>
      <c r="AL23" s="49"/>
      <c r="AM23" s="42">
        <f>SUMIF(Expenses!A8:A873,'Current Working'!A23:A29,Expenses!AI8:AI873)</f>
        <v>5763959</v>
      </c>
      <c r="AN23" s="42">
        <f>SUMIF(Expenses!$A$3:$A$868,'Current Working'!$A$18:$A$24,Expenses!AJ$3:AJ$868)</f>
        <v>5867338</v>
      </c>
      <c r="AO23" s="42">
        <f>SUMIF(Expenses!$A$3:$A$868,'Current Working'!$A$18:$A$24,Expenses!AK$3:AK$868)</f>
        <v>6003959</v>
      </c>
      <c r="AP23" s="42">
        <f>SUMIF(Expenses!$A$3:$A$868,'Current Working'!$A$18:$A$24,Expenses!AL$3:AL$868)</f>
        <v>103378.75</v>
      </c>
      <c r="AQ23" s="42">
        <f>SUMIF(Expenses!$A$3:$A$868,'Current Working'!$A$18:$A$24,Expenses!AM$3:AM$868)</f>
        <v>0</v>
      </c>
      <c r="AR23" s="42">
        <f>SUMIF(Expenses!$A$3:$A$868,'Current Working'!$A$18:$A$24,Expenses!AN$3:AN$868)</f>
        <v>0</v>
      </c>
      <c r="AS23" s="42">
        <f>SUMIF(Expenses!$A$3:$A$868,'Current Working'!$A$18:$A$24,Expenses!AO$3:AO$868)</f>
        <v>0</v>
      </c>
      <c r="AT23" s="42">
        <f>SUMIF(Expenses!$A$3:$A$868,'Current Working'!$A$18:$A$24,Expenses!AP$3:AP$868)</f>
        <v>0</v>
      </c>
      <c r="AU23" s="46">
        <f t="shared" si="15"/>
        <v>-5867338</v>
      </c>
      <c r="AV23" s="47">
        <f t="shared" si="16"/>
        <v>-1</v>
      </c>
      <c r="AW23" s="48"/>
      <c r="AY23" s="42">
        <f>SUMIF(Expenses!$A$3:$A$868,'Current Working'!$A$18:$A$24,Expenses!AS$3:AS$868)</f>
        <v>0</v>
      </c>
      <c r="AZ23" s="46">
        <f>+AY23-AT23</f>
        <v>0</v>
      </c>
      <c r="BA23" s="47" t="str">
        <f>IFERROR(AZ23/AT23,"-")</f>
        <v>-</v>
      </c>
      <c r="BB23" s="42">
        <f>SUMIF(Expenses!$A$3:$A$868,'Current Working'!$A$18:$A$24,Expenses!AT$3:AT$868)</f>
        <v>0</v>
      </c>
      <c r="BC23" s="42">
        <f>SUMIF(Expenses!$A$3:$A$868,'Current Working'!$A$18:$A$24,Expenses!AU$3:AU$868)</f>
        <v>0</v>
      </c>
      <c r="BD23" s="42">
        <f>SUMIF(Expenses!$A$3:$A$868,'Current Working'!$A$18:$A$24,Expenses!AV$3:AV$868)</f>
        <v>0</v>
      </c>
      <c r="BE23" s="42">
        <f>SUMIF(Expenses!$A$3:$A$868,'Current Working'!$A$18:$A$24,Expenses!AW$3:AW$868)</f>
        <v>0</v>
      </c>
      <c r="BF23" s="42">
        <f>SUMIF(Expenses!$A$3:$A$868,'Current Working'!$A$18:$A$24,Expenses!AX$3:AX$868)</f>
        <v>0</v>
      </c>
      <c r="BG23" s="42">
        <f>SUMIF(Expenses!$A$3:$A$868,'Current Working'!$A$18:$A$24,Expenses!AY$3:AY$868)</f>
        <v>0</v>
      </c>
      <c r="BH23" s="46">
        <f>+BG23-BB23</f>
        <v>0</v>
      </c>
      <c r="BI23" s="47" t="str">
        <f>IFERROR(BH23/BB23,"-")</f>
        <v>-</v>
      </c>
      <c r="BJ23" s="48"/>
    </row>
    <row r="24" spans="1:65" s="66" customFormat="1" x14ac:dyDescent="0.25">
      <c r="A24" s="70">
        <v>8</v>
      </c>
      <c r="B24" s="65"/>
      <c r="C24" s="65"/>
      <c r="D24" s="40" t="s">
        <v>30</v>
      </c>
      <c r="E24" s="41"/>
      <c r="F24" s="42">
        <f>SUMIF(Expenses!$A$3:$A$868,'Current Working'!$A$18:$A$24,Expenses!H$3:H$868)</f>
        <v>6695000</v>
      </c>
      <c r="G24" s="42">
        <f>SUMIF(Expenses!$A$3:$A$868,'Current Working'!$A$18:$A$24,Expenses!I$3:I$868)</f>
        <v>25619590</v>
      </c>
      <c r="H24" s="42">
        <f>SUMIF(Expenses!$A$3:$A$868,'Current Working'!$A$18:$A$24,Expenses!J$3:J$868)</f>
        <v>0</v>
      </c>
      <c r="I24" s="42">
        <f>SUMIF(Expenses!$A$3:$A$868,'Current Working'!$A$18:$A$24,Expenses!K$3:K$868)</f>
        <v>0</v>
      </c>
      <c r="J24" s="42">
        <f>SUMIF(Expenses!$A$3:$A$868,'Current Working'!$A$18:$A$24,Expenses!L$3:L$868)</f>
        <v>0</v>
      </c>
      <c r="K24" s="42">
        <f>SUMIF(Expenses!$A$3:$A$868,'Current Working'!$A$18:$A$24,Expenses!M$3:M$868)</f>
        <v>9241717.1500000004</v>
      </c>
      <c r="L24" s="42">
        <f>SUMIF(Expenses!$A$3:$A$868,'Current Working'!$A$18:$A$24,Expenses!N$3:N$868)</f>
        <v>9241717.1500000004</v>
      </c>
      <c r="M24" s="46">
        <f>L24-G24</f>
        <v>-16377872.85</v>
      </c>
      <c r="N24" s="47">
        <f>IFERROR(M24/G24,"-")</f>
        <v>-0.63927146570261273</v>
      </c>
      <c r="O24" s="41"/>
      <c r="Q24" s="42">
        <f ca="1">SUMIF(Expenses!$A$3:$A$2868,'Current Working'!$A$18:$A$24,Expenses!Q$3:Q$868)</f>
        <v>3348000</v>
      </c>
      <c r="R24" s="42">
        <f ca="1">SUMIF(Expenses!$A$3:$A$2868,'Current Working'!$A$18:$A$24,Expenses!R$3:R$868)</f>
        <v>16224875</v>
      </c>
      <c r="S24" s="42">
        <f ca="1">SUMIF(Expenses!$A$3:$A$2868,'Current Working'!$A$18:$A$24,Expenses!S$3:S$868)</f>
        <v>0</v>
      </c>
      <c r="T24" s="42">
        <f ca="1">SUMIF(Expenses!$A$3:$A$2868,'Current Working'!$A$18:$A$24,Expenses!T$3:T$868)</f>
        <v>0</v>
      </c>
      <c r="U24" s="42">
        <f ca="1">SUMIF(Expenses!$A$3:$A$2868,'Current Working'!$A$18:$A$24,Expenses!U$3:U$868)</f>
        <v>0</v>
      </c>
      <c r="V24" s="42">
        <f ca="1">SUMIF(Expenses!$A$3:$A$2868,'Current Working'!$A$18:$A$24,Expenses!V$3:V$868)</f>
        <v>8668189.7800000012</v>
      </c>
      <c r="W24" s="42">
        <f ca="1">SUMIF(Expenses!$A$3:$A$2868,'Current Working'!$A$18:$A$24,Expenses!W$3:W$868)</f>
        <v>8668189.7800000012</v>
      </c>
      <c r="X24" s="46">
        <f t="shared" ca="1" si="13"/>
        <v>5320189.7800000012</v>
      </c>
      <c r="Y24" s="47">
        <f t="shared" ca="1" si="14"/>
        <v>1.5890650477897255</v>
      </c>
      <c r="Z24" s="41"/>
      <c r="AA24" s="41"/>
      <c r="AB24" s="42">
        <f>SUMIF(Expenses!$A$3:$A$868,'Current Working'!$A$18:$A$24,Expenses!Z$3:Z$868)</f>
        <v>2427105</v>
      </c>
      <c r="AC24" s="42">
        <f>SUMIF(Expenses!$A$3:$A$868,'Current Working'!$A$18:$A$24,Expenses!AA$3:AA$868)</f>
        <v>7477725</v>
      </c>
      <c r="AD24" s="42">
        <f>SUMIF(Expenses!$A$3:$A$868,'Current Working'!$A$18:$A$24,Expenses!AB$3:AB$868)</f>
        <v>0</v>
      </c>
      <c r="AE24" s="42">
        <f>SUMIF(Expenses!$A$3:$A$868,'Current Working'!$A$18:$A$24,Expenses!AC$3:AC$868)</f>
        <v>0</v>
      </c>
      <c r="AF24" s="42">
        <f>SUMIF(Expenses!$A$3:$A$868,'Current Working'!$A$18:$A$24,Expenses!AD$3:AD$868)</f>
        <v>0</v>
      </c>
      <c r="AG24" s="42">
        <f>SUMIF(Expenses!$A$3:$A$868,'Current Working'!$A$18:$A$24,Expenses!AE$3:AE$868)</f>
        <v>524568.62</v>
      </c>
      <c r="AH24" s="42">
        <f>SUMIF(Expenses!$A$3:$A$868,'Current Working'!$A$18:$A$24,Expenses!AF$3:AF$868)</f>
        <v>524568.62</v>
      </c>
      <c r="AI24" s="46">
        <f>+AH24-AC24</f>
        <v>-6953156.3799999999</v>
      </c>
      <c r="AJ24" s="47">
        <f>IFERROR(AI24/AC24,"-")</f>
        <v>-0.92984916936635142</v>
      </c>
      <c r="AK24" s="48"/>
      <c r="AL24" s="49"/>
      <c r="AM24" s="42">
        <f>SUMIF(Expenses!A9:A874,'Current Working'!A24:A30,Expenses!AI9:AI874)</f>
        <v>1386000</v>
      </c>
      <c r="AN24" s="42">
        <f>SUMIF(Expenses!$A$3:$A$868,'Current Working'!$A$18:$A$24,Expenses!AJ$3:AJ$868)</f>
        <v>1386000</v>
      </c>
      <c r="AO24" s="42">
        <f>SUMIF(Expenses!$A$3:$A$868,'Current Working'!$A$18:$A$24,Expenses!AK$3:AK$868)</f>
        <v>1386000</v>
      </c>
      <c r="AP24" s="42">
        <f>SUMIF(Expenses!$A$3:$A$868,'Current Working'!$A$18:$A$24,Expenses!AL$3:AL$868)</f>
        <v>78287.23</v>
      </c>
      <c r="AQ24" s="42">
        <f>SUMIF(Expenses!$A$3:$A$868,'Current Working'!$A$18:$A$24,Expenses!AM$3:AM$868)</f>
        <v>0</v>
      </c>
      <c r="AR24" s="42">
        <f>SUMIF(Expenses!$A$3:$A$868,'Current Working'!$A$18:$A$24,Expenses!AN$3:AN$868)</f>
        <v>0</v>
      </c>
      <c r="AS24" s="42">
        <f>SUMIF(Expenses!$A$3:$A$868,'Current Working'!$A$18:$A$24,Expenses!AO$3:AO$868)</f>
        <v>0</v>
      </c>
      <c r="AT24" s="42">
        <f>SUMIF(Expenses!$A$3:$A$868,'Current Working'!$A$18:$A$24,Expenses!AP$3:AP$868)</f>
        <v>0</v>
      </c>
      <c r="AU24" s="46">
        <f t="shared" si="15"/>
        <v>-1386000</v>
      </c>
      <c r="AV24" s="47">
        <f t="shared" si="16"/>
        <v>-1</v>
      </c>
      <c r="AW24" s="69"/>
      <c r="AY24" s="42">
        <f>SUMIF(Expenses!$A$3:$A$868,'Current Working'!$A$18:$A$24,Expenses!AS$3:AS$868)</f>
        <v>0</v>
      </c>
      <c r="AZ24" s="46">
        <f>+AY24-AT24</f>
        <v>0</v>
      </c>
      <c r="BA24" s="47" t="str">
        <f>IFERROR(AZ24/AT24,"-")</f>
        <v>-</v>
      </c>
      <c r="BB24" s="42">
        <f>SUMIF(Expenses!$A$3:$A$868,'Current Working'!$A$18:$A$24,Expenses!AT$3:AT$868)</f>
        <v>0</v>
      </c>
      <c r="BC24" s="42">
        <f>SUMIF(Expenses!$A$3:$A$868,'Current Working'!$A$18:$A$24,Expenses!AU$3:AU$868)</f>
        <v>0</v>
      </c>
      <c r="BD24" s="42">
        <f>SUMIF(Expenses!$A$3:$A$868,'Current Working'!$A$18:$A$24,Expenses!AV$3:AV$868)</f>
        <v>0</v>
      </c>
      <c r="BE24" s="42">
        <f>SUMIF(Expenses!$A$3:$A$868,'Current Working'!$A$18:$A$24,Expenses!AW$3:AW$868)</f>
        <v>0</v>
      </c>
      <c r="BF24" s="42">
        <f>SUMIF(Expenses!$A$3:$A$868,'Current Working'!$A$18:$A$24,Expenses!AX$3:AX$868)</f>
        <v>0</v>
      </c>
      <c r="BG24" s="42">
        <f>SUMIF(Expenses!$A$3:$A$868,'Current Working'!$A$18:$A$24,Expenses!AY$3:AY$868)</f>
        <v>0</v>
      </c>
      <c r="BH24" s="46">
        <f>+BG24-BB24</f>
        <v>0</v>
      </c>
      <c r="BI24" s="47" t="str">
        <f>IFERROR(BH24/BB24,"-")</f>
        <v>-</v>
      </c>
      <c r="BJ24" s="69"/>
    </row>
    <row r="25" spans="1:65" s="66" customFormat="1" x14ac:dyDescent="0.25">
      <c r="A25" s="64"/>
      <c r="B25" s="71"/>
      <c r="C25" s="72" t="s">
        <v>31</v>
      </c>
      <c r="D25" s="73"/>
      <c r="E25" s="61"/>
      <c r="F25" s="74">
        <f t="shared" ref="F25:K25" si="21">SUM(F18:F24)</f>
        <v>19833910</v>
      </c>
      <c r="G25" s="75">
        <f t="shared" si="21"/>
        <v>51839684</v>
      </c>
      <c r="H25" s="75">
        <f t="shared" si="21"/>
        <v>0</v>
      </c>
      <c r="I25" s="75">
        <f t="shared" si="21"/>
        <v>0</v>
      </c>
      <c r="J25" s="75">
        <f t="shared" si="21"/>
        <v>0</v>
      </c>
      <c r="K25" s="75">
        <f t="shared" si="21"/>
        <v>22625570.16</v>
      </c>
      <c r="L25" s="75">
        <f>SUM(L18:L24)</f>
        <v>22625570.16</v>
      </c>
      <c r="M25" s="76">
        <f>L25-G25</f>
        <v>-29214113.84</v>
      </c>
      <c r="N25" s="47">
        <f>IFERROR(M25/G25,"-")</f>
        <v>-0.56354729785775703</v>
      </c>
      <c r="O25" s="41"/>
      <c r="Q25" s="75">
        <f t="shared" ref="Q25:X25" ca="1" si="22">SUM(Q18:Q24)</f>
        <v>16724446</v>
      </c>
      <c r="R25" s="75">
        <f t="shared" ca="1" si="22"/>
        <v>46400586</v>
      </c>
      <c r="S25" s="75">
        <f t="shared" ca="1" si="22"/>
        <v>0</v>
      </c>
      <c r="T25" s="75">
        <f t="shared" ca="1" si="22"/>
        <v>0</v>
      </c>
      <c r="U25" s="75">
        <f t="shared" ca="1" si="22"/>
        <v>0</v>
      </c>
      <c r="V25" s="75">
        <f t="shared" ca="1" si="22"/>
        <v>30189602.029999997</v>
      </c>
      <c r="W25" s="75">
        <f t="shared" ca="1" si="22"/>
        <v>30189602.029999997</v>
      </c>
      <c r="X25" s="74">
        <f t="shared" ca="1" si="22"/>
        <v>13465156.029999996</v>
      </c>
      <c r="Y25" s="47">
        <f ca="1">IFERROR(X25/Q25,"-")</f>
        <v>0.80511821019362884</v>
      </c>
      <c r="Z25" s="41"/>
      <c r="AA25" s="41"/>
      <c r="AB25" s="74">
        <f t="shared" ref="AB25:AI25" si="23">SUM(AB18:AB24)</f>
        <v>16566846</v>
      </c>
      <c r="AC25" s="75">
        <f t="shared" si="23"/>
        <v>26016020</v>
      </c>
      <c r="AD25" s="75">
        <f t="shared" si="23"/>
        <v>0</v>
      </c>
      <c r="AE25" s="75">
        <f t="shared" si="23"/>
        <v>0</v>
      </c>
      <c r="AF25" s="75">
        <f t="shared" si="23"/>
        <v>0</v>
      </c>
      <c r="AG25" s="75">
        <f t="shared" si="23"/>
        <v>13188170.429999998</v>
      </c>
      <c r="AH25" s="75">
        <f t="shared" si="23"/>
        <v>13188170.429999998</v>
      </c>
      <c r="AI25" s="75">
        <f t="shared" si="23"/>
        <v>-12827849.570000002</v>
      </c>
      <c r="AJ25" s="47">
        <f>IFERROR(AI25/AC25,"-")</f>
        <v>-0.49307501954564925</v>
      </c>
      <c r="AK25" s="67"/>
      <c r="AL25" s="77"/>
      <c r="AM25" s="74">
        <f t="shared" ref="AM25:AU25" si="24">SUM(AM18:AM24)</f>
        <v>23174398</v>
      </c>
      <c r="AN25" s="75">
        <f t="shared" si="24"/>
        <v>23318881</v>
      </c>
      <c r="AO25" s="75">
        <f t="shared" si="24"/>
        <v>24306141</v>
      </c>
      <c r="AP25" s="75">
        <f t="shared" si="24"/>
        <v>2554499.34</v>
      </c>
      <c r="AQ25" s="75">
        <f t="shared" si="24"/>
        <v>0</v>
      </c>
      <c r="AR25" s="75">
        <f t="shared" si="24"/>
        <v>0</v>
      </c>
      <c r="AS25" s="75">
        <f t="shared" si="24"/>
        <v>0</v>
      </c>
      <c r="AT25" s="75">
        <f t="shared" si="24"/>
        <v>0</v>
      </c>
      <c r="AU25" s="75">
        <f t="shared" si="24"/>
        <v>-23318881</v>
      </c>
      <c r="AV25" s="47">
        <f t="shared" ref="AV25" si="25">IFERROR(AU25/AN25,"-")</f>
        <v>-1</v>
      </c>
      <c r="AW25" s="67"/>
      <c r="AY25" s="74">
        <f>SUM(AY18:AY24)</f>
        <v>0</v>
      </c>
      <c r="AZ25" s="75">
        <f>SUM(AZ18:AZ24)</f>
        <v>0</v>
      </c>
      <c r="BA25" s="47" t="str">
        <f>IFERROR(AZ25/AT25,"-")</f>
        <v>-</v>
      </c>
      <c r="BB25" s="75">
        <f t="shared" ref="BB25:BH25" si="26">SUM(BB18:BB24)</f>
        <v>0</v>
      </c>
      <c r="BC25" s="75">
        <f t="shared" si="26"/>
        <v>0</v>
      </c>
      <c r="BD25" s="75">
        <f t="shared" si="26"/>
        <v>0</v>
      </c>
      <c r="BE25" s="75">
        <f t="shared" si="26"/>
        <v>0</v>
      </c>
      <c r="BF25" s="75">
        <f t="shared" si="26"/>
        <v>0</v>
      </c>
      <c r="BG25" s="75">
        <f t="shared" si="26"/>
        <v>0</v>
      </c>
      <c r="BH25" s="75">
        <f t="shared" si="26"/>
        <v>0</v>
      </c>
      <c r="BI25" s="47" t="str">
        <f>IFERROR(BH25/BB25,"-")</f>
        <v>-</v>
      </c>
      <c r="BJ25" s="67"/>
    </row>
    <row r="26" spans="1:65" s="66" customFormat="1" x14ac:dyDescent="0.25">
      <c r="A26" s="64"/>
      <c r="B26" s="39"/>
      <c r="C26" s="39"/>
      <c r="D26" s="40"/>
      <c r="E26" s="61"/>
      <c r="F26" s="63"/>
      <c r="G26" s="61"/>
      <c r="H26" s="61"/>
      <c r="I26" s="61"/>
      <c r="J26" s="61"/>
      <c r="K26" s="61"/>
      <c r="L26" s="61"/>
      <c r="M26" s="61"/>
      <c r="N26" s="62"/>
      <c r="O26" s="41"/>
      <c r="Q26" s="61"/>
      <c r="R26" s="61"/>
      <c r="S26" s="61"/>
      <c r="T26" s="61"/>
      <c r="U26" s="61"/>
      <c r="V26" s="61"/>
      <c r="W26" s="61"/>
      <c r="X26" s="61"/>
      <c r="Y26" s="62"/>
      <c r="Z26" s="41"/>
      <c r="AA26" s="41"/>
      <c r="AB26" s="63"/>
      <c r="AC26" s="46"/>
      <c r="AD26" s="46"/>
      <c r="AE26" s="46"/>
      <c r="AF26" s="46"/>
      <c r="AG26" s="46"/>
      <c r="AH26" s="46"/>
      <c r="AI26" s="61"/>
      <c r="AJ26" s="62"/>
      <c r="AK26" s="67"/>
      <c r="AL26" s="77"/>
      <c r="AM26" s="63"/>
      <c r="AN26" s="61"/>
      <c r="AO26" s="61"/>
      <c r="AP26" s="61"/>
      <c r="AQ26" s="61"/>
      <c r="AR26" s="61"/>
      <c r="AS26" s="61"/>
      <c r="AT26" s="61"/>
      <c r="AU26" s="61"/>
      <c r="AV26" s="62"/>
      <c r="AW26" s="67"/>
      <c r="AY26" s="63"/>
      <c r="AZ26" s="61"/>
      <c r="BA26" s="62"/>
      <c r="BB26" s="61"/>
      <c r="BC26" s="61"/>
      <c r="BD26" s="61"/>
      <c r="BE26" s="61"/>
      <c r="BF26" s="61"/>
      <c r="BG26" s="61"/>
      <c r="BH26" s="61"/>
      <c r="BI26" s="62"/>
      <c r="BJ26" s="67"/>
      <c r="BM26" s="67">
        <f>AO25-AM25</f>
        <v>1131743</v>
      </c>
    </row>
    <row r="27" spans="1:65" s="66" customFormat="1" x14ac:dyDescent="0.25">
      <c r="A27" s="64"/>
      <c r="B27" s="72" t="s">
        <v>1081</v>
      </c>
      <c r="C27" s="39"/>
      <c r="D27" s="40"/>
      <c r="E27" s="61"/>
      <c r="F27" s="63"/>
      <c r="G27" s="61"/>
      <c r="H27" s="61"/>
      <c r="I27" s="61"/>
      <c r="J27" s="61"/>
      <c r="K27" s="61"/>
      <c r="L27" s="61"/>
      <c r="M27" s="61"/>
      <c r="N27" s="62"/>
      <c r="O27" s="41"/>
      <c r="Q27" s="61"/>
      <c r="R27" s="61"/>
      <c r="S27" s="61"/>
      <c r="T27" s="61"/>
      <c r="U27" s="61"/>
      <c r="V27" s="61"/>
      <c r="W27" s="61"/>
      <c r="X27" s="61"/>
      <c r="Y27" s="62"/>
      <c r="Z27" s="41"/>
      <c r="AA27" s="41"/>
      <c r="AB27" s="63"/>
      <c r="AC27" s="46"/>
      <c r="AD27" s="46"/>
      <c r="AE27" s="46"/>
      <c r="AF27" s="46"/>
      <c r="AG27" s="46"/>
      <c r="AH27" s="46"/>
      <c r="AI27" s="61"/>
      <c r="AJ27" s="62"/>
      <c r="AK27" s="67"/>
      <c r="AL27" s="77"/>
      <c r="AM27" s="63"/>
      <c r="AN27" s="61"/>
      <c r="AO27" s="61"/>
      <c r="AP27" s="61"/>
      <c r="AQ27" s="61"/>
      <c r="AR27" s="61"/>
      <c r="AS27" s="61"/>
      <c r="AT27" s="61"/>
      <c r="AU27" s="61"/>
      <c r="AV27" s="62"/>
      <c r="AW27" s="67"/>
      <c r="AY27" s="63"/>
      <c r="AZ27" s="61"/>
      <c r="BA27" s="62"/>
      <c r="BB27" s="61"/>
      <c r="BC27" s="61"/>
      <c r="BD27" s="61"/>
      <c r="BE27" s="61"/>
      <c r="BF27" s="61"/>
      <c r="BG27" s="61"/>
      <c r="BH27" s="61"/>
      <c r="BI27" s="62"/>
      <c r="BJ27" s="67"/>
    </row>
    <row r="28" spans="1:65" s="66" customFormat="1" x14ac:dyDescent="0.25">
      <c r="A28" s="64">
        <v>15</v>
      </c>
      <c r="B28" s="39"/>
      <c r="C28" s="39"/>
      <c r="D28" s="40" t="s">
        <v>1083</v>
      </c>
      <c r="E28" s="61"/>
      <c r="F28" s="42">
        <f>SUMIF(Expenses!$A$3:$A$868,'Current Working'!$A$28:$A$30,Expenses!H$3:H$868)</f>
        <v>613525</v>
      </c>
      <c r="G28" s="42">
        <f>SUMIF(Expenses!$A$3:$A$868,'Current Working'!$A$28:$A$30,Expenses!I$3:I$868)</f>
        <v>613525</v>
      </c>
      <c r="H28" s="42">
        <f>SUMIF(Expenses!$A$3:$A$868,'Current Working'!$A$28:$A$30,Expenses!J$3:J$868)</f>
        <v>0</v>
      </c>
      <c r="I28" s="42">
        <f>SUMIF(Expenses!$A$3:$A$868,'Current Working'!$A$28:$A$30,Expenses!K$3:K$868)</f>
        <v>0</v>
      </c>
      <c r="J28" s="42">
        <f>SUMIF(Expenses!$A$3:$A$868,'Current Working'!$A$28:$A$30,Expenses!L$3:L$868)</f>
        <v>0</v>
      </c>
      <c r="K28" s="42">
        <f>SUMIF(Expenses!$A$3:$A$868,'Current Working'!$A$28:$A$30,Expenses!M$3:M$868)</f>
        <v>0</v>
      </c>
      <c r="L28" s="42">
        <f>SUMIF(Expenses!$A$3:$A$868,'Current Working'!$A$28:$A$30,Expenses!N$3:N$868)</f>
        <v>0</v>
      </c>
      <c r="M28" s="46">
        <f t="shared" ref="M28:M30" si="27">L28-G28</f>
        <v>-613525</v>
      </c>
      <c r="N28" s="47">
        <f t="shared" ref="N28:N31" si="28">IFERROR(M28/G28,"-")</f>
        <v>-1</v>
      </c>
      <c r="O28" s="41"/>
      <c r="Q28" s="42">
        <f>SUMIF(Revenues!$A$3:$A$30,'Current Working'!$A$11:$A$14,Revenues!Q$3:Q$30)</f>
        <v>0</v>
      </c>
      <c r="R28" s="42">
        <f>SUMIF(Revenues!$A$3:$A$30,'Current Working'!$A$11:$A$14,Revenues!R$3:R$30)</f>
        <v>0</v>
      </c>
      <c r="S28" s="42">
        <f>SUMIF(Revenues!$A$3:$A$30,'Current Working'!$A$11:$A$14,Revenues!S$3:S$30)</f>
        <v>0</v>
      </c>
      <c r="T28" s="42">
        <f>SUMIF(Revenues!$A$3:$A$30,'Current Working'!$A$11:$A$14,Revenues!T$3:T$30)</f>
        <v>0</v>
      </c>
      <c r="U28" s="42">
        <f>SUMIF(Revenues!$A$3:$A$30,'Current Working'!$A$11:$A$14,Revenues!U$3:U$30)</f>
        <v>0</v>
      </c>
      <c r="V28" s="42">
        <f>SUMIF(Revenues!$A$3:$A$30,'Current Working'!$A$11:$A$14,Revenues!V$3:V$30)</f>
        <v>0</v>
      </c>
      <c r="W28" s="42">
        <f>SUMIF(Revenues!$A$3:$A$30,'Current Working'!$A$11:$A$14,Revenues!W$3:W$30)</f>
        <v>0</v>
      </c>
      <c r="X28" s="46">
        <f t="shared" ref="X28:X29" si="29">+W28-Q28</f>
        <v>0</v>
      </c>
      <c r="Y28" s="47" t="str">
        <f t="shared" ref="Y28:Y29" si="30">IFERROR(X28/Q28,"-")</f>
        <v>-</v>
      </c>
      <c r="Z28" s="41"/>
      <c r="AA28" s="41"/>
      <c r="AB28" s="42">
        <f>SUMIF(Revenues!$A$3:$A$30,'Current Working'!$A$11:$A$14,Revenues!Z$3:Z$30)</f>
        <v>0</v>
      </c>
      <c r="AC28" s="42">
        <f>SUMIF(Revenues!$A$3:$A$30,'Current Working'!$A$11:$A$14,Revenues!AA$3:AA$30)</f>
        <v>0</v>
      </c>
      <c r="AD28" s="42">
        <f>SUMIF(Revenues!$A$3:$A$30,'Current Working'!$A$11:$A$14,Revenues!AB$3:AB$30)</f>
        <v>0</v>
      </c>
      <c r="AE28" s="42">
        <f>SUMIF(Revenues!$A$3:$A$30,'Current Working'!$A$11:$A$14,Revenues!AC$3:AC$30)</f>
        <v>0</v>
      </c>
      <c r="AF28" s="42">
        <f>SUMIF(Revenues!$A$3:$A$30,'Current Working'!$A$11:$A$14,Revenues!AD$3:AD$30)</f>
        <v>0</v>
      </c>
      <c r="AG28" s="42">
        <f>SUMIF(Revenues!$A$3:$A$30,'Current Working'!$A$11:$A$14,Revenues!AE$3:AE$30)</f>
        <v>0</v>
      </c>
      <c r="AH28" s="42">
        <f>SUMIF(Revenues!$A$3:$A$30,'Current Working'!$A$11:$A$14,Revenues!AF$3:AF$30)</f>
        <v>0</v>
      </c>
      <c r="AI28" s="46">
        <f>+AH28-AC28</f>
        <v>0</v>
      </c>
      <c r="AJ28" s="47" t="str">
        <f t="shared" ref="AJ28" si="31">IFERROR(AI28/AC28,"-")</f>
        <v>-</v>
      </c>
      <c r="AK28" s="67"/>
      <c r="AL28" s="77"/>
      <c r="AM28" s="42">
        <f>SUMIF(Expenses!$A$14:$A$878,'Current Working'!$A$28:$A$30,Expenses!AI14:AI878)</f>
        <v>683850</v>
      </c>
      <c r="AN28" s="42">
        <f>SUMIF(Expenses!$A$14:$A$878,'Current Working'!$A$28:$A$30,Expenses!AJ14:AJ878)</f>
        <v>683850</v>
      </c>
      <c r="AO28" s="42">
        <f>SUMIF(Expenses!$A$14:$A$878,'Current Working'!$A$28:$A$30,Expenses!AK14:AK878)</f>
        <v>683850</v>
      </c>
      <c r="AP28" s="42">
        <f>SUMIF(Expenses!$A$14:$A$878,'Current Working'!$A$28:$A$30,Expenses!AL14:AL878)</f>
        <v>0</v>
      </c>
      <c r="AQ28" s="42">
        <f>SUMIF(Expenses!$A$14:$A$878,'Current Working'!$A$28:$A$30,Expenses!AM14:AM878)</f>
        <v>0</v>
      </c>
      <c r="AR28" s="42">
        <f>SUMIF(Expenses!$A$14:$A$878,'Current Working'!$A$28:$A$30,Expenses!AN14:AN878)</f>
        <v>0</v>
      </c>
      <c r="AS28" s="42">
        <f>SUMIF(Expenses!$A$14:$A$878,'Current Working'!$A$28:$A$30,Expenses!AO14:AO878)</f>
        <v>0</v>
      </c>
      <c r="AT28" s="42">
        <f>SUMIF(Expenses!$A$14:$A$878,'Current Working'!$A$28:$A$30,Expenses!AP14:AP878)</f>
        <v>0</v>
      </c>
      <c r="AU28" s="42">
        <f>SUMIF(Expenses!I14:I878,'Current Working'!$A$28:$A$30,Expenses!AQ14:AQ878)</f>
        <v>0</v>
      </c>
      <c r="AV28" s="47">
        <f t="shared" ref="AV28:AV31" si="32">IFERROR(AU28/AN28,"-")</f>
        <v>0</v>
      </c>
      <c r="AW28" s="67"/>
      <c r="AY28" s="63"/>
      <c r="AZ28" s="61"/>
      <c r="BA28" s="62"/>
      <c r="BB28" s="61"/>
      <c r="BC28" s="61"/>
      <c r="BD28" s="61"/>
      <c r="BE28" s="61"/>
      <c r="BF28" s="61"/>
      <c r="BG28" s="61"/>
      <c r="BH28" s="61"/>
      <c r="BI28" s="62"/>
      <c r="BJ28" s="67"/>
    </row>
    <row r="29" spans="1:65" s="66" customFormat="1" x14ac:dyDescent="0.25">
      <c r="A29" s="64">
        <v>16</v>
      </c>
      <c r="B29" s="39"/>
      <c r="C29" s="39"/>
      <c r="D29" s="40" t="s">
        <v>1084</v>
      </c>
      <c r="E29" s="61"/>
      <c r="F29" s="42">
        <f>SUMIF(Expenses!$A$3:$A$868,'Current Working'!$A$28:$A$30,Expenses!H$3:H$868)</f>
        <v>863100</v>
      </c>
      <c r="G29" s="42">
        <f>SUMIF(Expenses!$A$3:$A$868,'Current Working'!$A$28:$A$30,Expenses!I$3:I$868)</f>
        <v>863100</v>
      </c>
      <c r="H29" s="42">
        <f>SUMIF(Expenses!$A$3:$A$868,'Current Working'!$A$28:$A$30,Expenses!J$3:J$868)</f>
        <v>0</v>
      </c>
      <c r="I29" s="42">
        <f>SUMIF(Expenses!$A$3:$A$868,'Current Working'!$A$28:$A$30,Expenses!K$3:K$868)</f>
        <v>0</v>
      </c>
      <c r="J29" s="42">
        <f>SUMIF(Expenses!$A$3:$A$868,'Current Working'!$A$28:$A$30,Expenses!L$3:L$868)</f>
        <v>0</v>
      </c>
      <c r="K29" s="42">
        <f>SUMIF(Expenses!$A$3:$A$868,'Current Working'!$A$28:$A$30,Expenses!M$3:M$868)</f>
        <v>862078.60000000009</v>
      </c>
      <c r="L29" s="42">
        <f>SUMIF(Expenses!$A$3:$A$868,'Current Working'!$A$28:$A$30,Expenses!N$3:N$868)</f>
        <v>862078.60000000009</v>
      </c>
      <c r="M29" s="46">
        <f t="shared" si="27"/>
        <v>-1021.3999999999069</v>
      </c>
      <c r="N29" s="47">
        <f t="shared" si="28"/>
        <v>-1.1834086432625499E-3</v>
      </c>
      <c r="O29" s="41"/>
      <c r="Q29" s="42">
        <f>SUMIF(Revenues!$A$3:$A$30,'Current Working'!$A$11:$A$14,Revenues!Q$3:Q$30)</f>
        <v>0</v>
      </c>
      <c r="R29" s="42">
        <f>SUMIF(Revenues!$A$3:$A$30,'Current Working'!$A$11:$A$14,Revenues!R$3:R$30)</f>
        <v>0</v>
      </c>
      <c r="S29" s="42">
        <f>SUMIF(Revenues!$A$3:$A$30,'Current Working'!$A$11:$A$14,Revenues!S$3:S$30)</f>
        <v>0</v>
      </c>
      <c r="T29" s="42">
        <f>SUMIF(Revenues!$A$3:$A$30,'Current Working'!$A$11:$A$14,Revenues!T$3:T$30)</f>
        <v>0</v>
      </c>
      <c r="U29" s="42">
        <f>SUMIF(Revenues!$A$3:$A$30,'Current Working'!$A$11:$A$14,Revenues!U$3:U$30)</f>
        <v>0</v>
      </c>
      <c r="V29" s="42">
        <f>SUMIF(Revenues!$A$3:$A$30,'Current Working'!$A$11:$A$14,Revenues!V$3:V$30)</f>
        <v>0</v>
      </c>
      <c r="W29" s="42">
        <f>SUMIF(Revenues!$A$3:$A$30,'Current Working'!$A$11:$A$14,Revenues!W$3:W$30)</f>
        <v>0</v>
      </c>
      <c r="X29" s="46">
        <f t="shared" si="29"/>
        <v>0</v>
      </c>
      <c r="Y29" s="47" t="str">
        <f t="shared" si="30"/>
        <v>-</v>
      </c>
      <c r="Z29" s="41"/>
      <c r="AA29" s="41"/>
      <c r="AB29" s="42">
        <f>SUMIF(Revenues!$A$3:$A$30,'Current Working'!$A$11:$A$14,Revenues!Z$3:Z$30)</f>
        <v>0</v>
      </c>
      <c r="AC29" s="42">
        <f>SUMIF(Revenues!$A$3:$A$30,'Current Working'!$A$11:$A$14,Revenues!AA$3:AA$30)</f>
        <v>0</v>
      </c>
      <c r="AD29" s="42">
        <f>SUMIF(Revenues!$A$3:$A$30,'Current Working'!$A$11:$A$14,Revenues!AB$3:AB$30)</f>
        <v>0</v>
      </c>
      <c r="AE29" s="42">
        <f>SUMIF(Revenues!$A$3:$A$30,'Current Working'!$A$11:$A$14,Revenues!AC$3:AC$30)</f>
        <v>0</v>
      </c>
      <c r="AF29" s="42">
        <f>SUMIF(Revenues!$A$3:$A$30,'Current Working'!$A$11:$A$14,Revenues!AD$3:AD$30)</f>
        <v>0</v>
      </c>
      <c r="AG29" s="42">
        <f>SUMIF(Revenues!$A$3:$A$30,'Current Working'!$A$11:$A$14,Revenues!AE$3:AE$30)</f>
        <v>0</v>
      </c>
      <c r="AH29" s="42">
        <f>SUMIF(Revenues!$A$3:$A$30,'Current Working'!$A$11:$A$14,Revenues!AF$3:AF$30)</f>
        <v>0</v>
      </c>
      <c r="AI29" s="46">
        <f t="shared" ref="AI29:AI31" si="33">+AH29-AC29</f>
        <v>0</v>
      </c>
      <c r="AJ29" s="47" t="str">
        <f t="shared" ref="AJ29:AJ31" si="34">IFERROR(AI29/AC29,"-")</f>
        <v>-</v>
      </c>
      <c r="AK29" s="67"/>
      <c r="AL29" s="77"/>
      <c r="AM29" s="42">
        <f>SUMIF(Expenses!$A$14:$A$878,'Current Working'!$A$28:$A$30,Expenses!AI15:AI879)</f>
        <v>820000</v>
      </c>
      <c r="AN29" s="42">
        <f>SUMIF(Expenses!$A$14:$A$878,'Current Working'!$A$28:$A$30,Expenses!AJ15:AJ879)</f>
        <v>820000</v>
      </c>
      <c r="AO29" s="42">
        <f>SUMIF(Expenses!$A$14:$A$878,'Current Working'!$A$28:$A$30,Expenses!AK15:AK879)</f>
        <v>820000</v>
      </c>
      <c r="AP29" s="42">
        <f>SUMIF(Expenses!$A$14:$A$878,'Current Working'!$A$28:$A$30,Expenses!AL15:AL879)</f>
        <v>0</v>
      </c>
      <c r="AQ29" s="42">
        <f>SUMIF(Expenses!$A$14:$A$878,'Current Working'!$A$28:$A$30,Expenses!AM15:AM879)</f>
        <v>0</v>
      </c>
      <c r="AR29" s="42">
        <f>SUMIF(Expenses!$A$14:$A$878,'Current Working'!$A$28:$A$30,Expenses!AN15:AN879)</f>
        <v>0</v>
      </c>
      <c r="AS29" s="42">
        <f>SUMIF(Expenses!$A$14:$A$878,'Current Working'!$A$28:$A$30,Expenses!AO15:AO879)</f>
        <v>0</v>
      </c>
      <c r="AT29" s="42">
        <f>SUMIF(Expenses!$A$14:$A$878,'Current Working'!$A$28:$A$30,Expenses!AP15:AP879)</f>
        <v>0</v>
      </c>
      <c r="AU29" s="42">
        <f>SUMIF(Expenses!I15:I879,'Current Working'!$A$28:$A$30,Expenses!AQ15:AQ879)</f>
        <v>0</v>
      </c>
      <c r="AV29" s="47">
        <f t="shared" si="32"/>
        <v>0</v>
      </c>
      <c r="AW29" s="67"/>
      <c r="AY29" s="63"/>
      <c r="AZ29" s="61"/>
      <c r="BA29" s="62"/>
      <c r="BB29" s="61"/>
      <c r="BC29" s="61"/>
      <c r="BD29" s="61"/>
      <c r="BE29" s="61"/>
      <c r="BF29" s="61"/>
      <c r="BG29" s="61"/>
      <c r="BH29" s="61"/>
      <c r="BI29" s="62"/>
      <c r="BJ29" s="67"/>
    </row>
    <row r="30" spans="1:65" s="66" customFormat="1" x14ac:dyDescent="0.25">
      <c r="A30" s="64">
        <v>17</v>
      </c>
      <c r="B30" s="39"/>
      <c r="C30" s="39"/>
      <c r="D30" s="40" t="s">
        <v>1085</v>
      </c>
      <c r="E30" s="61"/>
      <c r="F30" s="42">
        <f>SUMIF(Expenses!$A$3:$A$868,'Current Working'!$A$28:$A$30,Expenses!H$3:H$868)</f>
        <v>1395</v>
      </c>
      <c r="G30" s="42">
        <f>SUMIF(Expenses!$A$3:$A$868,'Current Working'!$A$28:$A$30,Expenses!I$3:I$868)</f>
        <v>1395</v>
      </c>
      <c r="H30" s="42">
        <f>SUMIF(Expenses!$A$3:$A$868,'Current Working'!$A$28:$A$30,Expenses!J$3:J$868)</f>
        <v>0</v>
      </c>
      <c r="I30" s="42">
        <f>SUMIF(Expenses!$A$3:$A$868,'Current Working'!$A$28:$A$30,Expenses!K$3:K$868)</f>
        <v>0</v>
      </c>
      <c r="J30" s="42">
        <f>SUMIF(Expenses!$A$3:$A$868,'Current Working'!$A$28:$A$30,Expenses!L$3:L$868)</f>
        <v>0</v>
      </c>
      <c r="K30" s="42">
        <f>SUMIF(Expenses!$A$3:$A$868,'Current Working'!$A$28:$A$30,Expenses!M$3:M$868)</f>
        <v>-64029.19</v>
      </c>
      <c r="L30" s="42">
        <f>SUMIF(Expenses!$A$3:$A$868,'Current Working'!$A$28:$A$30,Expenses!N$3:N$868)</f>
        <v>-64029.19</v>
      </c>
      <c r="M30" s="46">
        <f t="shared" si="27"/>
        <v>-65424.19</v>
      </c>
      <c r="N30" s="47">
        <f t="shared" si="28"/>
        <v>-46.899060931899641</v>
      </c>
      <c r="O30" s="41"/>
      <c r="Q30" s="42">
        <f>SUMIF(Revenues!$A$3:$A$30,'Current Working'!$A$11:$A$14,Revenues!Q$3:Q$30)</f>
        <v>0</v>
      </c>
      <c r="R30" s="42">
        <f>SUMIF(Revenues!$A$3:$A$30,'Current Working'!$A$11:$A$14,Revenues!R$3:R$30)</f>
        <v>0</v>
      </c>
      <c r="S30" s="42">
        <f>SUMIF(Revenues!$A$3:$A$30,'Current Working'!$A$11:$A$14,Revenues!S$3:S$30)</f>
        <v>0</v>
      </c>
      <c r="T30" s="42">
        <f>SUMIF(Revenues!$A$3:$A$30,'Current Working'!$A$11:$A$14,Revenues!T$3:T$30)</f>
        <v>0</v>
      </c>
      <c r="U30" s="42">
        <f>SUMIF(Revenues!$A$3:$A$30,'Current Working'!$A$11:$A$14,Revenues!U$3:U$30)</f>
        <v>0</v>
      </c>
      <c r="V30" s="42">
        <f>SUMIF(Revenues!$A$3:$A$30,'Current Working'!$A$11:$A$14,Revenues!V$3:V$30)</f>
        <v>0</v>
      </c>
      <c r="W30" s="42">
        <f>SUMIF(Revenues!$A$3:$A$30,'Current Working'!$A$11:$A$14,Revenues!W$3:W$30)</f>
        <v>0</v>
      </c>
      <c r="X30" s="46"/>
      <c r="Y30" s="47"/>
      <c r="Z30" s="41"/>
      <c r="AA30" s="41"/>
      <c r="AB30" s="42">
        <f>SUMIF(Revenues!$A$3:$A$30,'Current Working'!$A$11:$A$14,Revenues!Z$3:Z$30)</f>
        <v>0</v>
      </c>
      <c r="AC30" s="42">
        <f>SUMIF(Revenues!$A$3:$A$30,'Current Working'!$A$11:$A$14,Revenues!AA$3:AA$30)</f>
        <v>0</v>
      </c>
      <c r="AD30" s="42">
        <f>SUMIF(Revenues!$A$3:$A$30,'Current Working'!$A$11:$A$14,Revenues!AB$3:AB$30)</f>
        <v>0</v>
      </c>
      <c r="AE30" s="42">
        <f>SUMIF(Revenues!$A$3:$A$30,'Current Working'!$A$11:$A$14,Revenues!AC$3:AC$30)</f>
        <v>0</v>
      </c>
      <c r="AF30" s="42">
        <f>SUMIF(Revenues!$A$3:$A$30,'Current Working'!$A$11:$A$14,Revenues!AD$3:AD$30)</f>
        <v>0</v>
      </c>
      <c r="AG30" s="42">
        <f>SUMIF(Revenues!$A$3:$A$30,'Current Working'!$A$11:$A$14,Revenues!AE$3:AE$30)</f>
        <v>0</v>
      </c>
      <c r="AH30" s="42">
        <f>SUMIF(Revenues!$A$3:$A$30,'Current Working'!$A$11:$A$14,Revenues!AF$3:AF$30)</f>
        <v>0</v>
      </c>
      <c r="AI30" s="46">
        <f t="shared" si="33"/>
        <v>0</v>
      </c>
      <c r="AJ30" s="47" t="str">
        <f t="shared" si="34"/>
        <v>-</v>
      </c>
      <c r="AK30" s="67"/>
      <c r="AL30" s="77"/>
      <c r="AM30" s="79">
        <f>SUMIF(Expenses!$A$14:$A$878,'Current Working'!$A$28:$A$30,Expenses!AI16:AI880)</f>
        <v>3030</v>
      </c>
      <c r="AN30" s="79">
        <f>SUMIF(Expenses!$A$14:$A$878,'Current Working'!$A$28:$A$30,Expenses!AJ16:AJ880)</f>
        <v>3030</v>
      </c>
      <c r="AO30" s="79">
        <f>SUMIF(Expenses!$A$14:$A$878,'Current Working'!$A$28:$A$30,Expenses!AK16:AK880)</f>
        <v>3030</v>
      </c>
      <c r="AP30" s="79">
        <f>SUMIF(Expenses!$A$14:$A$878,'Current Working'!$A$28:$A$30,Expenses!AL16:AL880)</f>
        <v>935</v>
      </c>
      <c r="AQ30" s="79">
        <f>SUMIF(Expenses!$A$14:$A$878,'Current Working'!$A$28:$A$30,Expenses!AM16:AM880)</f>
        <v>0</v>
      </c>
      <c r="AR30" s="79">
        <f>SUMIF(Expenses!$A$14:$A$878,'Current Working'!$A$28:$A$30,Expenses!AN16:AN880)</f>
        <v>0</v>
      </c>
      <c r="AS30" s="79">
        <f>SUMIF(Expenses!$A$14:$A$878,'Current Working'!$A$28:$A$30,Expenses!AO16:AO880)</f>
        <v>0</v>
      </c>
      <c r="AT30" s="79">
        <f>SUMIF(Expenses!$A$14:$A$878,'Current Working'!$A$28:$A$30,Expenses!AP16:AP880)</f>
        <v>0</v>
      </c>
      <c r="AU30" s="79">
        <f>SUMIF(Expenses!I16:I880,'Current Working'!$A$28:$A$30,Expenses!AQ16:AQ880)</f>
        <v>0</v>
      </c>
      <c r="AV30" s="198">
        <f t="shared" si="32"/>
        <v>0</v>
      </c>
      <c r="AW30" s="67"/>
      <c r="AY30" s="63"/>
      <c r="AZ30" s="61"/>
      <c r="BA30" s="62"/>
      <c r="BB30" s="61"/>
      <c r="BC30" s="61"/>
      <c r="BD30" s="61"/>
      <c r="BE30" s="61"/>
      <c r="BF30" s="61"/>
      <c r="BG30" s="61"/>
      <c r="BH30" s="61"/>
      <c r="BI30" s="62"/>
      <c r="BJ30" s="67"/>
    </row>
    <row r="31" spans="1:65" s="66" customFormat="1" ht="15" customHeight="1" x14ac:dyDescent="0.25">
      <c r="A31" s="64"/>
      <c r="B31" s="39"/>
      <c r="C31" s="39" t="s">
        <v>1082</v>
      </c>
      <c r="D31" s="40"/>
      <c r="E31" s="61"/>
      <c r="F31" s="74">
        <f>SUM(F27:F29)</f>
        <v>1476625</v>
      </c>
      <c r="G31" s="74">
        <f t="shared" ref="G31:L31" si="35">SUM(G27:G29)</f>
        <v>1476625</v>
      </c>
      <c r="H31" s="74">
        <f t="shared" si="35"/>
        <v>0</v>
      </c>
      <c r="I31" s="74">
        <f t="shared" si="35"/>
        <v>0</v>
      </c>
      <c r="J31" s="74">
        <f t="shared" si="35"/>
        <v>0</v>
      </c>
      <c r="K31" s="74">
        <f t="shared" si="35"/>
        <v>862078.60000000009</v>
      </c>
      <c r="L31" s="74">
        <f t="shared" si="35"/>
        <v>862078.60000000009</v>
      </c>
      <c r="M31" s="46">
        <f>L31-G31</f>
        <v>-614546.39999999991</v>
      </c>
      <c r="N31" s="47">
        <f t="shared" si="28"/>
        <v>-0.41618312029120452</v>
      </c>
      <c r="O31" s="41"/>
      <c r="Q31" s="75">
        <f>SUM(Q27:Q29)</f>
        <v>0</v>
      </c>
      <c r="R31" s="75">
        <f t="shared" ref="R31:W31" si="36">SUM(R27:R29)</f>
        <v>0</v>
      </c>
      <c r="S31" s="75">
        <f t="shared" si="36"/>
        <v>0</v>
      </c>
      <c r="T31" s="75">
        <f t="shared" si="36"/>
        <v>0</v>
      </c>
      <c r="U31" s="75">
        <f t="shared" si="36"/>
        <v>0</v>
      </c>
      <c r="V31" s="75">
        <f t="shared" si="36"/>
        <v>0</v>
      </c>
      <c r="W31" s="75">
        <f t="shared" si="36"/>
        <v>0</v>
      </c>
      <c r="X31" s="46">
        <f>Q31-M31</f>
        <v>614546.39999999991</v>
      </c>
      <c r="Y31" s="47">
        <f>IFERROR(X31/L31,"-")</f>
        <v>0.71286585701118188</v>
      </c>
      <c r="Z31" s="41"/>
      <c r="AA31" s="41"/>
      <c r="AB31" s="75">
        <f t="shared" ref="AB31" si="37">SUM(AB27:AB29)</f>
        <v>0</v>
      </c>
      <c r="AC31" s="75">
        <f t="shared" ref="AC31:AH31" si="38">SUM(AC27:AC29)</f>
        <v>0</v>
      </c>
      <c r="AD31" s="75">
        <f t="shared" si="38"/>
        <v>0</v>
      </c>
      <c r="AE31" s="75">
        <f t="shared" si="38"/>
        <v>0</v>
      </c>
      <c r="AF31" s="75">
        <f t="shared" si="38"/>
        <v>0</v>
      </c>
      <c r="AG31" s="75">
        <f t="shared" si="38"/>
        <v>0</v>
      </c>
      <c r="AH31" s="75">
        <f t="shared" si="38"/>
        <v>0</v>
      </c>
      <c r="AI31" s="46">
        <f t="shared" si="33"/>
        <v>0</v>
      </c>
      <c r="AJ31" s="47" t="str">
        <f t="shared" si="34"/>
        <v>-</v>
      </c>
      <c r="AK31" s="67"/>
      <c r="AL31" s="77"/>
      <c r="AM31" s="183">
        <f>SUM(AM27:AM29)</f>
        <v>1503850</v>
      </c>
      <c r="AN31" s="81">
        <f t="shared" ref="AN31:AT31" si="39">SUM(AN27:AN29)</f>
        <v>1503850</v>
      </c>
      <c r="AO31" s="81">
        <f t="shared" si="39"/>
        <v>1503850</v>
      </c>
      <c r="AP31" s="81">
        <f t="shared" si="39"/>
        <v>0</v>
      </c>
      <c r="AQ31" s="81">
        <f t="shared" si="39"/>
        <v>0</v>
      </c>
      <c r="AR31" s="81">
        <f t="shared" si="39"/>
        <v>0</v>
      </c>
      <c r="AS31" s="81">
        <f t="shared" si="39"/>
        <v>0</v>
      </c>
      <c r="AT31" s="81">
        <f t="shared" si="39"/>
        <v>0</v>
      </c>
      <c r="AU31" s="46">
        <f t="shared" ref="AU31" si="40">+AT31-AN31</f>
        <v>-1503850</v>
      </c>
      <c r="AV31" s="47">
        <f t="shared" si="32"/>
        <v>-1</v>
      </c>
      <c r="AW31" s="67"/>
      <c r="AY31" s="74">
        <f>SUM(AY27:AY29)</f>
        <v>0</v>
      </c>
      <c r="AZ31" s="46">
        <f>+AY31-AT31</f>
        <v>0</v>
      </c>
      <c r="BA31" s="47">
        <f>IFERROR(AZ31/AM31,"-")</f>
        <v>0</v>
      </c>
      <c r="BB31" s="81">
        <f t="shared" ref="BB31:BG31" si="41">SUM(BB27:BB29)</f>
        <v>0</v>
      </c>
      <c r="BC31" s="81">
        <f t="shared" si="41"/>
        <v>0</v>
      </c>
      <c r="BD31" s="81">
        <f t="shared" si="41"/>
        <v>0</v>
      </c>
      <c r="BE31" s="81">
        <f t="shared" si="41"/>
        <v>0</v>
      </c>
      <c r="BF31" s="81">
        <f t="shared" si="41"/>
        <v>0</v>
      </c>
      <c r="BG31" s="81">
        <f t="shared" si="41"/>
        <v>0</v>
      </c>
      <c r="BH31" s="46">
        <f>AW31-AT31</f>
        <v>0</v>
      </c>
      <c r="BI31" s="47" t="str">
        <f>IFERROR(BH31/AR31,"-")</f>
        <v>-</v>
      </c>
      <c r="BJ31" s="67"/>
      <c r="BK31" s="67">
        <f>AO31+AO25</f>
        <v>25809991</v>
      </c>
    </row>
    <row r="32" spans="1:65" s="66" customFormat="1" ht="15" customHeight="1" x14ac:dyDescent="0.25">
      <c r="A32" s="64"/>
      <c r="B32" s="39"/>
      <c r="C32" s="39"/>
      <c r="D32" s="40"/>
      <c r="E32" s="61"/>
      <c r="F32" s="183"/>
      <c r="G32" s="183"/>
      <c r="H32" s="183"/>
      <c r="I32" s="183"/>
      <c r="J32" s="183"/>
      <c r="K32" s="183"/>
      <c r="L32" s="183"/>
      <c r="M32" s="46"/>
      <c r="N32" s="47"/>
      <c r="O32" s="41"/>
      <c r="Q32" s="122"/>
      <c r="R32" s="122"/>
      <c r="S32" s="122"/>
      <c r="T32" s="122"/>
      <c r="U32" s="122"/>
      <c r="V32" s="122"/>
      <c r="W32" s="122"/>
      <c r="X32" s="46"/>
      <c r="Y32" s="47"/>
      <c r="Z32" s="41"/>
      <c r="AA32" s="41"/>
      <c r="AB32" s="122"/>
      <c r="AC32" s="122"/>
      <c r="AD32" s="122"/>
      <c r="AE32" s="122"/>
      <c r="AF32" s="122"/>
      <c r="AG32" s="122"/>
      <c r="AH32" s="122"/>
      <c r="AI32" s="46"/>
      <c r="AJ32" s="47"/>
      <c r="AK32" s="67"/>
      <c r="AL32" s="77"/>
      <c r="AM32" s="183"/>
      <c r="AN32" s="81"/>
      <c r="AO32" s="81"/>
      <c r="AP32" s="81"/>
      <c r="AQ32" s="81"/>
      <c r="AR32" s="81"/>
      <c r="AS32" s="81"/>
      <c r="AT32" s="81"/>
      <c r="AU32" s="46"/>
      <c r="AV32" s="47"/>
      <c r="AW32" s="67"/>
      <c r="AY32" s="183"/>
      <c r="AZ32" s="46"/>
      <c r="BA32" s="47"/>
      <c r="BB32" s="81"/>
      <c r="BC32" s="81"/>
      <c r="BD32" s="81"/>
      <c r="BE32" s="81"/>
      <c r="BF32" s="81"/>
      <c r="BG32" s="81"/>
      <c r="BH32" s="46"/>
      <c r="BI32" s="47"/>
      <c r="BJ32" s="67"/>
    </row>
    <row r="33" spans="1:62" s="66" customFormat="1" ht="15" customHeight="1" x14ac:dyDescent="0.25">
      <c r="A33" s="64"/>
      <c r="B33" s="72" t="s">
        <v>32</v>
      </c>
      <c r="C33" s="72"/>
      <c r="D33" s="73"/>
      <c r="E33" s="61"/>
      <c r="F33" s="63"/>
      <c r="G33" s="61"/>
      <c r="H33" s="61"/>
      <c r="I33" s="61"/>
      <c r="J33" s="61"/>
      <c r="K33" s="61"/>
      <c r="L33" s="61"/>
      <c r="M33" s="61"/>
      <c r="N33" s="62"/>
      <c r="O33" s="41"/>
      <c r="Q33" s="61"/>
      <c r="R33" s="61"/>
      <c r="S33" s="61"/>
      <c r="T33" s="61"/>
      <c r="U33" s="61"/>
      <c r="V33" s="61"/>
      <c r="W33" s="61"/>
      <c r="X33" s="61"/>
      <c r="Y33" s="62"/>
      <c r="Z33" s="41"/>
      <c r="AA33" s="41"/>
      <c r="AB33" s="63"/>
      <c r="AC33" s="61"/>
      <c r="AD33" s="61"/>
      <c r="AE33" s="61"/>
      <c r="AF33" s="61"/>
      <c r="AG33" s="61"/>
      <c r="AH33" s="61"/>
      <c r="AI33" s="61"/>
      <c r="AJ33" s="62"/>
      <c r="AK33" s="67"/>
      <c r="AL33" s="77"/>
      <c r="AM33" s="63"/>
      <c r="AN33" s="61"/>
      <c r="AO33" s="61"/>
      <c r="AP33" s="61"/>
      <c r="AQ33" s="61"/>
      <c r="AR33" s="61"/>
      <c r="AS33" s="61"/>
      <c r="AT33" s="61"/>
      <c r="AU33" s="61"/>
      <c r="AV33" s="62"/>
      <c r="AW33" s="67"/>
      <c r="AY33" s="63"/>
      <c r="AZ33" s="61"/>
      <c r="BA33" s="62"/>
      <c r="BB33" s="61"/>
      <c r="BC33" s="61"/>
      <c r="BD33" s="61"/>
      <c r="BE33" s="61"/>
      <c r="BF33" s="61"/>
      <c r="BG33" s="61"/>
      <c r="BH33" s="61"/>
      <c r="BI33" s="62"/>
      <c r="BJ33" s="67"/>
    </row>
    <row r="34" spans="1:62" s="66" customFormat="1" ht="15" customHeight="1" x14ac:dyDescent="0.25">
      <c r="A34" s="64">
        <v>10</v>
      </c>
      <c r="B34" s="39"/>
      <c r="C34" s="39"/>
      <c r="D34" s="40" t="s">
        <v>171</v>
      </c>
      <c r="E34" s="61"/>
      <c r="F34" s="42">
        <f>SUMIF(Revenues!$A$3:$A$30,'Current Working'!$A$34:$A$35,Revenues!H$3:H$30)</f>
        <v>0</v>
      </c>
      <c r="G34" s="42">
        <f>SUMIF(Revenues!$A$3:$A$30,'Current Working'!$A$34:$A$35,Revenues!I$3:I$30)</f>
        <v>0</v>
      </c>
      <c r="H34" s="42">
        <f>SUMIF(Revenues!$A$3:$A$30,'Current Working'!$A$34:$A$35,Revenues!J$3:J$30)</f>
        <v>0</v>
      </c>
      <c r="I34" s="42">
        <f>SUMIF(Revenues!$A$3:$A$30,'Current Working'!$A$34:$A$35,Revenues!K$3:K$30)</f>
        <v>0</v>
      </c>
      <c r="J34" s="42">
        <f>SUMIF(Revenues!$A$3:$A$30,'Current Working'!$A$34:$A$35,Revenues!L$3:L$30)</f>
        <v>0</v>
      </c>
      <c r="K34" s="42">
        <f>SUMIF(Revenues!$A$3:$A$30,'Current Working'!$A$34:$A$35,Revenues!M$3:M$30)</f>
        <v>0</v>
      </c>
      <c r="L34" s="42">
        <f>SUMIF(Revenues!$A$3:$A$30,'Current Working'!$A$34:$A$35,Revenues!N$3:N$30)</f>
        <v>0</v>
      </c>
      <c r="M34" s="46">
        <f>L34-G34</f>
        <v>0</v>
      </c>
      <c r="N34" s="47" t="str">
        <f>IFERROR(M34/G34,"-")</f>
        <v>-</v>
      </c>
      <c r="O34" s="41"/>
      <c r="Q34" s="42">
        <f>SUMIF(Revenues!$A$3:$A$30,'Current Working'!$A$34:$A$35,Revenues!Q$3:Q$30)</f>
        <v>0</v>
      </c>
      <c r="R34" s="42">
        <f>SUMIF(Revenues!$A$3:$A$30,'Current Working'!$A$34:$A$35,Revenues!R$3:R$30)</f>
        <v>0</v>
      </c>
      <c r="S34" s="42">
        <f>SUMIF(Revenues!$A$3:$A$30,'Current Working'!$A$34:$A$35,Revenues!S$3:S$30)</f>
        <v>0</v>
      </c>
      <c r="T34" s="42">
        <f>SUMIF(Revenues!$A$3:$A$30,'Current Working'!$A$34:$A$35,Revenues!T$3:T$30)</f>
        <v>0</v>
      </c>
      <c r="U34" s="42">
        <f>SUMIF(Revenues!$A$3:$A$30,'Current Working'!$A$34:$A$35,Revenues!U$3:U$30)</f>
        <v>0</v>
      </c>
      <c r="V34" s="42">
        <f>SUMIF(Revenues!$A$3:$A$30,'Current Working'!$A$34:$A$35,Revenues!V$3:V$30)</f>
        <v>0</v>
      </c>
      <c r="W34" s="42">
        <f>SUMIF(Revenues!$A$3:$A$30,'Current Working'!$A$34:$A$35,Revenues!W$3:W$30)</f>
        <v>0</v>
      </c>
      <c r="X34" s="46">
        <f>Q34-M34</f>
        <v>0</v>
      </c>
      <c r="Y34" s="47" t="str">
        <f>IFERROR(X34/L34,"-")</f>
        <v>-</v>
      </c>
      <c r="Z34" s="41"/>
      <c r="AA34" s="41"/>
      <c r="AB34" s="42">
        <f>SUMIF(Revenues!$A$3:$A$30,'Current Working'!$A$34,Revenues!Z$3:Z$30)</f>
        <v>0</v>
      </c>
      <c r="AC34" s="42">
        <f>SUMIF(Revenues!$A$3:$A$30,'Current Working'!$A$34,Revenues!AA$3:AA$30)</f>
        <v>0</v>
      </c>
      <c r="AD34" s="42">
        <f>SUMIF(Revenues!$A$3:$A$30,'Current Working'!$A$34,Revenues!AB$3:AB$30)</f>
        <v>0</v>
      </c>
      <c r="AE34" s="42">
        <f>SUMIF(Revenues!$A$3:$A$30,'Current Working'!$A$34,Revenues!AC$3:AC$30)</f>
        <v>0</v>
      </c>
      <c r="AF34" s="42">
        <f>SUMIF(Revenues!$A$3:$A$30,'Current Working'!$A$34,Revenues!AD$3:AD$30)</f>
        <v>0</v>
      </c>
      <c r="AG34" s="42">
        <f>SUMIF(Revenues!$A$3:$A$30,'Current Working'!$A$34,Revenues!AE$3:AE$30)</f>
        <v>0</v>
      </c>
      <c r="AH34" s="42">
        <f>SUMIF(Revenues!$A$3:$A$30,'Current Working'!$A$34,Revenues!AF$3:AF$30)</f>
        <v>0</v>
      </c>
      <c r="AI34" s="46">
        <f t="shared" ref="AI34:AI36" si="42">+AH34-AC34</f>
        <v>0</v>
      </c>
      <c r="AJ34" s="47" t="str">
        <f t="shared" ref="AJ34:AJ37" si="43">IFERROR(AI34/AC34,"-")</f>
        <v>-</v>
      </c>
      <c r="AK34" s="67"/>
      <c r="AL34" s="77"/>
      <c r="AM34" s="42">
        <f>SUMIF(Revenues!$A$3:$A$30,'Current Working'!$A$34:$A$35,Revenues!AI$3:AI$30)</f>
        <v>0</v>
      </c>
      <c r="AN34" s="42">
        <f>SUMIF(Revenues!$A$3:$A$30,'Current Working'!$A$34:$A$35,Revenues!AJ$3:AJ$30)</f>
        <v>0</v>
      </c>
      <c r="AO34" s="42">
        <f>SUMIF(Revenues!$A$3:$A$30,'Current Working'!$A$34:$A$35,Revenues!AK$3:AK$30)</f>
        <v>0</v>
      </c>
      <c r="AP34" s="42">
        <f>SUMIF(Revenues!$A$3:$A$30,'Current Working'!$A$34:$A$35,Revenues!AL$3:AL$30)</f>
        <v>0</v>
      </c>
      <c r="AQ34" s="42">
        <f>SUMIF(Revenues!$A$3:$A$30,'Current Working'!$A$34:$A$35,Revenues!AM$3:AM$30)</f>
        <v>0</v>
      </c>
      <c r="AR34" s="42">
        <f>SUMIF(Revenues!$A$3:$A$30,'Current Working'!$A$34:$A$35,Revenues!AN$3:AN$30)</f>
        <v>0</v>
      </c>
      <c r="AS34" s="42">
        <f>SUMIF(Revenues!$A$3:$A$30,'Current Working'!$A$34:$A$35,Revenues!AO$3:AO$30)</f>
        <v>0</v>
      </c>
      <c r="AT34" s="42">
        <f>SUMIF(Revenues!$A$3:$A$30,'Current Working'!$A$34:$A$35,Revenues!AP$3:AP$30)</f>
        <v>0</v>
      </c>
      <c r="AU34" s="42">
        <f>SUMIF(Revenues!$A$3:$A$30,'Current Working'!$A$34:$A$35,Revenues!AQ$3:AQ$30)</f>
        <v>0</v>
      </c>
      <c r="AV34" s="47" t="str">
        <f>IFERROR(AU34/AF34,"-")</f>
        <v>-</v>
      </c>
      <c r="AW34" s="67"/>
      <c r="AY34" s="42">
        <f ca="1">SUMIF(Revenues!$A$3:$A$13,'Current Working'!$A$34,Revenues!AS$3:AS$11)</f>
        <v>0</v>
      </c>
      <c r="AZ34" s="46">
        <f ca="1">+AY34-AT34</f>
        <v>0</v>
      </c>
      <c r="BA34" s="47" t="str">
        <f ca="1">IFERROR(AZ34/AM34,"-")</f>
        <v>-</v>
      </c>
      <c r="BB34" s="42">
        <f ca="1">SUMIF(Revenues!$A$3:$A$13,'Current Working'!$A$34,Revenues!AT$3:AT$11)</f>
        <v>0</v>
      </c>
      <c r="BC34" s="42">
        <f ca="1">SUMIF(Revenues!$A$3:$A$13,'Current Working'!$A$34,Revenues!AU$3:AU$11)</f>
        <v>0</v>
      </c>
      <c r="BD34" s="42">
        <f ca="1">SUMIF(Revenues!$A$3:$A$13,'Current Working'!$A$34,Revenues!AV$3:AV$11)</f>
        <v>0</v>
      </c>
      <c r="BE34" s="42">
        <f ca="1">SUMIF(Revenues!$A$3:$A$13,'Current Working'!$A$34,Revenues!AW$3:AW$11)</f>
        <v>0</v>
      </c>
      <c r="BF34" s="42">
        <f ca="1">SUMIF(Revenues!$A$3:$A$13,'Current Working'!$A$34,Revenues!AX$3:AX$11)</f>
        <v>0</v>
      </c>
      <c r="BG34" s="42">
        <f ca="1">SUMIF(Revenues!$A$3:$A$13,'Current Working'!$A$34,Revenues!AY$3:AY$11)</f>
        <v>0</v>
      </c>
      <c r="BH34" s="46">
        <f>AW34-AT34</f>
        <v>0</v>
      </c>
      <c r="BI34" s="47" t="str">
        <f>IFERROR(BH34/AR34,"-")</f>
        <v>-</v>
      </c>
      <c r="BJ34" s="67"/>
    </row>
    <row r="35" spans="1:62" s="66" customFormat="1" ht="15" customHeight="1" x14ac:dyDescent="0.25">
      <c r="A35" s="64">
        <v>12</v>
      </c>
      <c r="B35" s="39"/>
      <c r="C35" s="39"/>
      <c r="D35" s="40" t="s">
        <v>172</v>
      </c>
      <c r="E35" s="61"/>
      <c r="F35" s="42">
        <f>SUMIF(Revenues!$A$3:$A$30,'Current Working'!$A$34:$A$35,Revenues!H$3:H$30)</f>
        <v>0</v>
      </c>
      <c r="G35" s="42">
        <f>SUMIF(Revenues!$A$3:$A$30,'Current Working'!$A$34:$A$35,Revenues!I$3:I$30)</f>
        <v>0</v>
      </c>
      <c r="H35" s="42">
        <f>SUMIF(Revenues!$A$3:$A$30,'Current Working'!$A$34:$A$35,Revenues!J$3:J$30)</f>
        <v>0</v>
      </c>
      <c r="I35" s="42">
        <f>SUMIF(Revenues!$A$3:$A$30,'Current Working'!$A$34:$A$35,Revenues!K$3:K$30)</f>
        <v>0</v>
      </c>
      <c r="J35" s="42">
        <f>SUMIF(Revenues!$A$3:$A$30,'Current Working'!$A$34:$A$35,Revenues!L$3:L$30)</f>
        <v>0</v>
      </c>
      <c r="K35" s="42">
        <f>SUMIF(Revenues!$A$3:$A$30,'Current Working'!$A$34:$A$35,Revenues!M$3:M$30)</f>
        <v>0</v>
      </c>
      <c r="L35" s="42">
        <f>SUMIF(Revenues!$A$3:$A$30,'Current Working'!$A$34:$A$35,Revenues!N$3:N$30)</f>
        <v>0</v>
      </c>
      <c r="M35" s="46"/>
      <c r="N35" s="47"/>
      <c r="O35" s="41"/>
      <c r="Q35" s="42">
        <f>SUMIF(Revenues!$A$3:$A$30,'Current Working'!$A$34:$A$35,Revenues!Q$3:Q$30)</f>
        <v>0</v>
      </c>
      <c r="R35" s="42">
        <f>SUMIF(Revenues!$A$3:$A$30,'Current Working'!$A$34:$A$35,Revenues!R$3:R$30)</f>
        <v>0</v>
      </c>
      <c r="S35" s="42">
        <f>SUMIF(Revenues!$A$3:$A$30,'Current Working'!$A$34:$A$35,Revenues!S$3:S$30)</f>
        <v>0</v>
      </c>
      <c r="T35" s="42">
        <f>SUMIF(Revenues!$A$3:$A$30,'Current Working'!$A$34:$A$35,Revenues!T$3:T$30)</f>
        <v>0</v>
      </c>
      <c r="U35" s="42">
        <f>SUMIF(Revenues!$A$3:$A$30,'Current Working'!$A$34:$A$35,Revenues!U$3:U$30)</f>
        <v>0</v>
      </c>
      <c r="V35" s="42">
        <f>SUMIF(Revenues!$A$3:$A$30,'Current Working'!$A$34:$A$35,Revenues!V$3:V$30)</f>
        <v>0</v>
      </c>
      <c r="W35" s="42">
        <f>SUMIF(Revenues!$A$3:$A$30,'Current Working'!$A$34:$A$35,Revenues!W$3:W$30)</f>
        <v>0</v>
      </c>
      <c r="X35" s="46"/>
      <c r="Y35" s="47"/>
      <c r="Z35" s="41"/>
      <c r="AA35" s="41"/>
      <c r="AB35" s="42">
        <f>SUMIF(Revenues!$A$3:$A$30,'Current Working'!$A$34,Revenues!Z$3:Z$30)</f>
        <v>0</v>
      </c>
      <c r="AC35" s="42">
        <f>SUMIF(Revenues!$A$3:$A$30,'Current Working'!$A$34,Revenues!AA$3:AA$30)</f>
        <v>0</v>
      </c>
      <c r="AD35" s="42">
        <f>SUMIF(Revenues!$A$3:$A$30,'Current Working'!$A$34,Revenues!AB$3:AB$30)</f>
        <v>0</v>
      </c>
      <c r="AE35" s="42">
        <f>SUMIF(Revenues!$A$3:$A$30,'Current Working'!$A$34,Revenues!AC$3:AC$30)</f>
        <v>0</v>
      </c>
      <c r="AF35" s="42">
        <f>SUMIF(Revenues!$A$3:$A$30,'Current Working'!$A$34,Revenues!AD$3:AD$30)</f>
        <v>0</v>
      </c>
      <c r="AG35" s="42">
        <f>SUMIF(Revenues!$A$3:$A$30,'Current Working'!$A$34,Revenues!AE$3:AE$30)</f>
        <v>0</v>
      </c>
      <c r="AH35" s="42">
        <f>SUMIF(Revenues!$A$3:$A$30,'Current Working'!$A$34,Revenues!AF$3:AF$30)</f>
        <v>0</v>
      </c>
      <c r="AI35" s="46">
        <f t="shared" si="42"/>
        <v>0</v>
      </c>
      <c r="AJ35" s="47" t="str">
        <f t="shared" si="43"/>
        <v>-</v>
      </c>
      <c r="AK35" s="67"/>
      <c r="AL35" s="77"/>
      <c r="AM35" s="42">
        <f>SUMIF(Revenues!$A$3:$A$30,'Current Working'!$A$34:$A$35,Revenues!AI$3:AI$30)</f>
        <v>0</v>
      </c>
      <c r="AN35" s="42">
        <f>SUMIF(Revenues!$A$3:$A$30,'Current Working'!$A$34:$A$35,Revenues!AJ$3:AJ$30)</f>
        <v>0</v>
      </c>
      <c r="AO35" s="42">
        <f>SUMIF(Revenues!$A$3:$A$30,'Current Working'!$A$34:$A$35,Revenues!AK$3:AK$30)</f>
        <v>0</v>
      </c>
      <c r="AP35" s="42">
        <f>SUMIF(Revenues!$A$3:$A$30,'Current Working'!$A$34:$A$35,Revenues!AL$3:AL$30)</f>
        <v>0</v>
      </c>
      <c r="AQ35" s="42">
        <f>SUMIF(Revenues!$A$3:$A$30,'Current Working'!$A$34:$A$35,Revenues!AM$3:AM$30)</f>
        <v>0</v>
      </c>
      <c r="AR35" s="42">
        <f>SUMIF(Revenues!$A$3:$A$30,'Current Working'!$A$34:$A$35,Revenues!AN$3:AN$30)</f>
        <v>0</v>
      </c>
      <c r="AS35" s="42">
        <f>SUMIF(Revenues!$A$3:$A$30,'Current Working'!$A$34:$A$35,Revenues!AO$3:AO$30)</f>
        <v>0</v>
      </c>
      <c r="AT35" s="42">
        <f>SUMIF(Revenues!$A$3:$A$30,'Current Working'!$A$34:$A$35,Revenues!AP$3:AP$30)</f>
        <v>0</v>
      </c>
      <c r="AU35" s="42">
        <f>SUMIF(Revenues!$A$3:$A$30,'Current Working'!$A$34:$A$35,Revenues!AQ$3:AQ$30)</f>
        <v>0</v>
      </c>
      <c r="AV35" s="47"/>
      <c r="AW35" s="67"/>
      <c r="AY35" s="42"/>
      <c r="AZ35" s="46"/>
      <c r="BA35" s="47"/>
      <c r="BB35" s="42"/>
      <c r="BC35" s="42"/>
      <c r="BD35" s="42"/>
      <c r="BE35" s="42"/>
      <c r="BF35" s="42"/>
      <c r="BG35" s="42"/>
      <c r="BH35" s="46"/>
      <c r="BI35" s="47"/>
      <c r="BJ35" s="67"/>
    </row>
    <row r="36" spans="1:62" s="66" customFormat="1" ht="15" customHeight="1" x14ac:dyDescent="0.25">
      <c r="A36" s="64">
        <v>11</v>
      </c>
      <c r="B36" s="39"/>
      <c r="C36" s="39"/>
      <c r="D36" s="40" t="s">
        <v>33</v>
      </c>
      <c r="E36" s="61"/>
      <c r="F36" s="42">
        <f>SUMIF(Expenses!$A$3:$A$868,'Current Working'!$A$36,Expenses!H$3:H$868)</f>
        <v>0</v>
      </c>
      <c r="G36" s="42">
        <f>SUMIF(Expenses!$A$3:$A$868,'Current Working'!$A$36,Expenses!I$3:I$868)</f>
        <v>0</v>
      </c>
      <c r="H36" s="42">
        <f>SUMIF(Expenses!$A$3:$A$868,'Current Working'!$A$36,Expenses!J$3:J$868)</f>
        <v>0</v>
      </c>
      <c r="I36" s="42">
        <f>SUMIF(Expenses!$A$3:$A$868,'Current Working'!$A$36,Expenses!K$3:K$868)</f>
        <v>0</v>
      </c>
      <c r="J36" s="42">
        <f>SUMIF(Expenses!$A$3:$A$868,'Current Working'!$A$36,Expenses!L$3:L$868)</f>
        <v>0</v>
      </c>
      <c r="K36" s="42">
        <f>SUMIF(Expenses!$A$3:$A$868,'Current Working'!$A$36,Expenses!M$3:M$868)</f>
        <v>0</v>
      </c>
      <c r="L36" s="42">
        <f>SUMIF(Expenses!$A$3:$A$868,'Current Working'!$A$36,Expenses!N$3:N$868)</f>
        <v>0</v>
      </c>
      <c r="M36" s="46">
        <f>L36-G36</f>
        <v>0</v>
      </c>
      <c r="N36" s="47" t="str">
        <f>IFERROR(M36/G36,"-")</f>
        <v>-</v>
      </c>
      <c r="O36" s="41"/>
      <c r="Q36" s="42">
        <f>-SUMIF(Expenses!$A$3:$A$868,'Current Working'!$A$36,Expenses!Q$3:Q$868)</f>
        <v>0</v>
      </c>
      <c r="R36" s="42">
        <f>-SUMIF(Expenses!$A$3:$A$868,'Current Working'!$A$36,Expenses!R$3:R$868)</f>
        <v>0</v>
      </c>
      <c r="S36" s="42">
        <f>-SUMIF(Expenses!$A$3:$A$868,'Current Working'!$A$36,Expenses!S$3:S$868)</f>
        <v>0</v>
      </c>
      <c r="T36" s="42">
        <f>-SUMIF(Expenses!$A$3:$A$868,'Current Working'!$A$36,Expenses!T$3:T$868)</f>
        <v>0</v>
      </c>
      <c r="U36" s="42">
        <f>-SUMIF(Expenses!$A$3:$A$868,'Current Working'!$A$36,Expenses!U$3:U$868)</f>
        <v>0</v>
      </c>
      <c r="V36" s="42">
        <f>-SUMIF(Expenses!$A$3:$A$868,'Current Working'!$A$36,Expenses!V$3:V$868)</f>
        <v>0</v>
      </c>
      <c r="W36" s="42">
        <f>-SUMIF(Expenses!$A$3:$A$868,'Current Working'!$A$36,Expenses!W$3:W$868)</f>
        <v>0</v>
      </c>
      <c r="X36" s="80">
        <f>Q36-M36</f>
        <v>0</v>
      </c>
      <c r="Y36" s="47" t="str">
        <f>IFERROR(X36/L36,"-")</f>
        <v>-</v>
      </c>
      <c r="Z36" s="41"/>
      <c r="AA36" s="41"/>
      <c r="AB36" s="42">
        <f>-SUMIF(Expenses!$A$3:$A$868,'Current Working'!$A$36,Expenses!Z$3:Z$868)</f>
        <v>0</v>
      </c>
      <c r="AC36" s="42">
        <f>-SUMIF(Expenses!$A$3:$A$868,'Current Working'!$A$36,Expenses!AA$3:AA$868)</f>
        <v>0</v>
      </c>
      <c r="AD36" s="42">
        <f>-SUMIF(Expenses!$A$3:$A$868,'Current Working'!$A$36,Expenses!AB$3:AB$868)</f>
        <v>0</v>
      </c>
      <c r="AE36" s="42">
        <f>-SUMIF(Expenses!$A$3:$A$868,'Current Working'!$A$36,Expenses!AC$3:AC$868)</f>
        <v>0</v>
      </c>
      <c r="AF36" s="42">
        <f>-SUMIF(Expenses!$A$3:$A$868,'Current Working'!$A$36,Expenses!AD$3:AD$868)</f>
        <v>0</v>
      </c>
      <c r="AG36" s="42">
        <f>-SUMIF(Expenses!$A$3:$A$868,'Current Working'!$A$36,Expenses!AE$3:AE$868)</f>
        <v>0</v>
      </c>
      <c r="AH36" s="42">
        <f>-SUMIF(Expenses!$A$3:$A$868,'Current Working'!$A$36,Expenses!AF$3:AF$868)</f>
        <v>0</v>
      </c>
      <c r="AI36" s="46">
        <f t="shared" si="42"/>
        <v>0</v>
      </c>
      <c r="AJ36" s="47" t="str">
        <f t="shared" si="43"/>
        <v>-</v>
      </c>
      <c r="AK36" s="67"/>
      <c r="AL36" s="77"/>
      <c r="AM36" s="79">
        <f>SUMIF(Revenues!$A$3:$A$30,'Current Working'!$A$36,Revenues!AI$3:AI$30)</f>
        <v>0</v>
      </c>
      <c r="AN36" s="79">
        <f>SUMIF(Revenues!$A$3:$A$30,'Current Working'!$A$36,Revenues!AJ$3:AJ$30)</f>
        <v>0</v>
      </c>
      <c r="AO36" s="79">
        <f>SUMIF(Revenues!$A$3:$A$30,'Current Working'!$A$36,Revenues!AK$3:AK$30)</f>
        <v>0</v>
      </c>
      <c r="AP36" s="79">
        <f>SUMIF(Revenues!$A$3:$A$30,'Current Working'!$A$36,Revenues!AL$3:AL$30)</f>
        <v>0</v>
      </c>
      <c r="AQ36" s="79">
        <f>SUMIF(Revenues!$A$3:$A$30,'Current Working'!$A$36,Revenues!AM$3:AM$30)</f>
        <v>0</v>
      </c>
      <c r="AR36" s="79">
        <f>SUMIF(Revenues!$A$3:$A$30,'Current Working'!$A$36,Revenues!AN$3:AN$30)</f>
        <v>0</v>
      </c>
      <c r="AS36" s="79">
        <f>SUMIF(Revenues!$A$3:$A$30,'Current Working'!$A$36,Revenues!AO$3:AO$30)</f>
        <v>0</v>
      </c>
      <c r="AT36" s="79">
        <f>SUMIF(Revenues!$A$3:$A$30,'Current Working'!$A$36,Revenues!AP$3:AP$30)</f>
        <v>0</v>
      </c>
      <c r="AU36" s="79">
        <f>SUMIF(Revenues!$A$3:$A$30,'Current Working'!$A$36,Revenues!AQ$3:AQ$30)</f>
        <v>0</v>
      </c>
      <c r="AV36" s="47" t="str">
        <f>IFERROR(AU36/AF36,"-")</f>
        <v>-</v>
      </c>
      <c r="AW36" s="67"/>
      <c r="AY36" s="79">
        <f>-SUMIF(Expenses!$A$3:$A$208,'Current Working'!$A$36,Expenses!AS$3:AS$868)</f>
        <v>0</v>
      </c>
      <c r="AZ36" s="80">
        <f>+AY36-AT36</f>
        <v>0</v>
      </c>
      <c r="BA36" s="47" t="str">
        <f>IFERROR(AZ36/AM36,"-")</f>
        <v>-</v>
      </c>
      <c r="BB36" s="79">
        <f>-SUMIF(Expenses!$A$3:$A$208,'Current Working'!$A$36,Expenses!AT$3:AT$868)</f>
        <v>0</v>
      </c>
      <c r="BC36" s="79">
        <f>-SUMIF(Expenses!$A$3:$A$208,'Current Working'!$A$36,Expenses!AU$3:AU$868)</f>
        <v>0</v>
      </c>
      <c r="BD36" s="79">
        <f>-SUMIF(Expenses!$A$3:$A$208,'Current Working'!$A$36,Expenses!AV$3:AV$868)</f>
        <v>0</v>
      </c>
      <c r="BE36" s="79">
        <f>-SUMIF(Expenses!$A$3:$A$208,'Current Working'!$A$36,Expenses!AW$3:AW$868)</f>
        <v>0</v>
      </c>
      <c r="BF36" s="79">
        <f>-SUMIF(Expenses!$A$3:$A$208,'Current Working'!$A$36,Expenses!AX$3:AX$868)</f>
        <v>0</v>
      </c>
      <c r="BG36" s="79">
        <f>-SUMIF(Expenses!$A$3:$A$208,'Current Working'!$A$36,Expenses!AY$3:AY$868)</f>
        <v>0</v>
      </c>
      <c r="BH36" s="46">
        <f>+BG36-BB36</f>
        <v>0</v>
      </c>
      <c r="BI36" s="47" t="str">
        <f>IFERROR(BH36/AR36,"-")</f>
        <v>-</v>
      </c>
      <c r="BJ36" s="67"/>
    </row>
    <row r="37" spans="1:62" s="66" customFormat="1" ht="15" customHeight="1" x14ac:dyDescent="0.25">
      <c r="A37" s="64"/>
      <c r="B37" s="39"/>
      <c r="C37" s="39" t="s">
        <v>34</v>
      </c>
      <c r="D37" s="40"/>
      <c r="E37" s="61"/>
      <c r="F37" s="74">
        <f>SUM(F34:F36)</f>
        <v>0</v>
      </c>
      <c r="G37" s="74">
        <f t="shared" ref="G37:L37" si="44">SUM(G34:G36)</f>
        <v>0</v>
      </c>
      <c r="H37" s="74">
        <f t="shared" si="44"/>
        <v>0</v>
      </c>
      <c r="I37" s="74">
        <f t="shared" si="44"/>
        <v>0</v>
      </c>
      <c r="J37" s="74">
        <f t="shared" si="44"/>
        <v>0</v>
      </c>
      <c r="K37" s="74">
        <f t="shared" si="44"/>
        <v>0</v>
      </c>
      <c r="L37" s="74">
        <f t="shared" si="44"/>
        <v>0</v>
      </c>
      <c r="M37" s="46">
        <f>L37-G37</f>
        <v>0</v>
      </c>
      <c r="N37" s="47" t="str">
        <f>IFERROR(M37/G37,"-")</f>
        <v>-</v>
      </c>
      <c r="O37" s="41"/>
      <c r="Q37" s="75">
        <f>SUM(Q34:Q36)</f>
        <v>0</v>
      </c>
      <c r="R37" s="75">
        <f t="shared" ref="R37:W37" si="45">SUM(R34:R36)</f>
        <v>0</v>
      </c>
      <c r="S37" s="75">
        <f t="shared" si="45"/>
        <v>0</v>
      </c>
      <c r="T37" s="75">
        <f t="shared" si="45"/>
        <v>0</v>
      </c>
      <c r="U37" s="75">
        <f t="shared" si="45"/>
        <v>0</v>
      </c>
      <c r="V37" s="75">
        <f t="shared" si="45"/>
        <v>0</v>
      </c>
      <c r="W37" s="75">
        <f t="shared" si="45"/>
        <v>0</v>
      </c>
      <c r="X37" s="46">
        <f>Q37-M37</f>
        <v>0</v>
      </c>
      <c r="Y37" s="47" t="str">
        <f>IFERROR(X37/L37,"-")</f>
        <v>-</v>
      </c>
      <c r="Z37" s="41"/>
      <c r="AA37" s="41"/>
      <c r="AB37" s="75">
        <f t="shared" ref="AB37" si="46">SUM(AB34:AB36)</f>
        <v>0</v>
      </c>
      <c r="AC37" s="75">
        <f t="shared" ref="AC37" si="47">SUM(AC34:AC36)</f>
        <v>0</v>
      </c>
      <c r="AD37" s="75">
        <f t="shared" ref="AD37" si="48">SUM(AD34:AD36)</f>
        <v>0</v>
      </c>
      <c r="AE37" s="75">
        <f t="shared" ref="AE37" si="49">SUM(AE34:AE36)</f>
        <v>0</v>
      </c>
      <c r="AF37" s="75">
        <f t="shared" ref="AF37" si="50">SUM(AF34:AF36)</f>
        <v>0</v>
      </c>
      <c r="AG37" s="75">
        <f t="shared" ref="AG37" si="51">SUM(AG34:AG36)</f>
        <v>0</v>
      </c>
      <c r="AH37" s="75">
        <f t="shared" ref="AH37:AI37" si="52">SUM(AH34:AH36)</f>
        <v>0</v>
      </c>
      <c r="AI37" s="75">
        <f t="shared" si="52"/>
        <v>0</v>
      </c>
      <c r="AJ37" s="47" t="str">
        <f t="shared" si="43"/>
        <v>-</v>
      </c>
      <c r="AK37" s="67"/>
      <c r="AL37" s="77"/>
      <c r="AM37" s="183">
        <f>SUM(AM34:AM36)</f>
        <v>0</v>
      </c>
      <c r="AN37" s="81">
        <f t="shared" ref="AN37:AT37" si="53">SUM(AN34:AN36)</f>
        <v>0</v>
      </c>
      <c r="AO37" s="81"/>
      <c r="AP37" s="81">
        <f t="shared" si="53"/>
        <v>0</v>
      </c>
      <c r="AQ37" s="81">
        <f t="shared" si="53"/>
        <v>0</v>
      </c>
      <c r="AR37" s="81">
        <f t="shared" si="53"/>
        <v>0</v>
      </c>
      <c r="AS37" s="81">
        <f t="shared" si="53"/>
        <v>0</v>
      </c>
      <c r="AT37" s="81">
        <f t="shared" si="53"/>
        <v>0</v>
      </c>
      <c r="AU37" s="46">
        <f>AK37-AH37</f>
        <v>0</v>
      </c>
      <c r="AV37" s="47" t="str">
        <f>IFERROR(AU37/AF37,"-")</f>
        <v>-</v>
      </c>
      <c r="AW37" s="67"/>
      <c r="AY37" s="74">
        <f ca="1">SUM(AY34:AY36)</f>
        <v>0</v>
      </c>
      <c r="AZ37" s="46">
        <f ca="1">+AY37-AT37</f>
        <v>0</v>
      </c>
      <c r="BA37" s="47" t="str">
        <f ca="1">IFERROR(AZ37/AM37,"-")</f>
        <v>-</v>
      </c>
      <c r="BB37" s="81">
        <f t="shared" ref="BB37:BG37" ca="1" si="54">SUM(BB34:BB36)</f>
        <v>0</v>
      </c>
      <c r="BC37" s="81">
        <f t="shared" ca="1" si="54"/>
        <v>0</v>
      </c>
      <c r="BD37" s="81">
        <f t="shared" ca="1" si="54"/>
        <v>0</v>
      </c>
      <c r="BE37" s="81">
        <f t="shared" ca="1" si="54"/>
        <v>0</v>
      </c>
      <c r="BF37" s="81">
        <f t="shared" ca="1" si="54"/>
        <v>0</v>
      </c>
      <c r="BG37" s="81">
        <f t="shared" ca="1" si="54"/>
        <v>0</v>
      </c>
      <c r="BH37" s="46">
        <f>AW37-AT37</f>
        <v>0</v>
      </c>
      <c r="BI37" s="47" t="str">
        <f>IFERROR(BH37/AR37,"-")</f>
        <v>-</v>
      </c>
      <c r="BJ37" s="67"/>
    </row>
    <row r="38" spans="1:62" s="66" customFormat="1" ht="15" customHeight="1" x14ac:dyDescent="0.25">
      <c r="A38" s="64"/>
      <c r="B38" s="39"/>
      <c r="C38" s="39"/>
      <c r="D38" s="40"/>
      <c r="E38" s="61"/>
      <c r="F38" s="63"/>
      <c r="G38" s="61"/>
      <c r="H38" s="61"/>
      <c r="I38" s="61"/>
      <c r="J38" s="61"/>
      <c r="K38" s="61"/>
      <c r="L38" s="61"/>
      <c r="M38" s="61"/>
      <c r="N38" s="62"/>
      <c r="O38" s="41"/>
      <c r="Q38" s="61"/>
      <c r="R38" s="61"/>
      <c r="S38" s="61"/>
      <c r="T38" s="61"/>
      <c r="U38" s="61"/>
      <c r="V38" s="61"/>
      <c r="W38" s="61"/>
      <c r="X38" s="61"/>
      <c r="Y38" s="62"/>
      <c r="Z38" s="41"/>
      <c r="AA38" s="41"/>
      <c r="AB38" s="63"/>
      <c r="AC38" s="61"/>
      <c r="AD38" s="61"/>
      <c r="AE38" s="61"/>
      <c r="AF38" s="61"/>
      <c r="AG38" s="61"/>
      <c r="AH38" s="61"/>
      <c r="AI38" s="61"/>
      <c r="AJ38" s="62"/>
      <c r="AK38" s="67"/>
      <c r="AL38" s="77"/>
      <c r="AM38" s="63"/>
      <c r="AN38" s="61"/>
      <c r="AO38" s="61"/>
      <c r="AP38" s="61"/>
      <c r="AQ38" s="61"/>
      <c r="AR38" s="61"/>
      <c r="AS38" s="61"/>
      <c r="AT38" s="61"/>
      <c r="AU38" s="61"/>
      <c r="AV38" s="62"/>
      <c r="AW38" s="67"/>
      <c r="AY38" s="63"/>
      <c r="AZ38" s="61"/>
      <c r="BA38" s="62"/>
      <c r="BB38" s="61"/>
      <c r="BC38" s="61"/>
      <c r="BD38" s="61"/>
      <c r="BE38" s="61"/>
      <c r="BF38" s="61"/>
      <c r="BG38" s="61"/>
      <c r="BH38" s="61"/>
      <c r="BI38" s="62"/>
      <c r="BJ38" s="67"/>
    </row>
    <row r="39" spans="1:62" s="66" customFormat="1" x14ac:dyDescent="0.25">
      <c r="A39" s="64"/>
      <c r="B39" s="39" t="s">
        <v>35</v>
      </c>
      <c r="C39" s="39"/>
      <c r="D39" s="73"/>
      <c r="E39" s="61"/>
      <c r="F39" s="82">
        <f>+F16-(F25+F31+F37)</f>
        <v>-21310535</v>
      </c>
      <c r="G39" s="82">
        <f t="shared" ref="G39:M39" si="55">+G16-(G25+G31+G37)</f>
        <v>-53316309</v>
      </c>
      <c r="H39" s="82">
        <f t="shared" si="55"/>
        <v>0</v>
      </c>
      <c r="I39" s="82">
        <f t="shared" si="55"/>
        <v>0</v>
      </c>
      <c r="J39" s="82">
        <f t="shared" si="55"/>
        <v>0</v>
      </c>
      <c r="K39" s="82">
        <f t="shared" si="55"/>
        <v>-23487648.760000002</v>
      </c>
      <c r="L39" s="82">
        <f t="shared" si="55"/>
        <v>-23487648.760000002</v>
      </c>
      <c r="M39" s="82">
        <f t="shared" si="55"/>
        <v>29828660.239999998</v>
      </c>
      <c r="N39" s="61"/>
      <c r="O39" s="41"/>
      <c r="Q39" s="82">
        <f t="shared" ref="Q39:W39" ca="1" si="56">+Q16-(Q25+Q31+Q37)</f>
        <v>-16724446</v>
      </c>
      <c r="R39" s="82">
        <f t="shared" ca="1" si="56"/>
        <v>-46400586</v>
      </c>
      <c r="S39" s="82">
        <f t="shared" ca="1" si="56"/>
        <v>0</v>
      </c>
      <c r="T39" s="82">
        <f t="shared" ca="1" si="56"/>
        <v>0</v>
      </c>
      <c r="U39" s="82">
        <f t="shared" ca="1" si="56"/>
        <v>0</v>
      </c>
      <c r="V39" s="82">
        <f t="shared" ca="1" si="56"/>
        <v>-30189602.029999997</v>
      </c>
      <c r="W39" s="82">
        <f t="shared" ca="1" si="56"/>
        <v>-30189602.029999997</v>
      </c>
      <c r="X39" s="61"/>
      <c r="Y39" s="62"/>
      <c r="Z39" s="41"/>
      <c r="AA39" s="41"/>
      <c r="AB39" s="82">
        <f t="shared" ref="AB39:AI39" si="57">+AB16-(AB25+AB31+AB37)</f>
        <v>-16566846</v>
      </c>
      <c r="AC39" s="82">
        <f t="shared" si="57"/>
        <v>-26016020</v>
      </c>
      <c r="AD39" s="82">
        <f t="shared" si="57"/>
        <v>0</v>
      </c>
      <c r="AE39" s="82">
        <f t="shared" si="57"/>
        <v>0</v>
      </c>
      <c r="AF39" s="82">
        <f t="shared" si="57"/>
        <v>0</v>
      </c>
      <c r="AG39" s="82">
        <f t="shared" si="57"/>
        <v>-13188170.429999998</v>
      </c>
      <c r="AH39" s="82">
        <f t="shared" si="57"/>
        <v>-13188170.429999998</v>
      </c>
      <c r="AI39" s="82">
        <f t="shared" si="57"/>
        <v>12827849.570000002</v>
      </c>
      <c r="AJ39" s="62"/>
      <c r="AK39" s="67"/>
      <c r="AL39" s="77"/>
      <c r="AM39" s="82">
        <f t="shared" ref="AM39:AU39" si="58">+AM16-(AM25+AM31+AM37)</f>
        <v>-24678248</v>
      </c>
      <c r="AN39" s="82">
        <f t="shared" si="58"/>
        <v>-24822731</v>
      </c>
      <c r="AO39" s="82">
        <f t="shared" si="58"/>
        <v>-25809991</v>
      </c>
      <c r="AP39" s="82">
        <f t="shared" si="58"/>
        <v>-2554499.34</v>
      </c>
      <c r="AQ39" s="82">
        <f t="shared" si="58"/>
        <v>0</v>
      </c>
      <c r="AR39" s="82">
        <f t="shared" si="58"/>
        <v>0</v>
      </c>
      <c r="AS39" s="82">
        <f t="shared" si="58"/>
        <v>0</v>
      </c>
      <c r="AT39" s="82">
        <f t="shared" si="58"/>
        <v>0</v>
      </c>
      <c r="AU39" s="82">
        <f t="shared" si="58"/>
        <v>24822731</v>
      </c>
      <c r="AV39" s="62"/>
      <c r="AW39" s="67"/>
      <c r="AY39" s="82">
        <f ca="1">+AY15-AY25</f>
        <v>0</v>
      </c>
      <c r="AZ39" s="61"/>
      <c r="BA39" s="62"/>
      <c r="BB39" s="81">
        <f ca="1">+BB15-BB25</f>
        <v>0</v>
      </c>
      <c r="BC39" s="81">
        <f ca="1">+BC15-BC25</f>
        <v>0</v>
      </c>
      <c r="BD39" s="81">
        <f ca="1">+BD15-BD25</f>
        <v>0</v>
      </c>
      <c r="BE39" s="81">
        <f ca="1">+BE15-BE25</f>
        <v>0</v>
      </c>
      <c r="BF39" s="61"/>
      <c r="BG39" s="81">
        <f ca="1">+BG15-BG25</f>
        <v>0</v>
      </c>
      <c r="BH39" s="61"/>
      <c r="BI39" s="62"/>
      <c r="BJ39" s="67"/>
    </row>
    <row r="40" spans="1:62" x14ac:dyDescent="0.25">
      <c r="B40" s="26"/>
      <c r="C40" s="26"/>
      <c r="D40" s="51"/>
      <c r="E40" s="28"/>
      <c r="F40" s="29"/>
      <c r="G40" s="28"/>
      <c r="H40" s="28"/>
      <c r="I40" s="28"/>
      <c r="J40" s="83"/>
      <c r="K40" s="83"/>
      <c r="L40" s="28"/>
      <c r="M40" s="83"/>
      <c r="N40" s="28"/>
      <c r="O40" s="28"/>
      <c r="Q40" s="28"/>
      <c r="R40" s="28"/>
      <c r="S40" s="28"/>
      <c r="T40" s="28"/>
      <c r="U40" s="83"/>
      <c r="V40" s="83"/>
      <c r="W40" s="28"/>
      <c r="X40" s="78"/>
      <c r="Y40" s="61"/>
      <c r="Z40" s="61"/>
      <c r="AA40" s="61"/>
      <c r="AB40" s="63"/>
      <c r="AC40" s="28"/>
      <c r="AD40" s="28"/>
      <c r="AE40" s="28"/>
      <c r="AF40" s="83"/>
      <c r="AG40" s="83"/>
      <c r="AH40" s="28"/>
      <c r="AI40" s="78"/>
      <c r="AJ40" s="61"/>
      <c r="AL40" s="14"/>
      <c r="AM40" s="63"/>
      <c r="AN40" s="28"/>
      <c r="AO40" s="28"/>
      <c r="AP40" s="28"/>
      <c r="AQ40" s="28"/>
      <c r="AR40" s="83"/>
      <c r="AS40" s="83"/>
      <c r="AT40" s="28"/>
      <c r="AU40" s="78"/>
      <c r="AV40" s="61"/>
      <c r="AY40" s="63"/>
      <c r="AZ40" s="78"/>
      <c r="BA40" s="61"/>
      <c r="BB40" s="28"/>
      <c r="BC40" s="28"/>
      <c r="BD40" s="28"/>
      <c r="BE40" s="83"/>
      <c r="BF40" s="83"/>
      <c r="BG40" s="28"/>
      <c r="BH40" s="78"/>
      <c r="BI40" s="61"/>
    </row>
    <row r="41" spans="1:62" ht="15.75" thickBot="1" x14ac:dyDescent="0.3">
      <c r="B41" s="31" t="s">
        <v>36</v>
      </c>
      <c r="C41" s="31"/>
      <c r="D41" s="84"/>
      <c r="E41" s="32"/>
      <c r="F41" s="85">
        <f>+F8+F39</f>
        <v>-21310535</v>
      </c>
      <c r="G41" s="86">
        <f>+G8+G39</f>
        <v>-53316309</v>
      </c>
      <c r="H41" s="86">
        <f t="shared" ref="H41:K41" si="59">+H8+H39</f>
        <v>0</v>
      </c>
      <c r="I41" s="86">
        <f t="shared" si="59"/>
        <v>0</v>
      </c>
      <c r="J41" s="86">
        <f t="shared" si="59"/>
        <v>0</v>
      </c>
      <c r="K41" s="86">
        <f t="shared" si="59"/>
        <v>-23487648.760000002</v>
      </c>
      <c r="L41" s="86">
        <f>+L8+L39</f>
        <v>-23487648.760000002</v>
      </c>
      <c r="M41" s="28"/>
      <c r="N41" s="87"/>
      <c r="O41" s="32"/>
      <c r="Q41" s="86">
        <f t="shared" ref="Q41:W41" ca="1" si="60">+Q8+Q39</f>
        <v>-40212094.760000005</v>
      </c>
      <c r="R41" s="86">
        <f t="shared" ca="1" si="60"/>
        <v>-69888234.760000005</v>
      </c>
      <c r="S41" s="86">
        <f t="shared" ca="1" si="60"/>
        <v>0</v>
      </c>
      <c r="T41" s="86">
        <f t="shared" ca="1" si="60"/>
        <v>0</v>
      </c>
      <c r="U41" s="86">
        <f t="shared" ca="1" si="60"/>
        <v>0</v>
      </c>
      <c r="V41" s="86">
        <f t="shared" ca="1" si="60"/>
        <v>-30189602.029999997</v>
      </c>
      <c r="W41" s="86">
        <f t="shared" ca="1" si="60"/>
        <v>-53677250.789999999</v>
      </c>
      <c r="X41" s="61"/>
      <c r="Y41" s="88"/>
      <c r="Z41" s="89"/>
      <c r="AA41" s="89"/>
      <c r="AB41" s="90">
        <f t="shared" ref="AB41:AH41" ca="1" si="61">+AB8+AB39</f>
        <v>-70244096.789999992</v>
      </c>
      <c r="AC41" s="86">
        <f t="shared" ca="1" si="61"/>
        <v>-79693270.789999992</v>
      </c>
      <c r="AD41" s="86">
        <f t="shared" si="61"/>
        <v>0</v>
      </c>
      <c r="AE41" s="86">
        <f t="shared" si="61"/>
        <v>0</v>
      </c>
      <c r="AF41" s="86">
        <f t="shared" si="61"/>
        <v>0</v>
      </c>
      <c r="AG41" s="86">
        <f t="shared" si="61"/>
        <v>-13188170.429999998</v>
      </c>
      <c r="AH41" s="86">
        <f t="shared" ca="1" si="61"/>
        <v>-66865421.219999999</v>
      </c>
      <c r="AI41" s="61"/>
      <c r="AJ41" s="88"/>
      <c r="AL41" s="14"/>
      <c r="AM41" s="90">
        <f t="shared" ref="AM41:AT41" ca="1" si="62">+AM8+AM39</f>
        <v>-91543669.219999999</v>
      </c>
      <c r="AN41" s="86">
        <f t="shared" ca="1" si="62"/>
        <v>-91688152.219999999</v>
      </c>
      <c r="AO41" s="86">
        <f t="shared" ca="1" si="62"/>
        <v>-92675412.219999999</v>
      </c>
      <c r="AP41" s="86">
        <f t="shared" si="62"/>
        <v>-2554499.34</v>
      </c>
      <c r="AQ41" s="86">
        <f t="shared" si="62"/>
        <v>0</v>
      </c>
      <c r="AR41" s="86">
        <f t="shared" si="62"/>
        <v>0</v>
      </c>
      <c r="AS41" s="86">
        <f t="shared" si="62"/>
        <v>0</v>
      </c>
      <c r="AT41" s="86">
        <f t="shared" ca="1" si="62"/>
        <v>-66865421.219999999</v>
      </c>
      <c r="AU41" s="61"/>
      <c r="AV41" s="88"/>
      <c r="AY41" s="90">
        <f ca="1">+AY8+AY39</f>
        <v>-66865421.219999999</v>
      </c>
      <c r="AZ41" s="61"/>
      <c r="BA41" s="88"/>
      <c r="BB41" s="86">
        <f t="shared" ref="BB41:BG41" ca="1" si="63">+BB8+BB39</f>
        <v>0</v>
      </c>
      <c r="BC41" s="86">
        <f t="shared" ca="1" si="63"/>
        <v>0</v>
      </c>
      <c r="BD41" s="86">
        <f t="shared" ca="1" si="63"/>
        <v>0</v>
      </c>
      <c r="BE41" s="86">
        <f t="shared" ca="1" si="63"/>
        <v>0</v>
      </c>
      <c r="BF41" s="86">
        <f t="shared" si="63"/>
        <v>0</v>
      </c>
      <c r="BG41" s="86">
        <f t="shared" ca="1" si="63"/>
        <v>-66865421.219999999</v>
      </c>
      <c r="BH41" s="61"/>
      <c r="BI41" s="88"/>
    </row>
    <row r="42" spans="1:62" ht="15.75" thickTop="1" x14ac:dyDescent="0.25">
      <c r="B42" s="26"/>
      <c r="C42" s="26"/>
      <c r="D42" s="91"/>
      <c r="E42" s="28"/>
      <c r="F42" s="29"/>
      <c r="G42" s="28"/>
      <c r="H42" s="28"/>
      <c r="I42" s="28"/>
      <c r="J42" s="28"/>
      <c r="K42" s="28"/>
      <c r="L42" s="28"/>
      <c r="M42" s="28"/>
      <c r="N42" s="28"/>
      <c r="O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C42" s="28"/>
      <c r="AD42" s="28"/>
      <c r="AE42" s="28"/>
      <c r="AF42" s="28"/>
      <c r="AG42" s="28"/>
      <c r="AH42" s="28"/>
      <c r="AL42" s="14"/>
      <c r="AN42" s="28"/>
      <c r="AO42" s="28"/>
      <c r="AP42" s="28"/>
      <c r="AQ42" s="28"/>
      <c r="AR42" s="28"/>
      <c r="AS42" s="28"/>
      <c r="AT42" s="28"/>
      <c r="BB42" s="28"/>
      <c r="BC42" s="28"/>
      <c r="BD42" s="28"/>
      <c r="BE42" s="28"/>
      <c r="BF42" s="28"/>
      <c r="BG42" s="28"/>
    </row>
    <row r="43" spans="1:62" outlineLevel="1" x14ac:dyDescent="0.25">
      <c r="F43" s="92"/>
      <c r="G43" s="89"/>
      <c r="H43" s="89"/>
      <c r="I43" s="89"/>
      <c r="J43" s="89"/>
      <c r="K43" s="89"/>
      <c r="L43" s="93"/>
      <c r="M43" s="89"/>
      <c r="N43" s="89"/>
      <c r="O43" s="89"/>
      <c r="Q43" s="89"/>
      <c r="R43" s="89"/>
      <c r="S43" s="89"/>
      <c r="T43" s="89"/>
      <c r="U43" s="89"/>
      <c r="V43" s="89"/>
      <c r="W43" s="94"/>
      <c r="X43" s="89"/>
      <c r="Y43" s="89"/>
      <c r="Z43" s="89"/>
      <c r="AA43" s="89"/>
      <c r="AC43" s="95"/>
      <c r="AD43" s="95"/>
      <c r="AE43" s="95"/>
      <c r="AF43" s="95"/>
      <c r="AG43" s="95"/>
      <c r="AH43" s="96"/>
      <c r="AI43" s="14"/>
      <c r="AJ43" s="14"/>
      <c r="AK43" s="14"/>
      <c r="AL43" s="14"/>
      <c r="AM43" s="97"/>
      <c r="AN43" s="89"/>
      <c r="AO43" s="89"/>
      <c r="AP43" s="89"/>
      <c r="AQ43" s="89"/>
      <c r="AR43" s="89"/>
      <c r="AS43" s="89"/>
      <c r="AT43" s="94" t="s">
        <v>37</v>
      </c>
      <c r="BB43" s="89"/>
      <c r="BC43" s="89"/>
      <c r="BD43" s="89"/>
      <c r="BE43" s="89"/>
      <c r="BF43" s="89"/>
      <c r="BG43" s="94"/>
    </row>
    <row r="44" spans="1:62" outlineLevel="1" x14ac:dyDescent="0.25">
      <c r="F44" s="92"/>
      <c r="G44" s="89"/>
      <c r="H44" s="89"/>
      <c r="I44" s="89"/>
      <c r="J44" s="89"/>
      <c r="K44" s="89"/>
      <c r="L44" s="89"/>
      <c r="M44" s="89"/>
      <c r="N44" s="89"/>
      <c r="O44" s="89"/>
      <c r="Q44" s="89">
        <v>0</v>
      </c>
      <c r="R44" s="89"/>
      <c r="S44" s="89"/>
      <c r="T44" s="89"/>
      <c r="U44" s="89"/>
      <c r="V44" s="89"/>
      <c r="W44" s="98"/>
      <c r="X44" s="89"/>
      <c r="Y44" s="89"/>
      <c r="Z44" s="89"/>
      <c r="AA44" s="89"/>
      <c r="AB44" s="99">
        <v>0</v>
      </c>
      <c r="AC44" s="95"/>
      <c r="AD44" s="95"/>
      <c r="AE44" s="95"/>
      <c r="AF44" s="95"/>
      <c r="AG44" s="95"/>
      <c r="AH44" s="100"/>
      <c r="AI44" s="14"/>
      <c r="AJ44" s="14"/>
      <c r="AK44" s="14"/>
      <c r="AL44" s="14"/>
      <c r="AM44" s="101"/>
      <c r="AN44" s="89"/>
      <c r="AO44" s="89"/>
      <c r="AP44" s="89"/>
      <c r="AQ44" s="89"/>
      <c r="AR44" s="89"/>
      <c r="AS44" s="89"/>
      <c r="AT44" s="98" t="s">
        <v>38</v>
      </c>
      <c r="AY44" s="99">
        <v>0</v>
      </c>
      <c r="BB44" s="89"/>
      <c r="BC44" s="89"/>
      <c r="BD44" s="89"/>
      <c r="BE44" s="89"/>
      <c r="BF44" s="89"/>
      <c r="BG44" s="98"/>
    </row>
    <row r="45" spans="1:62" outlineLevel="1" x14ac:dyDescent="0.25">
      <c r="F45" s="102"/>
      <c r="G45" s="103"/>
      <c r="H45" s="89"/>
      <c r="I45" s="89"/>
      <c r="J45" s="89"/>
      <c r="K45" s="89"/>
      <c r="L45" s="89"/>
      <c r="M45" s="89"/>
      <c r="N45" s="89"/>
      <c r="O45" s="89"/>
      <c r="Q45" s="104">
        <v>0</v>
      </c>
      <c r="R45" s="103"/>
      <c r="S45" s="89"/>
      <c r="T45" s="89"/>
      <c r="U45" s="89"/>
      <c r="V45" s="89"/>
      <c r="W45" s="98"/>
      <c r="X45" s="89"/>
      <c r="Y45" s="89"/>
      <c r="Z45" s="89"/>
      <c r="AA45" s="89"/>
      <c r="AB45" s="105">
        <v>0</v>
      </c>
      <c r="AC45" s="106"/>
      <c r="AD45" s="95"/>
      <c r="AE45" s="95"/>
      <c r="AF45" s="95"/>
      <c r="AG45" s="95"/>
      <c r="AH45" s="100"/>
      <c r="AI45" s="14"/>
      <c r="AJ45" s="14"/>
      <c r="AK45" s="14"/>
      <c r="AL45" s="14"/>
      <c r="AM45" s="101"/>
      <c r="AN45" s="103"/>
      <c r="AO45" s="103"/>
      <c r="AP45" s="89"/>
      <c r="AQ45" s="89"/>
      <c r="AR45" s="89"/>
      <c r="AS45" s="89"/>
      <c r="AT45" s="98" t="s">
        <v>39</v>
      </c>
      <c r="AY45" s="105">
        <v>0</v>
      </c>
      <c r="BB45" s="103"/>
      <c r="BC45" s="89"/>
      <c r="BD45" s="89"/>
      <c r="BE45" s="89"/>
      <c r="BF45" s="89"/>
      <c r="BG45" s="98"/>
    </row>
    <row r="46" spans="1:62" outlineLevel="1" x14ac:dyDescent="0.25">
      <c r="F46" s="102"/>
      <c r="G46" s="103"/>
      <c r="H46" s="89"/>
      <c r="I46" s="89"/>
      <c r="J46" s="89"/>
      <c r="K46" s="89"/>
      <c r="L46" s="89"/>
      <c r="M46" s="89"/>
      <c r="N46" s="89"/>
      <c r="O46" s="89"/>
      <c r="Q46" s="103">
        <f>SUM(Q44:Q45)</f>
        <v>0</v>
      </c>
      <c r="R46" s="103"/>
      <c r="S46" s="89"/>
      <c r="T46" s="89"/>
      <c r="U46" s="89"/>
      <c r="V46" s="89"/>
      <c r="W46" s="107"/>
      <c r="X46" s="89"/>
      <c r="Y46" s="89"/>
      <c r="Z46" s="89"/>
      <c r="AA46" s="89"/>
      <c r="AB46" s="99">
        <f>SUM(AB44:AB45)</f>
        <v>0</v>
      </c>
      <c r="AC46" s="106"/>
      <c r="AD46" s="95"/>
      <c r="AE46" s="95"/>
      <c r="AF46" s="95"/>
      <c r="AG46" s="95"/>
      <c r="AH46" s="108"/>
      <c r="AI46" s="14"/>
      <c r="AJ46" s="14"/>
      <c r="AK46" s="14"/>
      <c r="AL46" s="14"/>
      <c r="AM46" s="101"/>
      <c r="AN46" s="103"/>
      <c r="AO46" s="103"/>
      <c r="AP46" s="89"/>
      <c r="AQ46" s="89"/>
      <c r="AR46" s="89"/>
      <c r="AS46" s="89"/>
      <c r="AT46" s="107" t="s">
        <v>40</v>
      </c>
      <c r="AY46" s="99">
        <f>SUM(AY44:AY45)</f>
        <v>0</v>
      </c>
      <c r="BB46" s="103"/>
      <c r="BC46" s="89"/>
      <c r="BD46" s="89"/>
      <c r="BE46" s="89"/>
      <c r="BF46" s="89"/>
      <c r="BG46" s="107"/>
    </row>
    <row r="47" spans="1:62" outlineLevel="1" x14ac:dyDescent="0.25">
      <c r="F47" s="102"/>
      <c r="G47" s="103"/>
      <c r="H47" s="89"/>
      <c r="I47" s="89"/>
      <c r="J47" s="89"/>
      <c r="K47" s="89"/>
      <c r="L47" s="89"/>
      <c r="M47" s="89"/>
      <c r="N47" s="89"/>
      <c r="O47" s="89"/>
      <c r="Q47" s="103"/>
      <c r="R47" s="103"/>
      <c r="S47" s="89"/>
      <c r="T47" s="89"/>
      <c r="U47" s="89"/>
      <c r="V47" s="89"/>
      <c r="W47" s="107"/>
      <c r="X47" s="89"/>
      <c r="Y47" s="89"/>
      <c r="Z47" s="89"/>
      <c r="AA47" s="89"/>
      <c r="AB47" s="99"/>
      <c r="AC47" s="106"/>
      <c r="AD47" s="95"/>
      <c r="AE47" s="95"/>
      <c r="AF47" s="95"/>
      <c r="AG47" s="95"/>
      <c r="AH47" s="108"/>
      <c r="AI47" s="14"/>
      <c r="AJ47" s="14"/>
      <c r="AK47" s="14"/>
      <c r="AL47" s="14"/>
      <c r="AM47" s="101"/>
      <c r="AN47" s="103"/>
      <c r="AO47" s="103"/>
      <c r="AP47" s="89"/>
      <c r="AQ47" s="89"/>
      <c r="AR47" s="89"/>
      <c r="AS47" s="89"/>
      <c r="AT47" s="107"/>
      <c r="AY47" s="99"/>
      <c r="BB47" s="103"/>
      <c r="BC47" s="89"/>
      <c r="BD47" s="89"/>
      <c r="BE47" s="89"/>
      <c r="BF47" s="89"/>
      <c r="BG47" s="107"/>
    </row>
    <row r="48" spans="1:62" outlineLevel="1" x14ac:dyDescent="0.25">
      <c r="F48" s="102"/>
      <c r="G48" s="103"/>
      <c r="H48" s="89"/>
      <c r="I48" s="89"/>
      <c r="J48" s="89"/>
      <c r="K48" s="89"/>
      <c r="L48" s="89"/>
      <c r="M48" s="89"/>
      <c r="N48" s="89"/>
      <c r="O48" s="89"/>
      <c r="Q48" s="103"/>
      <c r="R48" s="103"/>
      <c r="S48" s="89"/>
      <c r="T48" s="89"/>
      <c r="U48" s="89"/>
      <c r="V48" s="89"/>
      <c r="W48" s="94"/>
      <c r="X48" s="89"/>
      <c r="Y48" s="89"/>
      <c r="Z48" s="89"/>
      <c r="AA48" s="89"/>
      <c r="AB48" s="99"/>
      <c r="AC48" s="106"/>
      <c r="AD48" s="95"/>
      <c r="AE48" s="95"/>
      <c r="AF48" s="95"/>
      <c r="AG48" s="95"/>
      <c r="AH48" s="96"/>
      <c r="AI48" s="14"/>
      <c r="AJ48" s="14"/>
      <c r="AK48" s="14"/>
      <c r="AL48" s="14"/>
      <c r="AM48" s="101"/>
      <c r="AN48" s="103"/>
      <c r="AO48" s="103"/>
      <c r="AP48" s="89"/>
      <c r="AQ48" s="89"/>
      <c r="AR48" s="89"/>
      <c r="AS48" s="89"/>
      <c r="AT48" s="94" t="s">
        <v>41</v>
      </c>
      <c r="AY48" s="99"/>
      <c r="BB48" s="103"/>
      <c r="BC48" s="89"/>
      <c r="BD48" s="89"/>
      <c r="BE48" s="89"/>
      <c r="BF48" s="89"/>
      <c r="BG48" s="94"/>
    </row>
    <row r="49" spans="2:59" outlineLevel="1" x14ac:dyDescent="0.25">
      <c r="F49" s="102"/>
      <c r="G49" s="103"/>
      <c r="H49" s="89"/>
      <c r="I49" s="89"/>
      <c r="J49" s="89"/>
      <c r="K49" s="89"/>
      <c r="L49" s="89"/>
      <c r="M49" s="89"/>
      <c r="N49" s="89"/>
      <c r="O49" s="89"/>
      <c r="Q49" s="103">
        <v>0</v>
      </c>
      <c r="R49" s="103"/>
      <c r="S49" s="89"/>
      <c r="T49" s="89"/>
      <c r="U49" s="89"/>
      <c r="V49" s="89"/>
      <c r="W49" s="109"/>
      <c r="X49" s="89"/>
      <c r="Y49" s="89"/>
      <c r="Z49" s="89"/>
      <c r="AA49" s="89"/>
      <c r="AB49" s="99">
        <v>0</v>
      </c>
      <c r="AC49" s="106"/>
      <c r="AD49" s="95"/>
      <c r="AE49" s="95"/>
      <c r="AF49" s="95"/>
      <c r="AG49" s="95"/>
      <c r="AH49" s="110"/>
      <c r="AI49" s="14"/>
      <c r="AJ49" s="14"/>
      <c r="AK49" s="14"/>
      <c r="AL49" s="14"/>
      <c r="AM49" s="101"/>
      <c r="AN49" s="103"/>
      <c r="AO49" s="103"/>
      <c r="AP49" s="89"/>
      <c r="AQ49" s="89"/>
      <c r="AR49" s="89"/>
      <c r="AS49" s="89"/>
      <c r="AT49" s="109" t="s">
        <v>42</v>
      </c>
      <c r="AY49" s="99">
        <v>0</v>
      </c>
      <c r="BB49" s="103"/>
      <c r="BC49" s="89"/>
      <c r="BD49" s="89"/>
      <c r="BE49" s="89"/>
      <c r="BF49" s="89"/>
      <c r="BG49" s="109"/>
    </row>
    <row r="50" spans="2:59" outlineLevel="1" x14ac:dyDescent="0.25">
      <c r="F50" s="102"/>
      <c r="G50" s="103"/>
      <c r="H50" s="89"/>
      <c r="I50" s="89"/>
      <c r="J50" s="89"/>
      <c r="K50" s="89"/>
      <c r="L50" s="89"/>
      <c r="M50" s="89"/>
      <c r="N50" s="89"/>
      <c r="O50" s="89"/>
      <c r="Q50" s="104">
        <v>0</v>
      </c>
      <c r="R50" s="103"/>
      <c r="S50" s="89"/>
      <c r="T50" s="89"/>
      <c r="U50" s="89"/>
      <c r="V50" s="89"/>
      <c r="W50" s="109"/>
      <c r="X50" s="89"/>
      <c r="Y50" s="89"/>
      <c r="Z50" s="89"/>
      <c r="AA50" s="89"/>
      <c r="AB50" s="105">
        <v>0</v>
      </c>
      <c r="AC50" s="106"/>
      <c r="AD50" s="95"/>
      <c r="AE50" s="95"/>
      <c r="AF50" s="95"/>
      <c r="AG50" s="95"/>
      <c r="AH50" s="110"/>
      <c r="AI50" s="14"/>
      <c r="AJ50" s="14"/>
      <c r="AK50" s="14"/>
      <c r="AL50" s="14"/>
      <c r="AM50" s="101"/>
      <c r="AN50" s="103"/>
      <c r="AO50" s="103"/>
      <c r="AP50" s="89"/>
      <c r="AQ50" s="89"/>
      <c r="AR50" s="89"/>
      <c r="AS50" s="89"/>
      <c r="AT50" s="109" t="s">
        <v>43</v>
      </c>
      <c r="AY50" s="105">
        <v>0</v>
      </c>
      <c r="BB50" s="103"/>
      <c r="BC50" s="89"/>
      <c r="BD50" s="89"/>
      <c r="BE50" s="89"/>
      <c r="BF50" s="89"/>
      <c r="BG50" s="109"/>
    </row>
    <row r="51" spans="2:59" outlineLevel="1" x14ac:dyDescent="0.25">
      <c r="F51" s="102"/>
      <c r="G51" s="103"/>
      <c r="H51" s="89"/>
      <c r="I51" s="89"/>
      <c r="J51" s="89"/>
      <c r="K51" s="89"/>
      <c r="L51" s="89"/>
      <c r="M51" s="89"/>
      <c r="N51" s="89"/>
      <c r="O51" s="89"/>
      <c r="Q51" s="103">
        <v>0</v>
      </c>
      <c r="R51" s="103"/>
      <c r="S51" s="89"/>
      <c r="T51" s="89"/>
      <c r="U51" s="89"/>
      <c r="V51" s="89"/>
      <c r="W51" s="107"/>
      <c r="X51" s="89"/>
      <c r="Y51" s="89"/>
      <c r="Z51" s="89"/>
      <c r="AA51" s="89"/>
      <c r="AB51" s="99">
        <f>SUM(AB49:AB50)</f>
        <v>0</v>
      </c>
      <c r="AC51" s="106"/>
      <c r="AD51" s="95"/>
      <c r="AE51" s="95"/>
      <c r="AF51" s="95"/>
      <c r="AG51" s="95"/>
      <c r="AH51" s="108"/>
      <c r="AI51" s="14"/>
      <c r="AJ51" s="14"/>
      <c r="AK51" s="14"/>
      <c r="AL51" s="14"/>
      <c r="AM51" s="101"/>
      <c r="AN51" s="103"/>
      <c r="AO51" s="103"/>
      <c r="AP51" s="89"/>
      <c r="AQ51" s="89"/>
      <c r="AR51" s="89"/>
      <c r="AS51" s="89"/>
      <c r="AT51" s="107" t="s">
        <v>44</v>
      </c>
      <c r="AY51" s="99">
        <f>SUM(AY49:AY50)</f>
        <v>0</v>
      </c>
      <c r="BB51" s="103"/>
      <c r="BC51" s="89"/>
      <c r="BD51" s="89"/>
      <c r="BE51" s="89"/>
      <c r="BF51" s="89"/>
      <c r="BG51" s="107"/>
    </row>
    <row r="52" spans="2:59" outlineLevel="1" x14ac:dyDescent="0.25">
      <c r="F52" s="92"/>
      <c r="G52" s="89"/>
      <c r="H52" s="89"/>
      <c r="I52" s="89"/>
      <c r="J52" s="89"/>
      <c r="K52" s="89"/>
      <c r="L52" s="89"/>
      <c r="M52" s="89"/>
      <c r="N52" s="89"/>
      <c r="O52" s="89"/>
      <c r="Q52" s="89"/>
      <c r="R52" s="89"/>
      <c r="S52" s="89"/>
      <c r="T52" s="89"/>
      <c r="U52" s="89"/>
      <c r="V52" s="89"/>
      <c r="W52" s="111"/>
      <c r="X52" s="89"/>
      <c r="Y52" s="89"/>
      <c r="Z52" s="89"/>
      <c r="AA52" s="89"/>
      <c r="AB52" s="99"/>
      <c r="AC52" s="95"/>
      <c r="AD52" s="95"/>
      <c r="AE52" s="95"/>
      <c r="AF52" s="95"/>
      <c r="AG52" s="95"/>
      <c r="AH52" s="112"/>
      <c r="AI52" s="14"/>
      <c r="AJ52" s="14"/>
      <c r="AK52" s="14"/>
      <c r="AL52" s="14"/>
      <c r="AM52" s="101"/>
      <c r="AN52" s="89"/>
      <c r="AO52" s="89"/>
      <c r="AP52" s="89"/>
      <c r="AQ52" s="89"/>
      <c r="AR52" s="89"/>
      <c r="AS52" s="89"/>
      <c r="AT52" s="111"/>
      <c r="AY52" s="99"/>
      <c r="BB52" s="89"/>
      <c r="BC52" s="89"/>
      <c r="BD52" s="89"/>
      <c r="BE52" s="89"/>
      <c r="BF52" s="89"/>
      <c r="BG52" s="111"/>
    </row>
    <row r="53" spans="2:59" ht="15.75" outlineLevel="1" thickBot="1" x14ac:dyDescent="0.3">
      <c r="F53" s="92"/>
      <c r="G53" s="89"/>
      <c r="H53" s="89"/>
      <c r="I53" s="89"/>
      <c r="J53" s="89"/>
      <c r="K53" s="89"/>
      <c r="L53" s="89"/>
      <c r="M53" s="89"/>
      <c r="N53" s="89"/>
      <c r="O53" s="89"/>
      <c r="Q53" s="113">
        <f ca="1">Q25</f>
        <v>16724446</v>
      </c>
      <c r="R53" s="89"/>
      <c r="S53" s="89"/>
      <c r="T53" s="89"/>
      <c r="U53" s="89"/>
      <c r="V53" s="89"/>
      <c r="W53" s="111"/>
      <c r="X53" s="89"/>
      <c r="Y53" s="89"/>
      <c r="Z53" s="89"/>
      <c r="AA53" s="89"/>
      <c r="AB53" s="99">
        <f>AB25+AB46+AB51</f>
        <v>16566846</v>
      </c>
      <c r="AC53" s="95"/>
      <c r="AD53" s="95"/>
      <c r="AE53" s="95"/>
      <c r="AF53" s="95"/>
      <c r="AG53" s="95"/>
      <c r="AH53" s="112"/>
      <c r="AI53" s="14"/>
      <c r="AJ53" s="14"/>
      <c r="AK53" s="14"/>
      <c r="AL53" s="14"/>
      <c r="AM53" s="101"/>
      <c r="AN53" s="89"/>
      <c r="AO53" s="89"/>
      <c r="AP53" s="89"/>
      <c r="AQ53" s="89"/>
      <c r="AR53" s="89"/>
      <c r="AS53" s="89"/>
      <c r="AT53" s="111" t="s">
        <v>45</v>
      </c>
      <c r="AY53" s="193">
        <f>AY25+AY46+AY51</f>
        <v>0</v>
      </c>
      <c r="BB53" s="89"/>
      <c r="BC53" s="89"/>
      <c r="BD53" s="89"/>
      <c r="BE53" s="89"/>
      <c r="BF53" s="89"/>
      <c r="BG53" s="111"/>
    </row>
    <row r="54" spans="2:59" ht="15.75" thickTop="1" x14ac:dyDescent="0.25">
      <c r="E54" s="89"/>
      <c r="F54" s="92"/>
      <c r="G54" s="89"/>
      <c r="H54" s="89"/>
      <c r="I54" s="89"/>
      <c r="J54" s="89"/>
      <c r="K54" s="89"/>
      <c r="L54" s="89"/>
      <c r="M54" s="89"/>
      <c r="N54" s="89"/>
      <c r="O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C54" s="95"/>
      <c r="AD54" s="95"/>
      <c r="AE54" s="95"/>
      <c r="AF54" s="95"/>
      <c r="AG54" s="95"/>
      <c r="AH54" s="95"/>
      <c r="AI54" s="14"/>
      <c r="AJ54" s="14"/>
      <c r="AK54" s="14"/>
      <c r="AL54" s="14"/>
      <c r="AM54" s="97"/>
      <c r="AN54" s="89"/>
      <c r="AO54" s="89"/>
      <c r="AP54" s="89"/>
      <c r="AQ54" s="89"/>
      <c r="AR54" s="89"/>
      <c r="AS54" s="89"/>
      <c r="AT54" s="89"/>
      <c r="BB54" s="89"/>
      <c r="BC54" s="89"/>
      <c r="BD54" s="89"/>
      <c r="BE54" s="89"/>
      <c r="BF54" s="89"/>
      <c r="BG54" s="89"/>
    </row>
    <row r="55" spans="2:59" outlineLevel="1" x14ac:dyDescent="0.25">
      <c r="B55" s="114" t="s">
        <v>46</v>
      </c>
      <c r="C55" s="114"/>
      <c r="D55" s="115"/>
      <c r="L55" s="116" t="s">
        <v>47</v>
      </c>
      <c r="W55" s="116" t="s">
        <v>48</v>
      </c>
      <c r="AL55" s="14"/>
      <c r="AT55" s="116" t="s">
        <v>49</v>
      </c>
      <c r="BG55" s="116" t="s">
        <v>50</v>
      </c>
    </row>
    <row r="56" spans="2:59" outlineLevel="1" x14ac:dyDescent="0.25">
      <c r="B56" s="72"/>
      <c r="C56" s="72" t="s">
        <v>51</v>
      </c>
      <c r="D56" s="61"/>
      <c r="L56" s="81"/>
      <c r="W56" s="81"/>
      <c r="AL56" s="14"/>
      <c r="AT56" s="81"/>
      <c r="BG56" s="81"/>
    </row>
    <row r="57" spans="2:59" outlineLevel="1" x14ac:dyDescent="0.25">
      <c r="B57" s="39"/>
      <c r="C57" s="39"/>
      <c r="D57" s="40" t="s">
        <v>52</v>
      </c>
      <c r="L57" s="81"/>
      <c r="W57" s="81"/>
      <c r="AL57" s="14"/>
      <c r="AT57" s="81"/>
      <c r="BG57" s="81"/>
    </row>
    <row r="58" spans="2:59" outlineLevel="1" x14ac:dyDescent="0.25">
      <c r="B58" s="39"/>
      <c r="C58" s="39"/>
      <c r="D58" s="40" t="s">
        <v>53</v>
      </c>
      <c r="L58" s="81"/>
      <c r="W58" s="81"/>
      <c r="AL58" s="14"/>
      <c r="AT58" s="81"/>
      <c r="BG58" s="81"/>
    </row>
    <row r="59" spans="2:59" outlineLevel="1" x14ac:dyDescent="0.25">
      <c r="B59" s="39"/>
      <c r="C59" s="39"/>
      <c r="D59" s="40" t="s">
        <v>54</v>
      </c>
      <c r="L59" s="81"/>
      <c r="W59" s="81"/>
      <c r="AL59" s="14"/>
      <c r="AT59" s="81"/>
      <c r="BG59" s="81"/>
    </row>
    <row r="60" spans="2:59" outlineLevel="1" x14ac:dyDescent="0.25">
      <c r="B60" s="39"/>
      <c r="C60" s="39"/>
      <c r="D60" s="40" t="s">
        <v>55</v>
      </c>
      <c r="L60" s="81"/>
      <c r="W60" s="81"/>
      <c r="AL60" s="14"/>
      <c r="AT60" s="81"/>
      <c r="BG60" s="81"/>
    </row>
    <row r="61" spans="2:59" outlineLevel="1" x14ac:dyDescent="0.25">
      <c r="B61" s="39"/>
      <c r="C61" s="39"/>
      <c r="D61" s="40" t="s">
        <v>56</v>
      </c>
      <c r="L61" s="81">
        <f>'[1]Balance Sheet'!F11</f>
        <v>0</v>
      </c>
      <c r="W61" s="81"/>
      <c r="AL61" s="14"/>
      <c r="AT61" s="81"/>
      <c r="BG61" s="81"/>
    </row>
    <row r="62" spans="2:59" ht="15.75" outlineLevel="1" thickBot="1" x14ac:dyDescent="0.3">
      <c r="B62" s="39"/>
      <c r="C62" s="72" t="s">
        <v>57</v>
      </c>
      <c r="D62" s="61"/>
      <c r="L62" s="117">
        <f>SUM(L57:L60)</f>
        <v>0</v>
      </c>
      <c r="W62" s="117">
        <f>SUM(W57:W61)</f>
        <v>0</v>
      </c>
      <c r="AL62" s="14"/>
      <c r="AT62" s="117">
        <f>SUM(AT57:AT60)</f>
        <v>0</v>
      </c>
      <c r="BG62" s="117">
        <f>SUM(BG57:BG60)</f>
        <v>0</v>
      </c>
    </row>
    <row r="63" spans="2:59" ht="15.75" outlineLevel="1" thickTop="1" x14ac:dyDescent="0.25">
      <c r="B63" s="39"/>
      <c r="C63" s="39"/>
      <c r="D63" s="40"/>
      <c r="L63" s="81"/>
      <c r="W63" s="81"/>
      <c r="AL63" s="14"/>
      <c r="AT63" s="81"/>
      <c r="BG63" s="81"/>
    </row>
    <row r="64" spans="2:59" outlineLevel="1" x14ac:dyDescent="0.25">
      <c r="B64" s="39"/>
      <c r="C64" s="72" t="s">
        <v>58</v>
      </c>
      <c r="D64" s="61"/>
      <c r="L64" s="81"/>
      <c r="W64" s="81"/>
      <c r="AL64" s="14"/>
      <c r="AT64" s="81"/>
      <c r="BG64" s="81"/>
    </row>
    <row r="65" spans="2:59" outlineLevel="1" x14ac:dyDescent="0.25">
      <c r="B65" s="39"/>
      <c r="C65" s="39"/>
      <c r="D65" s="40" t="s">
        <v>59</v>
      </c>
      <c r="L65" s="81"/>
      <c r="W65" s="81"/>
      <c r="AL65" s="14"/>
      <c r="AT65" s="81"/>
      <c r="BG65" s="81"/>
    </row>
    <row r="66" spans="2:59" outlineLevel="1" x14ac:dyDescent="0.25">
      <c r="B66" s="39"/>
      <c r="C66" s="39"/>
      <c r="D66" s="40" t="s">
        <v>60</v>
      </c>
      <c r="L66" s="81"/>
      <c r="W66" s="81"/>
      <c r="AL66" s="14"/>
      <c r="AT66" s="81"/>
      <c r="BG66" s="81"/>
    </row>
    <row r="67" spans="2:59" outlineLevel="1" x14ac:dyDescent="0.25">
      <c r="B67" s="39"/>
      <c r="C67" s="39"/>
      <c r="D67" s="40" t="s">
        <v>61</v>
      </c>
      <c r="L67" s="81">
        <f>-SUM('[1]Balance Sheet'!F20:F21)</f>
        <v>0</v>
      </c>
      <c r="W67" s="81"/>
      <c r="AL67" s="14"/>
      <c r="AT67" s="81"/>
      <c r="BG67" s="81"/>
    </row>
    <row r="68" spans="2:59" ht="15.75" outlineLevel="1" thickBot="1" x14ac:dyDescent="0.3">
      <c r="B68" s="39"/>
      <c r="C68" s="72" t="s">
        <v>62</v>
      </c>
      <c r="D68" s="61"/>
      <c r="L68" s="117">
        <f>SUM(L65:L67)</f>
        <v>0</v>
      </c>
      <c r="W68" s="117">
        <f>SUM(W65:W67)</f>
        <v>0</v>
      </c>
      <c r="AL68" s="14"/>
      <c r="AT68" s="117">
        <f>SUM(AT65:AT67)</f>
        <v>0</v>
      </c>
      <c r="BG68" s="117">
        <f>SUM(BG65:BG67)</f>
        <v>0</v>
      </c>
    </row>
    <row r="69" spans="2:59" ht="15.75" outlineLevel="1" thickTop="1" x14ac:dyDescent="0.25">
      <c r="B69" s="39"/>
      <c r="C69" s="39"/>
      <c r="D69" s="40"/>
      <c r="L69" s="81"/>
      <c r="W69" s="81"/>
      <c r="AL69" s="14"/>
      <c r="AT69" s="81"/>
      <c r="BG69" s="81"/>
    </row>
    <row r="70" spans="2:59" outlineLevel="1" x14ac:dyDescent="0.25">
      <c r="B70" s="39"/>
      <c r="C70" s="72" t="s">
        <v>63</v>
      </c>
      <c r="D70" s="61"/>
      <c r="L70" s="81">
        <f>+L62+L68</f>
        <v>0</v>
      </c>
      <c r="W70" s="81">
        <f>+W62+W68</f>
        <v>0</v>
      </c>
      <c r="AL70" s="14"/>
      <c r="AT70" s="81">
        <f>+AT62+AT68</f>
        <v>0</v>
      </c>
      <c r="BG70" s="81">
        <f>+BG62+BG68</f>
        <v>0</v>
      </c>
    </row>
    <row r="71" spans="2:59" outlineLevel="1" x14ac:dyDescent="0.25">
      <c r="B71" s="39"/>
      <c r="C71" s="39"/>
      <c r="D71" s="40"/>
      <c r="L71" s="81"/>
      <c r="W71" s="81"/>
      <c r="AL71" s="14"/>
      <c r="AT71" s="81"/>
      <c r="BG71" s="81"/>
    </row>
    <row r="72" spans="2:59" outlineLevel="1" x14ac:dyDescent="0.25">
      <c r="B72" s="39"/>
      <c r="C72" s="72" t="s">
        <v>64</v>
      </c>
      <c r="D72" s="61"/>
      <c r="L72" s="81"/>
      <c r="W72" s="81"/>
      <c r="AL72" s="14"/>
      <c r="AT72" s="81"/>
      <c r="BG72" s="81"/>
    </row>
    <row r="73" spans="2:59" outlineLevel="1" x14ac:dyDescent="0.25">
      <c r="B73" s="39"/>
      <c r="C73" s="39"/>
      <c r="D73" s="40" t="s">
        <v>65</v>
      </c>
      <c r="L73" s="81">
        <f>+L62-L58</f>
        <v>0</v>
      </c>
      <c r="W73" s="81">
        <f>+W62-W58</f>
        <v>0</v>
      </c>
      <c r="AL73" s="14"/>
      <c r="AT73" s="81">
        <f>+AT62</f>
        <v>0</v>
      </c>
      <c r="BG73" s="81">
        <f>+BG62</f>
        <v>0</v>
      </c>
    </row>
    <row r="74" spans="2:59" outlineLevel="1" x14ac:dyDescent="0.25">
      <c r="B74" s="39"/>
      <c r="C74" s="39"/>
      <c r="D74" s="40" t="s">
        <v>59</v>
      </c>
      <c r="L74" s="118">
        <f>+L68</f>
        <v>0</v>
      </c>
      <c r="W74" s="118">
        <f>+W68</f>
        <v>0</v>
      </c>
      <c r="AL74" s="14"/>
      <c r="AT74" s="118">
        <f>+AT68</f>
        <v>0</v>
      </c>
      <c r="BG74" s="118">
        <f>+BG68</f>
        <v>0</v>
      </c>
    </row>
    <row r="75" spans="2:59" outlineLevel="1" x14ac:dyDescent="0.25">
      <c r="B75" s="39"/>
      <c r="C75" s="72" t="s">
        <v>66</v>
      </c>
      <c r="D75" s="61"/>
      <c r="L75" s="81">
        <f>SUM(L73:L74)</f>
        <v>0</v>
      </c>
      <c r="W75" s="81">
        <f>SUM(W73:W74)</f>
        <v>0</v>
      </c>
      <c r="AL75" s="14"/>
      <c r="AT75" s="81">
        <f>SUM(AT73:AT74)</f>
        <v>0</v>
      </c>
      <c r="BG75" s="81">
        <f>SUM(BG73:BG74)</f>
        <v>0</v>
      </c>
    </row>
    <row r="76" spans="2:59" outlineLevel="1" x14ac:dyDescent="0.25">
      <c r="B76" s="39"/>
      <c r="C76" s="39"/>
      <c r="D76" s="40" t="s">
        <v>67</v>
      </c>
      <c r="L76" s="81"/>
      <c r="W76" s="81"/>
      <c r="AL76" s="14"/>
      <c r="AT76" s="81"/>
      <c r="BG76" s="81" t="e">
        <f>-#REF!</f>
        <v>#REF!</v>
      </c>
    </row>
    <row r="77" spans="2:59" outlineLevel="1" x14ac:dyDescent="0.25">
      <c r="B77" s="39"/>
      <c r="C77" s="39"/>
      <c r="D77" s="40" t="s">
        <v>68</v>
      </c>
      <c r="L77" s="118"/>
      <c r="W77" s="118"/>
      <c r="AL77" s="14"/>
      <c r="AT77" s="118"/>
      <c r="BG77" s="118"/>
    </row>
    <row r="78" spans="2:59" ht="15.75" outlineLevel="1" thickBot="1" x14ac:dyDescent="0.3">
      <c r="B78" s="39"/>
      <c r="C78" s="72" t="s">
        <v>69</v>
      </c>
      <c r="D78" s="61"/>
      <c r="L78" s="117">
        <f>SUM(L75:L77)</f>
        <v>0</v>
      </c>
      <c r="W78" s="117">
        <f>SUM(W75:W77)</f>
        <v>0</v>
      </c>
      <c r="AL78" s="14"/>
      <c r="AT78" s="117">
        <f>SUM(AT75:AT77)</f>
        <v>0</v>
      </c>
      <c r="BG78" s="117" t="e">
        <f>SUM(BG75:BG77)</f>
        <v>#REF!</v>
      </c>
    </row>
    <row r="79" spans="2:59" ht="15.75" outlineLevel="1" thickTop="1" x14ac:dyDescent="0.25">
      <c r="AL79" s="14"/>
    </row>
    <row r="80" spans="2:59" outlineLevel="1" x14ac:dyDescent="0.25">
      <c r="L80" s="119">
        <f>+L78-L41</f>
        <v>23487648.760000002</v>
      </c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19">
        <f ca="1">+W75-W41</f>
        <v>53677250.789999999</v>
      </c>
      <c r="AL80" s="14"/>
      <c r="AT80" s="119">
        <f ca="1">+AT78-AT41</f>
        <v>66865421.219999999</v>
      </c>
      <c r="BG80" s="121" t="e">
        <f ca="1">+BG78-BG41</f>
        <v>#REF!</v>
      </c>
    </row>
    <row r="81" spans="23:59" outlineLevel="1" x14ac:dyDescent="0.25">
      <c r="W81" s="120"/>
      <c r="AL81" s="14"/>
      <c r="AT81" s="120"/>
      <c r="BG81" s="120">
        <f>3063401-BG25</f>
        <v>3063401</v>
      </c>
    </row>
    <row r="82" spans="23:59" x14ac:dyDescent="0.25">
      <c r="W82" s="120"/>
      <c r="AH82" s="120"/>
      <c r="AL82" s="14"/>
      <c r="AT82" s="120"/>
      <c r="BG82" s="120"/>
    </row>
    <row r="83" spans="23:59" x14ac:dyDescent="0.25">
      <c r="AG83" s="122"/>
    </row>
    <row r="84" spans="23:59" x14ac:dyDescent="0.25">
      <c r="AG84" s="122"/>
      <c r="AH84" s="14"/>
    </row>
    <row r="85" spans="23:59" x14ac:dyDescent="0.25">
      <c r="AG85" s="122"/>
      <c r="AH85" s="14"/>
    </row>
    <row r="86" spans="23:59" x14ac:dyDescent="0.25">
      <c r="AG86" s="14"/>
      <c r="AH86" s="122"/>
    </row>
    <row r="87" spans="23:59" x14ac:dyDescent="0.25">
      <c r="AH87" s="122"/>
    </row>
    <row r="88" spans="23:59" x14ac:dyDescent="0.25">
      <c r="AH88" s="122"/>
    </row>
    <row r="89" spans="23:59" x14ac:dyDescent="0.25">
      <c r="AH89" s="122"/>
    </row>
    <row r="90" spans="23:59" x14ac:dyDescent="0.25">
      <c r="AH90" s="122"/>
    </row>
    <row r="91" spans="23:59" x14ac:dyDescent="0.25">
      <c r="AH91" s="122"/>
    </row>
    <row r="92" spans="23:59" x14ac:dyDescent="0.25">
      <c r="AH92" s="122"/>
    </row>
    <row r="93" spans="23:59" x14ac:dyDescent="0.25">
      <c r="AH93" s="122"/>
    </row>
    <row r="94" spans="23:59" x14ac:dyDescent="0.25">
      <c r="AH94" s="122"/>
    </row>
    <row r="95" spans="23:59" x14ac:dyDescent="0.25">
      <c r="AH95" s="122"/>
    </row>
    <row r="96" spans="23:59" x14ac:dyDescent="0.25">
      <c r="AH96" s="122"/>
    </row>
    <row r="97" spans="34:34" x14ac:dyDescent="0.25">
      <c r="AH97" s="122"/>
    </row>
    <row r="98" spans="34:34" x14ac:dyDescent="0.25">
      <c r="AH98" s="122"/>
    </row>
    <row r="99" spans="34:34" x14ac:dyDescent="0.25">
      <c r="AH99" s="122"/>
    </row>
    <row r="100" spans="34:34" x14ac:dyDescent="0.25">
      <c r="AH100" s="122"/>
    </row>
    <row r="101" spans="34:34" x14ac:dyDescent="0.25">
      <c r="AH101" s="122"/>
    </row>
    <row r="102" spans="34:34" x14ac:dyDescent="0.25">
      <c r="AH102" s="14"/>
    </row>
    <row r="103" spans="34:34" x14ac:dyDescent="0.25">
      <c r="AH103" s="123"/>
    </row>
    <row r="104" spans="34:34" x14ac:dyDescent="0.25">
      <c r="AH104" s="124"/>
    </row>
    <row r="105" spans="34:34" x14ac:dyDescent="0.25">
      <c r="AH105" s="14"/>
    </row>
    <row r="106" spans="34:34" x14ac:dyDescent="0.25">
      <c r="AH106" s="14"/>
    </row>
    <row r="107" spans="34:34" x14ac:dyDescent="0.25">
      <c r="AH107" s="14"/>
    </row>
    <row r="108" spans="34:34" x14ac:dyDescent="0.25">
      <c r="AH108" s="14"/>
    </row>
    <row r="109" spans="34:34" x14ac:dyDescent="0.25">
      <c r="AH109" s="14"/>
    </row>
    <row r="110" spans="34:34" x14ac:dyDescent="0.25">
      <c r="AH110" s="14"/>
    </row>
    <row r="111" spans="34:34" x14ac:dyDescent="0.25">
      <c r="AH111" s="14"/>
    </row>
    <row r="112" spans="34:34" x14ac:dyDescent="0.25">
      <c r="AH112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C872"/>
  <sheetViews>
    <sheetView tabSelected="1" topLeftCell="A587" zoomScale="110" zoomScaleNormal="110" workbookViewId="0">
      <selection activeCell="AK141" sqref="AK141"/>
    </sheetView>
  </sheetViews>
  <sheetFormatPr defaultRowHeight="12.75" outlineLevelCol="2" x14ac:dyDescent="0.2"/>
  <cols>
    <col min="1" max="1" width="9.140625" style="141"/>
    <col min="2" max="2" width="20.42578125" style="141" bestFit="1" customWidth="1"/>
    <col min="3" max="3" width="9.42578125" style="184" hidden="1" customWidth="1" outlineLevel="1"/>
    <col min="4" max="4" width="8" style="184" hidden="1" customWidth="1" outlineLevel="1"/>
    <col min="5" max="5" width="12.5703125" style="184" hidden="1" customWidth="1" outlineLevel="1"/>
    <col min="6" max="6" width="8.7109375" style="141" hidden="1" customWidth="1" outlineLevel="1"/>
    <col min="7" max="7" width="54.28515625" style="141" customWidth="1" collapsed="1"/>
    <col min="8" max="8" width="11.85546875" style="141" hidden="1" customWidth="1" outlineLevel="1"/>
    <col min="9" max="9" width="11.85546875" style="141" customWidth="1" collapsed="1"/>
    <col min="10" max="13" width="15.42578125" style="141" hidden="1" customWidth="1" outlineLevel="1"/>
    <col min="14" max="14" width="10.5703125" style="141" customWidth="1" collapsed="1"/>
    <col min="15" max="15" width="13.28515625" style="141" hidden="1" customWidth="1" outlineLevel="1"/>
    <col min="16" max="16" width="2.7109375" style="141" customWidth="1" collapsed="1"/>
    <col min="17" max="17" width="12.42578125" style="141" hidden="1" customWidth="1" outlineLevel="1"/>
    <col min="18" max="18" width="11.85546875" style="141" customWidth="1" collapsed="1"/>
    <col min="19" max="22" width="15.42578125" style="141" hidden="1" customWidth="1" outlineLevel="1"/>
    <col min="23" max="23" width="10.5703125" style="141" customWidth="1" collapsed="1"/>
    <col min="24" max="24" width="17.7109375" style="141" hidden="1" customWidth="1" outlineLevel="1"/>
    <col min="25" max="25" width="2.7109375" style="141" customWidth="1" collapsed="1"/>
    <col min="26" max="26" width="12.42578125" style="141" hidden="1" customWidth="1" outlineLevel="1"/>
    <col min="27" max="27" width="11.85546875" style="141" customWidth="1" collapsed="1"/>
    <col min="28" max="31" width="15.42578125" style="141" hidden="1" customWidth="1" outlineLevel="2"/>
    <col min="32" max="32" width="13.7109375" style="141" hidden="1" customWidth="1" outlineLevel="1"/>
    <col min="33" max="33" width="13.28515625" style="141" hidden="1" customWidth="1" outlineLevel="1"/>
    <col min="34" max="34" width="2.7109375" style="141" customWidth="1" collapsed="1"/>
    <col min="35" max="35" width="10.7109375" style="141" customWidth="1"/>
    <col min="36" max="36" width="11.85546875" style="141" bestFit="1" customWidth="1"/>
    <col min="37" max="37" width="11.85546875" style="141" customWidth="1"/>
    <col min="38" max="38" width="22.7109375" style="141" hidden="1" customWidth="1" outlineLevel="1"/>
    <col min="39" max="41" width="15.42578125" style="141" hidden="1" customWidth="1" outlineLevel="1"/>
    <col min="42" max="42" width="13.7109375" style="141" hidden="1" customWidth="1" outlineLevel="1"/>
    <col min="43" max="43" width="17.7109375" style="141" hidden="1" customWidth="1" outlineLevel="1"/>
    <col min="44" max="44" width="2.7109375" style="141" customWidth="1" collapsed="1"/>
    <col min="45" max="45" width="10.7109375" style="141" hidden="1" customWidth="1" outlineLevel="1"/>
    <col min="46" max="46" width="11.85546875" style="141" hidden="1" customWidth="1" outlineLevel="1"/>
    <col min="47" max="50" width="15.42578125" style="141" hidden="1" customWidth="1" outlineLevel="1"/>
    <col min="51" max="51" width="13.7109375" style="141" hidden="1" customWidth="1" outlineLevel="1"/>
    <col min="52" max="52" width="17.7109375" style="141" hidden="1" customWidth="1" outlineLevel="1"/>
    <col min="53" max="53" width="9.140625" style="141" collapsed="1"/>
    <col min="54" max="54" width="9.42578125" style="141" bestFit="1" customWidth="1"/>
    <col min="55" max="258" width="9.140625" style="141"/>
    <col min="259" max="259" width="20.42578125" style="141" bestFit="1" customWidth="1"/>
    <col min="260" max="263" width="0" style="141" hidden="1" customWidth="1"/>
    <col min="264" max="264" width="54.28515625" style="141" customWidth="1"/>
    <col min="265" max="265" width="0" style="141" hidden="1" customWidth="1"/>
    <col min="266" max="266" width="11.85546875" style="141" bestFit="1" customWidth="1"/>
    <col min="267" max="270" width="0" style="141" hidden="1" customWidth="1"/>
    <col min="271" max="271" width="10.5703125" style="141" bestFit="1" customWidth="1"/>
    <col min="272" max="272" width="0" style="141" hidden="1" customWidth="1"/>
    <col min="273" max="273" width="2.7109375" style="141" customWidth="1"/>
    <col min="274" max="274" width="0" style="141" hidden="1" customWidth="1"/>
    <col min="275" max="275" width="11.85546875" style="141" bestFit="1" customWidth="1"/>
    <col min="276" max="279" width="0" style="141" hidden="1" customWidth="1"/>
    <col min="280" max="280" width="10.5703125" style="141" bestFit="1" customWidth="1"/>
    <col min="281" max="281" width="0" style="141" hidden="1" customWidth="1"/>
    <col min="282" max="282" width="2.7109375" style="141" customWidth="1"/>
    <col min="283" max="283" width="12.42578125" style="141" bestFit="1" customWidth="1"/>
    <col min="284" max="284" width="11.85546875" style="141" bestFit="1" customWidth="1"/>
    <col min="285" max="288" width="15.42578125" style="141" bestFit="1" customWidth="1"/>
    <col min="289" max="289" width="13.7109375" style="141" bestFit="1" customWidth="1"/>
    <col min="290" max="290" width="13.28515625" style="141" bestFit="1" customWidth="1"/>
    <col min="291" max="291" width="2.7109375" style="141" customWidth="1"/>
    <col min="292" max="292" width="10.7109375" style="141" customWidth="1"/>
    <col min="293" max="293" width="11.85546875" style="141" bestFit="1" customWidth="1"/>
    <col min="294" max="297" width="15.42578125" style="141" bestFit="1" customWidth="1"/>
    <col min="298" max="298" width="13.7109375" style="141" bestFit="1" customWidth="1"/>
    <col min="299" max="299" width="17.7109375" style="141" bestFit="1" customWidth="1"/>
    <col min="300" max="514" width="9.140625" style="141"/>
    <col min="515" max="515" width="20.42578125" style="141" bestFit="1" customWidth="1"/>
    <col min="516" max="519" width="0" style="141" hidden="1" customWidth="1"/>
    <col min="520" max="520" width="54.28515625" style="141" customWidth="1"/>
    <col min="521" max="521" width="0" style="141" hidden="1" customWidth="1"/>
    <col min="522" max="522" width="11.85546875" style="141" bestFit="1" customWidth="1"/>
    <col min="523" max="526" width="0" style="141" hidden="1" customWidth="1"/>
    <col min="527" max="527" width="10.5703125" style="141" bestFit="1" customWidth="1"/>
    <col min="528" max="528" width="0" style="141" hidden="1" customWidth="1"/>
    <col min="529" max="529" width="2.7109375" style="141" customWidth="1"/>
    <col min="530" max="530" width="0" style="141" hidden="1" customWidth="1"/>
    <col min="531" max="531" width="11.85546875" style="141" bestFit="1" customWidth="1"/>
    <col min="532" max="535" width="0" style="141" hidden="1" customWidth="1"/>
    <col min="536" max="536" width="10.5703125" style="141" bestFit="1" customWidth="1"/>
    <col min="537" max="537" width="0" style="141" hidden="1" customWidth="1"/>
    <col min="538" max="538" width="2.7109375" style="141" customWidth="1"/>
    <col min="539" max="539" width="12.42578125" style="141" bestFit="1" customWidth="1"/>
    <col min="540" max="540" width="11.85546875" style="141" bestFit="1" customWidth="1"/>
    <col min="541" max="544" width="15.42578125" style="141" bestFit="1" customWidth="1"/>
    <col min="545" max="545" width="13.7109375" style="141" bestFit="1" customWidth="1"/>
    <col min="546" max="546" width="13.28515625" style="141" bestFit="1" customWidth="1"/>
    <col min="547" max="547" width="2.7109375" style="141" customWidth="1"/>
    <col min="548" max="548" width="10.7109375" style="141" customWidth="1"/>
    <col min="549" max="549" width="11.85546875" style="141" bestFit="1" customWidth="1"/>
    <col min="550" max="553" width="15.42578125" style="141" bestFit="1" customWidth="1"/>
    <col min="554" max="554" width="13.7109375" style="141" bestFit="1" customWidth="1"/>
    <col min="555" max="555" width="17.7109375" style="141" bestFit="1" customWidth="1"/>
    <col min="556" max="770" width="9.140625" style="141"/>
    <col min="771" max="771" width="20.42578125" style="141" bestFit="1" customWidth="1"/>
    <col min="772" max="775" width="0" style="141" hidden="1" customWidth="1"/>
    <col min="776" max="776" width="54.28515625" style="141" customWidth="1"/>
    <col min="777" max="777" width="0" style="141" hidden="1" customWidth="1"/>
    <col min="778" max="778" width="11.85546875" style="141" bestFit="1" customWidth="1"/>
    <col min="779" max="782" width="0" style="141" hidden="1" customWidth="1"/>
    <col min="783" max="783" width="10.5703125" style="141" bestFit="1" customWidth="1"/>
    <col min="784" max="784" width="0" style="141" hidden="1" customWidth="1"/>
    <col min="785" max="785" width="2.7109375" style="141" customWidth="1"/>
    <col min="786" max="786" width="0" style="141" hidden="1" customWidth="1"/>
    <col min="787" max="787" width="11.85546875" style="141" bestFit="1" customWidth="1"/>
    <col min="788" max="791" width="0" style="141" hidden="1" customWidth="1"/>
    <col min="792" max="792" width="10.5703125" style="141" bestFit="1" customWidth="1"/>
    <col min="793" max="793" width="0" style="141" hidden="1" customWidth="1"/>
    <col min="794" max="794" width="2.7109375" style="141" customWidth="1"/>
    <col min="795" max="795" width="12.42578125" style="141" bestFit="1" customWidth="1"/>
    <col min="796" max="796" width="11.85546875" style="141" bestFit="1" customWidth="1"/>
    <col min="797" max="800" width="15.42578125" style="141" bestFit="1" customWidth="1"/>
    <col min="801" max="801" width="13.7109375" style="141" bestFit="1" customWidth="1"/>
    <col min="802" max="802" width="13.28515625" style="141" bestFit="1" customWidth="1"/>
    <col min="803" max="803" width="2.7109375" style="141" customWidth="1"/>
    <col min="804" max="804" width="10.7109375" style="141" customWidth="1"/>
    <col min="805" max="805" width="11.85546875" style="141" bestFit="1" customWidth="1"/>
    <col min="806" max="809" width="15.42578125" style="141" bestFit="1" customWidth="1"/>
    <col min="810" max="810" width="13.7109375" style="141" bestFit="1" customWidth="1"/>
    <col min="811" max="811" width="17.7109375" style="141" bestFit="1" customWidth="1"/>
    <col min="812" max="1026" width="9.140625" style="141"/>
    <col min="1027" max="1027" width="20.42578125" style="141" bestFit="1" customWidth="1"/>
    <col min="1028" max="1031" width="0" style="141" hidden="1" customWidth="1"/>
    <col min="1032" max="1032" width="54.28515625" style="141" customWidth="1"/>
    <col min="1033" max="1033" width="0" style="141" hidden="1" customWidth="1"/>
    <col min="1034" max="1034" width="11.85546875" style="141" bestFit="1" customWidth="1"/>
    <col min="1035" max="1038" width="0" style="141" hidden="1" customWidth="1"/>
    <col min="1039" max="1039" width="10.5703125" style="141" bestFit="1" customWidth="1"/>
    <col min="1040" max="1040" width="0" style="141" hidden="1" customWidth="1"/>
    <col min="1041" max="1041" width="2.7109375" style="141" customWidth="1"/>
    <col min="1042" max="1042" width="0" style="141" hidden="1" customWidth="1"/>
    <col min="1043" max="1043" width="11.85546875" style="141" bestFit="1" customWidth="1"/>
    <col min="1044" max="1047" width="0" style="141" hidden="1" customWidth="1"/>
    <col min="1048" max="1048" width="10.5703125" style="141" bestFit="1" customWidth="1"/>
    <col min="1049" max="1049" width="0" style="141" hidden="1" customWidth="1"/>
    <col min="1050" max="1050" width="2.7109375" style="141" customWidth="1"/>
    <col min="1051" max="1051" width="12.42578125" style="141" bestFit="1" customWidth="1"/>
    <col min="1052" max="1052" width="11.85546875" style="141" bestFit="1" customWidth="1"/>
    <col min="1053" max="1056" width="15.42578125" style="141" bestFit="1" customWidth="1"/>
    <col min="1057" max="1057" width="13.7109375" style="141" bestFit="1" customWidth="1"/>
    <col min="1058" max="1058" width="13.28515625" style="141" bestFit="1" customWidth="1"/>
    <col min="1059" max="1059" width="2.7109375" style="141" customWidth="1"/>
    <col min="1060" max="1060" width="10.7109375" style="141" customWidth="1"/>
    <col min="1061" max="1061" width="11.85546875" style="141" bestFit="1" customWidth="1"/>
    <col min="1062" max="1065" width="15.42578125" style="141" bestFit="1" customWidth="1"/>
    <col min="1066" max="1066" width="13.7109375" style="141" bestFit="1" customWidth="1"/>
    <col min="1067" max="1067" width="17.7109375" style="141" bestFit="1" customWidth="1"/>
    <col min="1068" max="1282" width="9.140625" style="141"/>
    <col min="1283" max="1283" width="20.42578125" style="141" bestFit="1" customWidth="1"/>
    <col min="1284" max="1287" width="0" style="141" hidden="1" customWidth="1"/>
    <col min="1288" max="1288" width="54.28515625" style="141" customWidth="1"/>
    <col min="1289" max="1289" width="0" style="141" hidden="1" customWidth="1"/>
    <col min="1290" max="1290" width="11.85546875" style="141" bestFit="1" customWidth="1"/>
    <col min="1291" max="1294" width="0" style="141" hidden="1" customWidth="1"/>
    <col min="1295" max="1295" width="10.5703125" style="141" bestFit="1" customWidth="1"/>
    <col min="1296" max="1296" width="0" style="141" hidden="1" customWidth="1"/>
    <col min="1297" max="1297" width="2.7109375" style="141" customWidth="1"/>
    <col min="1298" max="1298" width="0" style="141" hidden="1" customWidth="1"/>
    <col min="1299" max="1299" width="11.85546875" style="141" bestFit="1" customWidth="1"/>
    <col min="1300" max="1303" width="0" style="141" hidden="1" customWidth="1"/>
    <col min="1304" max="1304" width="10.5703125" style="141" bestFit="1" customWidth="1"/>
    <col min="1305" max="1305" width="0" style="141" hidden="1" customWidth="1"/>
    <col min="1306" max="1306" width="2.7109375" style="141" customWidth="1"/>
    <col min="1307" max="1307" width="12.42578125" style="141" bestFit="1" customWidth="1"/>
    <col min="1308" max="1308" width="11.85546875" style="141" bestFit="1" customWidth="1"/>
    <col min="1309" max="1312" width="15.42578125" style="141" bestFit="1" customWidth="1"/>
    <col min="1313" max="1313" width="13.7109375" style="141" bestFit="1" customWidth="1"/>
    <col min="1314" max="1314" width="13.28515625" style="141" bestFit="1" customWidth="1"/>
    <col min="1315" max="1315" width="2.7109375" style="141" customWidth="1"/>
    <col min="1316" max="1316" width="10.7109375" style="141" customWidth="1"/>
    <col min="1317" max="1317" width="11.85546875" style="141" bestFit="1" customWidth="1"/>
    <col min="1318" max="1321" width="15.42578125" style="141" bestFit="1" customWidth="1"/>
    <col min="1322" max="1322" width="13.7109375" style="141" bestFit="1" customWidth="1"/>
    <col min="1323" max="1323" width="17.7109375" style="141" bestFit="1" customWidth="1"/>
    <col min="1324" max="1538" width="9.140625" style="141"/>
    <col min="1539" max="1539" width="20.42578125" style="141" bestFit="1" customWidth="1"/>
    <col min="1540" max="1543" width="0" style="141" hidden="1" customWidth="1"/>
    <col min="1544" max="1544" width="54.28515625" style="141" customWidth="1"/>
    <col min="1545" max="1545" width="0" style="141" hidden="1" customWidth="1"/>
    <col min="1546" max="1546" width="11.85546875" style="141" bestFit="1" customWidth="1"/>
    <col min="1547" max="1550" width="0" style="141" hidden="1" customWidth="1"/>
    <col min="1551" max="1551" width="10.5703125" style="141" bestFit="1" customWidth="1"/>
    <col min="1552" max="1552" width="0" style="141" hidden="1" customWidth="1"/>
    <col min="1553" max="1553" width="2.7109375" style="141" customWidth="1"/>
    <col min="1554" max="1554" width="0" style="141" hidden="1" customWidth="1"/>
    <col min="1555" max="1555" width="11.85546875" style="141" bestFit="1" customWidth="1"/>
    <col min="1556" max="1559" width="0" style="141" hidden="1" customWidth="1"/>
    <col min="1560" max="1560" width="10.5703125" style="141" bestFit="1" customWidth="1"/>
    <col min="1561" max="1561" width="0" style="141" hidden="1" customWidth="1"/>
    <col min="1562" max="1562" width="2.7109375" style="141" customWidth="1"/>
    <col min="1563" max="1563" width="12.42578125" style="141" bestFit="1" customWidth="1"/>
    <col min="1564" max="1564" width="11.85546875" style="141" bestFit="1" customWidth="1"/>
    <col min="1565" max="1568" width="15.42578125" style="141" bestFit="1" customWidth="1"/>
    <col min="1569" max="1569" width="13.7109375" style="141" bestFit="1" customWidth="1"/>
    <col min="1570" max="1570" width="13.28515625" style="141" bestFit="1" customWidth="1"/>
    <col min="1571" max="1571" width="2.7109375" style="141" customWidth="1"/>
    <col min="1572" max="1572" width="10.7109375" style="141" customWidth="1"/>
    <col min="1573" max="1573" width="11.85546875" style="141" bestFit="1" customWidth="1"/>
    <col min="1574" max="1577" width="15.42578125" style="141" bestFit="1" customWidth="1"/>
    <col min="1578" max="1578" width="13.7109375" style="141" bestFit="1" customWidth="1"/>
    <col min="1579" max="1579" width="17.7109375" style="141" bestFit="1" customWidth="1"/>
    <col min="1580" max="1794" width="9.140625" style="141"/>
    <col min="1795" max="1795" width="20.42578125" style="141" bestFit="1" customWidth="1"/>
    <col min="1796" max="1799" width="0" style="141" hidden="1" customWidth="1"/>
    <col min="1800" max="1800" width="54.28515625" style="141" customWidth="1"/>
    <col min="1801" max="1801" width="0" style="141" hidden="1" customWidth="1"/>
    <col min="1802" max="1802" width="11.85546875" style="141" bestFit="1" customWidth="1"/>
    <col min="1803" max="1806" width="0" style="141" hidden="1" customWidth="1"/>
    <col min="1807" max="1807" width="10.5703125" style="141" bestFit="1" customWidth="1"/>
    <col min="1808" max="1808" width="0" style="141" hidden="1" customWidth="1"/>
    <col min="1809" max="1809" width="2.7109375" style="141" customWidth="1"/>
    <col min="1810" max="1810" width="0" style="141" hidden="1" customWidth="1"/>
    <col min="1811" max="1811" width="11.85546875" style="141" bestFit="1" customWidth="1"/>
    <col min="1812" max="1815" width="0" style="141" hidden="1" customWidth="1"/>
    <col min="1816" max="1816" width="10.5703125" style="141" bestFit="1" customWidth="1"/>
    <col min="1817" max="1817" width="0" style="141" hidden="1" customWidth="1"/>
    <col min="1818" max="1818" width="2.7109375" style="141" customWidth="1"/>
    <col min="1819" max="1819" width="12.42578125" style="141" bestFit="1" customWidth="1"/>
    <col min="1820" max="1820" width="11.85546875" style="141" bestFit="1" customWidth="1"/>
    <col min="1821" max="1824" width="15.42578125" style="141" bestFit="1" customWidth="1"/>
    <col min="1825" max="1825" width="13.7109375" style="141" bestFit="1" customWidth="1"/>
    <col min="1826" max="1826" width="13.28515625" style="141" bestFit="1" customWidth="1"/>
    <col min="1827" max="1827" width="2.7109375" style="141" customWidth="1"/>
    <col min="1828" max="1828" width="10.7109375" style="141" customWidth="1"/>
    <col min="1829" max="1829" width="11.85546875" style="141" bestFit="1" customWidth="1"/>
    <col min="1830" max="1833" width="15.42578125" style="141" bestFit="1" customWidth="1"/>
    <col min="1834" max="1834" width="13.7109375" style="141" bestFit="1" customWidth="1"/>
    <col min="1835" max="1835" width="17.7109375" style="141" bestFit="1" customWidth="1"/>
    <col min="1836" max="2050" width="9.140625" style="141"/>
    <col min="2051" max="2051" width="20.42578125" style="141" bestFit="1" customWidth="1"/>
    <col min="2052" max="2055" width="0" style="141" hidden="1" customWidth="1"/>
    <col min="2056" max="2056" width="54.28515625" style="141" customWidth="1"/>
    <col min="2057" max="2057" width="0" style="141" hidden="1" customWidth="1"/>
    <col min="2058" max="2058" width="11.85546875" style="141" bestFit="1" customWidth="1"/>
    <col min="2059" max="2062" width="0" style="141" hidden="1" customWidth="1"/>
    <col min="2063" max="2063" width="10.5703125" style="141" bestFit="1" customWidth="1"/>
    <col min="2064" max="2064" width="0" style="141" hidden="1" customWidth="1"/>
    <col min="2065" max="2065" width="2.7109375" style="141" customWidth="1"/>
    <col min="2066" max="2066" width="0" style="141" hidden="1" customWidth="1"/>
    <col min="2067" max="2067" width="11.85546875" style="141" bestFit="1" customWidth="1"/>
    <col min="2068" max="2071" width="0" style="141" hidden="1" customWidth="1"/>
    <col min="2072" max="2072" width="10.5703125" style="141" bestFit="1" customWidth="1"/>
    <col min="2073" max="2073" width="0" style="141" hidden="1" customWidth="1"/>
    <col min="2074" max="2074" width="2.7109375" style="141" customWidth="1"/>
    <col min="2075" max="2075" width="12.42578125" style="141" bestFit="1" customWidth="1"/>
    <col min="2076" max="2076" width="11.85546875" style="141" bestFit="1" customWidth="1"/>
    <col min="2077" max="2080" width="15.42578125" style="141" bestFit="1" customWidth="1"/>
    <col min="2081" max="2081" width="13.7109375" style="141" bestFit="1" customWidth="1"/>
    <col min="2082" max="2082" width="13.28515625" style="141" bestFit="1" customWidth="1"/>
    <col min="2083" max="2083" width="2.7109375" style="141" customWidth="1"/>
    <col min="2084" max="2084" width="10.7109375" style="141" customWidth="1"/>
    <col min="2085" max="2085" width="11.85546875" style="141" bestFit="1" customWidth="1"/>
    <col min="2086" max="2089" width="15.42578125" style="141" bestFit="1" customWidth="1"/>
    <col min="2090" max="2090" width="13.7109375" style="141" bestFit="1" customWidth="1"/>
    <col min="2091" max="2091" width="17.7109375" style="141" bestFit="1" customWidth="1"/>
    <col min="2092" max="2306" width="9.140625" style="141"/>
    <col min="2307" max="2307" width="20.42578125" style="141" bestFit="1" customWidth="1"/>
    <col min="2308" max="2311" width="0" style="141" hidden="1" customWidth="1"/>
    <col min="2312" max="2312" width="54.28515625" style="141" customWidth="1"/>
    <col min="2313" max="2313" width="0" style="141" hidden="1" customWidth="1"/>
    <col min="2314" max="2314" width="11.85546875" style="141" bestFit="1" customWidth="1"/>
    <col min="2315" max="2318" width="0" style="141" hidden="1" customWidth="1"/>
    <col min="2319" max="2319" width="10.5703125" style="141" bestFit="1" customWidth="1"/>
    <col min="2320" max="2320" width="0" style="141" hidden="1" customWidth="1"/>
    <col min="2321" max="2321" width="2.7109375" style="141" customWidth="1"/>
    <col min="2322" max="2322" width="0" style="141" hidden="1" customWidth="1"/>
    <col min="2323" max="2323" width="11.85546875" style="141" bestFit="1" customWidth="1"/>
    <col min="2324" max="2327" width="0" style="141" hidden="1" customWidth="1"/>
    <col min="2328" max="2328" width="10.5703125" style="141" bestFit="1" customWidth="1"/>
    <col min="2329" max="2329" width="0" style="141" hidden="1" customWidth="1"/>
    <col min="2330" max="2330" width="2.7109375" style="141" customWidth="1"/>
    <col min="2331" max="2331" width="12.42578125" style="141" bestFit="1" customWidth="1"/>
    <col min="2332" max="2332" width="11.85546875" style="141" bestFit="1" customWidth="1"/>
    <col min="2333" max="2336" width="15.42578125" style="141" bestFit="1" customWidth="1"/>
    <col min="2337" max="2337" width="13.7109375" style="141" bestFit="1" customWidth="1"/>
    <col min="2338" max="2338" width="13.28515625" style="141" bestFit="1" customWidth="1"/>
    <col min="2339" max="2339" width="2.7109375" style="141" customWidth="1"/>
    <col min="2340" max="2340" width="10.7109375" style="141" customWidth="1"/>
    <col min="2341" max="2341" width="11.85546875" style="141" bestFit="1" customWidth="1"/>
    <col min="2342" max="2345" width="15.42578125" style="141" bestFit="1" customWidth="1"/>
    <col min="2346" max="2346" width="13.7109375" style="141" bestFit="1" customWidth="1"/>
    <col min="2347" max="2347" width="17.7109375" style="141" bestFit="1" customWidth="1"/>
    <col min="2348" max="2562" width="9.140625" style="141"/>
    <col min="2563" max="2563" width="20.42578125" style="141" bestFit="1" customWidth="1"/>
    <col min="2564" max="2567" width="0" style="141" hidden="1" customWidth="1"/>
    <col min="2568" max="2568" width="54.28515625" style="141" customWidth="1"/>
    <col min="2569" max="2569" width="0" style="141" hidden="1" customWidth="1"/>
    <col min="2570" max="2570" width="11.85546875" style="141" bestFit="1" customWidth="1"/>
    <col min="2571" max="2574" width="0" style="141" hidden="1" customWidth="1"/>
    <col min="2575" max="2575" width="10.5703125" style="141" bestFit="1" customWidth="1"/>
    <col min="2576" max="2576" width="0" style="141" hidden="1" customWidth="1"/>
    <col min="2577" max="2577" width="2.7109375" style="141" customWidth="1"/>
    <col min="2578" max="2578" width="0" style="141" hidden="1" customWidth="1"/>
    <col min="2579" max="2579" width="11.85546875" style="141" bestFit="1" customWidth="1"/>
    <col min="2580" max="2583" width="0" style="141" hidden="1" customWidth="1"/>
    <col min="2584" max="2584" width="10.5703125" style="141" bestFit="1" customWidth="1"/>
    <col min="2585" max="2585" width="0" style="141" hidden="1" customWidth="1"/>
    <col min="2586" max="2586" width="2.7109375" style="141" customWidth="1"/>
    <col min="2587" max="2587" width="12.42578125" style="141" bestFit="1" customWidth="1"/>
    <col min="2588" max="2588" width="11.85546875" style="141" bestFit="1" customWidth="1"/>
    <col min="2589" max="2592" width="15.42578125" style="141" bestFit="1" customWidth="1"/>
    <col min="2593" max="2593" width="13.7109375" style="141" bestFit="1" customWidth="1"/>
    <col min="2594" max="2594" width="13.28515625" style="141" bestFit="1" customWidth="1"/>
    <col min="2595" max="2595" width="2.7109375" style="141" customWidth="1"/>
    <col min="2596" max="2596" width="10.7109375" style="141" customWidth="1"/>
    <col min="2597" max="2597" width="11.85546875" style="141" bestFit="1" customWidth="1"/>
    <col min="2598" max="2601" width="15.42578125" style="141" bestFit="1" customWidth="1"/>
    <col min="2602" max="2602" width="13.7109375" style="141" bestFit="1" customWidth="1"/>
    <col min="2603" max="2603" width="17.7109375" style="141" bestFit="1" customWidth="1"/>
    <col min="2604" max="2818" width="9.140625" style="141"/>
    <col min="2819" max="2819" width="20.42578125" style="141" bestFit="1" customWidth="1"/>
    <col min="2820" max="2823" width="0" style="141" hidden="1" customWidth="1"/>
    <col min="2824" max="2824" width="54.28515625" style="141" customWidth="1"/>
    <col min="2825" max="2825" width="0" style="141" hidden="1" customWidth="1"/>
    <col min="2826" max="2826" width="11.85546875" style="141" bestFit="1" customWidth="1"/>
    <col min="2827" max="2830" width="0" style="141" hidden="1" customWidth="1"/>
    <col min="2831" max="2831" width="10.5703125" style="141" bestFit="1" customWidth="1"/>
    <col min="2832" max="2832" width="0" style="141" hidden="1" customWidth="1"/>
    <col min="2833" max="2833" width="2.7109375" style="141" customWidth="1"/>
    <col min="2834" max="2834" width="0" style="141" hidden="1" customWidth="1"/>
    <col min="2835" max="2835" width="11.85546875" style="141" bestFit="1" customWidth="1"/>
    <col min="2836" max="2839" width="0" style="141" hidden="1" customWidth="1"/>
    <col min="2840" max="2840" width="10.5703125" style="141" bestFit="1" customWidth="1"/>
    <col min="2841" max="2841" width="0" style="141" hidden="1" customWidth="1"/>
    <col min="2842" max="2842" width="2.7109375" style="141" customWidth="1"/>
    <col min="2843" max="2843" width="12.42578125" style="141" bestFit="1" customWidth="1"/>
    <col min="2844" max="2844" width="11.85546875" style="141" bestFit="1" customWidth="1"/>
    <col min="2845" max="2848" width="15.42578125" style="141" bestFit="1" customWidth="1"/>
    <col min="2849" max="2849" width="13.7109375" style="141" bestFit="1" customWidth="1"/>
    <col min="2850" max="2850" width="13.28515625" style="141" bestFit="1" customWidth="1"/>
    <col min="2851" max="2851" width="2.7109375" style="141" customWidth="1"/>
    <col min="2852" max="2852" width="10.7109375" style="141" customWidth="1"/>
    <col min="2853" max="2853" width="11.85546875" style="141" bestFit="1" customWidth="1"/>
    <col min="2854" max="2857" width="15.42578125" style="141" bestFit="1" customWidth="1"/>
    <col min="2858" max="2858" width="13.7109375" style="141" bestFit="1" customWidth="1"/>
    <col min="2859" max="2859" width="17.7109375" style="141" bestFit="1" customWidth="1"/>
    <col min="2860" max="3074" width="9.140625" style="141"/>
    <col min="3075" max="3075" width="20.42578125" style="141" bestFit="1" customWidth="1"/>
    <col min="3076" max="3079" width="0" style="141" hidden="1" customWidth="1"/>
    <col min="3080" max="3080" width="54.28515625" style="141" customWidth="1"/>
    <col min="3081" max="3081" width="0" style="141" hidden="1" customWidth="1"/>
    <col min="3082" max="3082" width="11.85546875" style="141" bestFit="1" customWidth="1"/>
    <col min="3083" max="3086" width="0" style="141" hidden="1" customWidth="1"/>
    <col min="3087" max="3087" width="10.5703125" style="141" bestFit="1" customWidth="1"/>
    <col min="3088" max="3088" width="0" style="141" hidden="1" customWidth="1"/>
    <col min="3089" max="3089" width="2.7109375" style="141" customWidth="1"/>
    <col min="3090" max="3090" width="0" style="141" hidden="1" customWidth="1"/>
    <col min="3091" max="3091" width="11.85546875" style="141" bestFit="1" customWidth="1"/>
    <col min="3092" max="3095" width="0" style="141" hidden="1" customWidth="1"/>
    <col min="3096" max="3096" width="10.5703125" style="141" bestFit="1" customWidth="1"/>
    <col min="3097" max="3097" width="0" style="141" hidden="1" customWidth="1"/>
    <col min="3098" max="3098" width="2.7109375" style="141" customWidth="1"/>
    <col min="3099" max="3099" width="12.42578125" style="141" bestFit="1" customWidth="1"/>
    <col min="3100" max="3100" width="11.85546875" style="141" bestFit="1" customWidth="1"/>
    <col min="3101" max="3104" width="15.42578125" style="141" bestFit="1" customWidth="1"/>
    <col min="3105" max="3105" width="13.7109375" style="141" bestFit="1" customWidth="1"/>
    <col min="3106" max="3106" width="13.28515625" style="141" bestFit="1" customWidth="1"/>
    <col min="3107" max="3107" width="2.7109375" style="141" customWidth="1"/>
    <col min="3108" max="3108" width="10.7109375" style="141" customWidth="1"/>
    <col min="3109" max="3109" width="11.85546875" style="141" bestFit="1" customWidth="1"/>
    <col min="3110" max="3113" width="15.42578125" style="141" bestFit="1" customWidth="1"/>
    <col min="3114" max="3114" width="13.7109375" style="141" bestFit="1" customWidth="1"/>
    <col min="3115" max="3115" width="17.7109375" style="141" bestFit="1" customWidth="1"/>
    <col min="3116" max="3330" width="9.140625" style="141"/>
    <col min="3331" max="3331" width="20.42578125" style="141" bestFit="1" customWidth="1"/>
    <col min="3332" max="3335" width="0" style="141" hidden="1" customWidth="1"/>
    <col min="3336" max="3336" width="54.28515625" style="141" customWidth="1"/>
    <col min="3337" max="3337" width="0" style="141" hidden="1" customWidth="1"/>
    <col min="3338" max="3338" width="11.85546875" style="141" bestFit="1" customWidth="1"/>
    <col min="3339" max="3342" width="0" style="141" hidden="1" customWidth="1"/>
    <col min="3343" max="3343" width="10.5703125" style="141" bestFit="1" customWidth="1"/>
    <col min="3344" max="3344" width="0" style="141" hidden="1" customWidth="1"/>
    <col min="3345" max="3345" width="2.7109375" style="141" customWidth="1"/>
    <col min="3346" max="3346" width="0" style="141" hidden="1" customWidth="1"/>
    <col min="3347" max="3347" width="11.85546875" style="141" bestFit="1" customWidth="1"/>
    <col min="3348" max="3351" width="0" style="141" hidden="1" customWidth="1"/>
    <col min="3352" max="3352" width="10.5703125" style="141" bestFit="1" customWidth="1"/>
    <col min="3353" max="3353" width="0" style="141" hidden="1" customWidth="1"/>
    <col min="3354" max="3354" width="2.7109375" style="141" customWidth="1"/>
    <col min="3355" max="3355" width="12.42578125" style="141" bestFit="1" customWidth="1"/>
    <col min="3356" max="3356" width="11.85546875" style="141" bestFit="1" customWidth="1"/>
    <col min="3357" max="3360" width="15.42578125" style="141" bestFit="1" customWidth="1"/>
    <col min="3361" max="3361" width="13.7109375" style="141" bestFit="1" customWidth="1"/>
    <col min="3362" max="3362" width="13.28515625" style="141" bestFit="1" customWidth="1"/>
    <col min="3363" max="3363" width="2.7109375" style="141" customWidth="1"/>
    <col min="3364" max="3364" width="10.7109375" style="141" customWidth="1"/>
    <col min="3365" max="3365" width="11.85546875" style="141" bestFit="1" customWidth="1"/>
    <col min="3366" max="3369" width="15.42578125" style="141" bestFit="1" customWidth="1"/>
    <col min="3370" max="3370" width="13.7109375" style="141" bestFit="1" customWidth="1"/>
    <col min="3371" max="3371" width="17.7109375" style="141" bestFit="1" customWidth="1"/>
    <col min="3372" max="3586" width="9.140625" style="141"/>
    <col min="3587" max="3587" width="20.42578125" style="141" bestFit="1" customWidth="1"/>
    <col min="3588" max="3591" width="0" style="141" hidden="1" customWidth="1"/>
    <col min="3592" max="3592" width="54.28515625" style="141" customWidth="1"/>
    <col min="3593" max="3593" width="0" style="141" hidden="1" customWidth="1"/>
    <col min="3594" max="3594" width="11.85546875" style="141" bestFit="1" customWidth="1"/>
    <col min="3595" max="3598" width="0" style="141" hidden="1" customWidth="1"/>
    <col min="3599" max="3599" width="10.5703125" style="141" bestFit="1" customWidth="1"/>
    <col min="3600" max="3600" width="0" style="141" hidden="1" customWidth="1"/>
    <col min="3601" max="3601" width="2.7109375" style="141" customWidth="1"/>
    <col min="3602" max="3602" width="0" style="141" hidden="1" customWidth="1"/>
    <col min="3603" max="3603" width="11.85546875" style="141" bestFit="1" customWidth="1"/>
    <col min="3604" max="3607" width="0" style="141" hidden="1" customWidth="1"/>
    <col min="3608" max="3608" width="10.5703125" style="141" bestFit="1" customWidth="1"/>
    <col min="3609" max="3609" width="0" style="141" hidden="1" customWidth="1"/>
    <col min="3610" max="3610" width="2.7109375" style="141" customWidth="1"/>
    <col min="3611" max="3611" width="12.42578125" style="141" bestFit="1" customWidth="1"/>
    <col min="3612" max="3612" width="11.85546875" style="141" bestFit="1" customWidth="1"/>
    <col min="3613" max="3616" width="15.42578125" style="141" bestFit="1" customWidth="1"/>
    <col min="3617" max="3617" width="13.7109375" style="141" bestFit="1" customWidth="1"/>
    <col min="3618" max="3618" width="13.28515625" style="141" bestFit="1" customWidth="1"/>
    <col min="3619" max="3619" width="2.7109375" style="141" customWidth="1"/>
    <col min="3620" max="3620" width="10.7109375" style="141" customWidth="1"/>
    <col min="3621" max="3621" width="11.85546875" style="141" bestFit="1" customWidth="1"/>
    <col min="3622" max="3625" width="15.42578125" style="141" bestFit="1" customWidth="1"/>
    <col min="3626" max="3626" width="13.7109375" style="141" bestFit="1" customWidth="1"/>
    <col min="3627" max="3627" width="17.7109375" style="141" bestFit="1" customWidth="1"/>
    <col min="3628" max="3842" width="9.140625" style="141"/>
    <col min="3843" max="3843" width="20.42578125" style="141" bestFit="1" customWidth="1"/>
    <col min="3844" max="3847" width="0" style="141" hidden="1" customWidth="1"/>
    <col min="3848" max="3848" width="54.28515625" style="141" customWidth="1"/>
    <col min="3849" max="3849" width="0" style="141" hidden="1" customWidth="1"/>
    <col min="3850" max="3850" width="11.85546875" style="141" bestFit="1" customWidth="1"/>
    <col min="3851" max="3854" width="0" style="141" hidden="1" customWidth="1"/>
    <col min="3855" max="3855" width="10.5703125" style="141" bestFit="1" customWidth="1"/>
    <col min="3856" max="3856" width="0" style="141" hidden="1" customWidth="1"/>
    <col min="3857" max="3857" width="2.7109375" style="141" customWidth="1"/>
    <col min="3858" max="3858" width="0" style="141" hidden="1" customWidth="1"/>
    <col min="3859" max="3859" width="11.85546875" style="141" bestFit="1" customWidth="1"/>
    <col min="3860" max="3863" width="0" style="141" hidden="1" customWidth="1"/>
    <col min="3864" max="3864" width="10.5703125" style="141" bestFit="1" customWidth="1"/>
    <col min="3865" max="3865" width="0" style="141" hidden="1" customWidth="1"/>
    <col min="3866" max="3866" width="2.7109375" style="141" customWidth="1"/>
    <col min="3867" max="3867" width="12.42578125" style="141" bestFit="1" customWidth="1"/>
    <col min="3868" max="3868" width="11.85546875" style="141" bestFit="1" customWidth="1"/>
    <col min="3869" max="3872" width="15.42578125" style="141" bestFit="1" customWidth="1"/>
    <col min="3873" max="3873" width="13.7109375" style="141" bestFit="1" customWidth="1"/>
    <col min="3874" max="3874" width="13.28515625" style="141" bestFit="1" customWidth="1"/>
    <col min="3875" max="3875" width="2.7109375" style="141" customWidth="1"/>
    <col min="3876" max="3876" width="10.7109375" style="141" customWidth="1"/>
    <col min="3877" max="3877" width="11.85546875" style="141" bestFit="1" customWidth="1"/>
    <col min="3878" max="3881" width="15.42578125" style="141" bestFit="1" customWidth="1"/>
    <col min="3882" max="3882" width="13.7109375" style="141" bestFit="1" customWidth="1"/>
    <col min="3883" max="3883" width="17.7109375" style="141" bestFit="1" customWidth="1"/>
    <col min="3884" max="4098" width="9.140625" style="141"/>
    <col min="4099" max="4099" width="20.42578125" style="141" bestFit="1" customWidth="1"/>
    <col min="4100" max="4103" width="0" style="141" hidden="1" customWidth="1"/>
    <col min="4104" max="4104" width="54.28515625" style="141" customWidth="1"/>
    <col min="4105" max="4105" width="0" style="141" hidden="1" customWidth="1"/>
    <col min="4106" max="4106" width="11.85546875" style="141" bestFit="1" customWidth="1"/>
    <col min="4107" max="4110" width="0" style="141" hidden="1" customWidth="1"/>
    <col min="4111" max="4111" width="10.5703125" style="141" bestFit="1" customWidth="1"/>
    <col min="4112" max="4112" width="0" style="141" hidden="1" customWidth="1"/>
    <col min="4113" max="4113" width="2.7109375" style="141" customWidth="1"/>
    <col min="4114" max="4114" width="0" style="141" hidden="1" customWidth="1"/>
    <col min="4115" max="4115" width="11.85546875" style="141" bestFit="1" customWidth="1"/>
    <col min="4116" max="4119" width="0" style="141" hidden="1" customWidth="1"/>
    <col min="4120" max="4120" width="10.5703125" style="141" bestFit="1" customWidth="1"/>
    <col min="4121" max="4121" width="0" style="141" hidden="1" customWidth="1"/>
    <col min="4122" max="4122" width="2.7109375" style="141" customWidth="1"/>
    <col min="4123" max="4123" width="12.42578125" style="141" bestFit="1" customWidth="1"/>
    <col min="4124" max="4124" width="11.85546875" style="141" bestFit="1" customWidth="1"/>
    <col min="4125" max="4128" width="15.42578125" style="141" bestFit="1" customWidth="1"/>
    <col min="4129" max="4129" width="13.7109375" style="141" bestFit="1" customWidth="1"/>
    <col min="4130" max="4130" width="13.28515625" style="141" bestFit="1" customWidth="1"/>
    <col min="4131" max="4131" width="2.7109375" style="141" customWidth="1"/>
    <col min="4132" max="4132" width="10.7109375" style="141" customWidth="1"/>
    <col min="4133" max="4133" width="11.85546875" style="141" bestFit="1" customWidth="1"/>
    <col min="4134" max="4137" width="15.42578125" style="141" bestFit="1" customWidth="1"/>
    <col min="4138" max="4138" width="13.7109375" style="141" bestFit="1" customWidth="1"/>
    <col min="4139" max="4139" width="17.7109375" style="141" bestFit="1" customWidth="1"/>
    <col min="4140" max="4354" width="9.140625" style="141"/>
    <col min="4355" max="4355" width="20.42578125" style="141" bestFit="1" customWidth="1"/>
    <col min="4356" max="4359" width="0" style="141" hidden="1" customWidth="1"/>
    <col min="4360" max="4360" width="54.28515625" style="141" customWidth="1"/>
    <col min="4361" max="4361" width="0" style="141" hidden="1" customWidth="1"/>
    <col min="4362" max="4362" width="11.85546875" style="141" bestFit="1" customWidth="1"/>
    <col min="4363" max="4366" width="0" style="141" hidden="1" customWidth="1"/>
    <col min="4367" max="4367" width="10.5703125" style="141" bestFit="1" customWidth="1"/>
    <col min="4368" max="4368" width="0" style="141" hidden="1" customWidth="1"/>
    <col min="4369" max="4369" width="2.7109375" style="141" customWidth="1"/>
    <col min="4370" max="4370" width="0" style="141" hidden="1" customWidth="1"/>
    <col min="4371" max="4371" width="11.85546875" style="141" bestFit="1" customWidth="1"/>
    <col min="4372" max="4375" width="0" style="141" hidden="1" customWidth="1"/>
    <col min="4376" max="4376" width="10.5703125" style="141" bestFit="1" customWidth="1"/>
    <col min="4377" max="4377" width="0" style="141" hidden="1" customWidth="1"/>
    <col min="4378" max="4378" width="2.7109375" style="141" customWidth="1"/>
    <col min="4379" max="4379" width="12.42578125" style="141" bestFit="1" customWidth="1"/>
    <col min="4380" max="4380" width="11.85546875" style="141" bestFit="1" customWidth="1"/>
    <col min="4381" max="4384" width="15.42578125" style="141" bestFit="1" customWidth="1"/>
    <col min="4385" max="4385" width="13.7109375" style="141" bestFit="1" customWidth="1"/>
    <col min="4386" max="4386" width="13.28515625" style="141" bestFit="1" customWidth="1"/>
    <col min="4387" max="4387" width="2.7109375" style="141" customWidth="1"/>
    <col min="4388" max="4388" width="10.7109375" style="141" customWidth="1"/>
    <col min="4389" max="4389" width="11.85546875" style="141" bestFit="1" customWidth="1"/>
    <col min="4390" max="4393" width="15.42578125" style="141" bestFit="1" customWidth="1"/>
    <col min="4394" max="4394" width="13.7109375" style="141" bestFit="1" customWidth="1"/>
    <col min="4395" max="4395" width="17.7109375" style="141" bestFit="1" customWidth="1"/>
    <col min="4396" max="4610" width="9.140625" style="141"/>
    <col min="4611" max="4611" width="20.42578125" style="141" bestFit="1" customWidth="1"/>
    <col min="4612" max="4615" width="0" style="141" hidden="1" customWidth="1"/>
    <col min="4616" max="4616" width="54.28515625" style="141" customWidth="1"/>
    <col min="4617" max="4617" width="0" style="141" hidden="1" customWidth="1"/>
    <col min="4618" max="4618" width="11.85546875" style="141" bestFit="1" customWidth="1"/>
    <col min="4619" max="4622" width="0" style="141" hidden="1" customWidth="1"/>
    <col min="4623" max="4623" width="10.5703125" style="141" bestFit="1" customWidth="1"/>
    <col min="4624" max="4624" width="0" style="141" hidden="1" customWidth="1"/>
    <col min="4625" max="4625" width="2.7109375" style="141" customWidth="1"/>
    <col min="4626" max="4626" width="0" style="141" hidden="1" customWidth="1"/>
    <col min="4627" max="4627" width="11.85546875" style="141" bestFit="1" customWidth="1"/>
    <col min="4628" max="4631" width="0" style="141" hidden="1" customWidth="1"/>
    <col min="4632" max="4632" width="10.5703125" style="141" bestFit="1" customWidth="1"/>
    <col min="4633" max="4633" width="0" style="141" hidden="1" customWidth="1"/>
    <col min="4634" max="4634" width="2.7109375" style="141" customWidth="1"/>
    <col min="4635" max="4635" width="12.42578125" style="141" bestFit="1" customWidth="1"/>
    <col min="4636" max="4636" width="11.85546875" style="141" bestFit="1" customWidth="1"/>
    <col min="4637" max="4640" width="15.42578125" style="141" bestFit="1" customWidth="1"/>
    <col min="4641" max="4641" width="13.7109375" style="141" bestFit="1" customWidth="1"/>
    <col min="4642" max="4642" width="13.28515625" style="141" bestFit="1" customWidth="1"/>
    <col min="4643" max="4643" width="2.7109375" style="141" customWidth="1"/>
    <col min="4644" max="4644" width="10.7109375" style="141" customWidth="1"/>
    <col min="4645" max="4645" width="11.85546875" style="141" bestFit="1" customWidth="1"/>
    <col min="4646" max="4649" width="15.42578125" style="141" bestFit="1" customWidth="1"/>
    <col min="4650" max="4650" width="13.7109375" style="141" bestFit="1" customWidth="1"/>
    <col min="4651" max="4651" width="17.7109375" style="141" bestFit="1" customWidth="1"/>
    <col min="4652" max="4866" width="9.140625" style="141"/>
    <col min="4867" max="4867" width="20.42578125" style="141" bestFit="1" customWidth="1"/>
    <col min="4868" max="4871" width="0" style="141" hidden="1" customWidth="1"/>
    <col min="4872" max="4872" width="54.28515625" style="141" customWidth="1"/>
    <col min="4873" max="4873" width="0" style="141" hidden="1" customWidth="1"/>
    <col min="4874" max="4874" width="11.85546875" style="141" bestFit="1" customWidth="1"/>
    <col min="4875" max="4878" width="0" style="141" hidden="1" customWidth="1"/>
    <col min="4879" max="4879" width="10.5703125" style="141" bestFit="1" customWidth="1"/>
    <col min="4880" max="4880" width="0" style="141" hidden="1" customWidth="1"/>
    <col min="4881" max="4881" width="2.7109375" style="141" customWidth="1"/>
    <col min="4882" max="4882" width="0" style="141" hidden="1" customWidth="1"/>
    <col min="4883" max="4883" width="11.85546875" style="141" bestFit="1" customWidth="1"/>
    <col min="4884" max="4887" width="0" style="141" hidden="1" customWidth="1"/>
    <col min="4888" max="4888" width="10.5703125" style="141" bestFit="1" customWidth="1"/>
    <col min="4889" max="4889" width="0" style="141" hidden="1" customWidth="1"/>
    <col min="4890" max="4890" width="2.7109375" style="141" customWidth="1"/>
    <col min="4891" max="4891" width="12.42578125" style="141" bestFit="1" customWidth="1"/>
    <col min="4892" max="4892" width="11.85546875" style="141" bestFit="1" customWidth="1"/>
    <col min="4893" max="4896" width="15.42578125" style="141" bestFit="1" customWidth="1"/>
    <col min="4897" max="4897" width="13.7109375" style="141" bestFit="1" customWidth="1"/>
    <col min="4898" max="4898" width="13.28515625" style="141" bestFit="1" customWidth="1"/>
    <col min="4899" max="4899" width="2.7109375" style="141" customWidth="1"/>
    <col min="4900" max="4900" width="10.7109375" style="141" customWidth="1"/>
    <col min="4901" max="4901" width="11.85546875" style="141" bestFit="1" customWidth="1"/>
    <col min="4902" max="4905" width="15.42578125" style="141" bestFit="1" customWidth="1"/>
    <col min="4906" max="4906" width="13.7109375" style="141" bestFit="1" customWidth="1"/>
    <col min="4907" max="4907" width="17.7109375" style="141" bestFit="1" customWidth="1"/>
    <col min="4908" max="5122" width="9.140625" style="141"/>
    <col min="5123" max="5123" width="20.42578125" style="141" bestFit="1" customWidth="1"/>
    <col min="5124" max="5127" width="0" style="141" hidden="1" customWidth="1"/>
    <col min="5128" max="5128" width="54.28515625" style="141" customWidth="1"/>
    <col min="5129" max="5129" width="0" style="141" hidden="1" customWidth="1"/>
    <col min="5130" max="5130" width="11.85546875" style="141" bestFit="1" customWidth="1"/>
    <col min="5131" max="5134" width="0" style="141" hidden="1" customWidth="1"/>
    <col min="5135" max="5135" width="10.5703125" style="141" bestFit="1" customWidth="1"/>
    <col min="5136" max="5136" width="0" style="141" hidden="1" customWidth="1"/>
    <col min="5137" max="5137" width="2.7109375" style="141" customWidth="1"/>
    <col min="5138" max="5138" width="0" style="141" hidden="1" customWidth="1"/>
    <col min="5139" max="5139" width="11.85546875" style="141" bestFit="1" customWidth="1"/>
    <col min="5140" max="5143" width="0" style="141" hidden="1" customWidth="1"/>
    <col min="5144" max="5144" width="10.5703125" style="141" bestFit="1" customWidth="1"/>
    <col min="5145" max="5145" width="0" style="141" hidden="1" customWidth="1"/>
    <col min="5146" max="5146" width="2.7109375" style="141" customWidth="1"/>
    <col min="5147" max="5147" width="12.42578125" style="141" bestFit="1" customWidth="1"/>
    <col min="5148" max="5148" width="11.85546875" style="141" bestFit="1" customWidth="1"/>
    <col min="5149" max="5152" width="15.42578125" style="141" bestFit="1" customWidth="1"/>
    <col min="5153" max="5153" width="13.7109375" style="141" bestFit="1" customWidth="1"/>
    <col min="5154" max="5154" width="13.28515625" style="141" bestFit="1" customWidth="1"/>
    <col min="5155" max="5155" width="2.7109375" style="141" customWidth="1"/>
    <col min="5156" max="5156" width="10.7109375" style="141" customWidth="1"/>
    <col min="5157" max="5157" width="11.85546875" style="141" bestFit="1" customWidth="1"/>
    <col min="5158" max="5161" width="15.42578125" style="141" bestFit="1" customWidth="1"/>
    <col min="5162" max="5162" width="13.7109375" style="141" bestFit="1" customWidth="1"/>
    <col min="5163" max="5163" width="17.7109375" style="141" bestFit="1" customWidth="1"/>
    <col min="5164" max="5378" width="9.140625" style="141"/>
    <col min="5379" max="5379" width="20.42578125" style="141" bestFit="1" customWidth="1"/>
    <col min="5380" max="5383" width="0" style="141" hidden="1" customWidth="1"/>
    <col min="5384" max="5384" width="54.28515625" style="141" customWidth="1"/>
    <col min="5385" max="5385" width="0" style="141" hidden="1" customWidth="1"/>
    <col min="5386" max="5386" width="11.85546875" style="141" bestFit="1" customWidth="1"/>
    <col min="5387" max="5390" width="0" style="141" hidden="1" customWidth="1"/>
    <col min="5391" max="5391" width="10.5703125" style="141" bestFit="1" customWidth="1"/>
    <col min="5392" max="5392" width="0" style="141" hidden="1" customWidth="1"/>
    <col min="5393" max="5393" width="2.7109375" style="141" customWidth="1"/>
    <col min="5394" max="5394" width="0" style="141" hidden="1" customWidth="1"/>
    <col min="5395" max="5395" width="11.85546875" style="141" bestFit="1" customWidth="1"/>
    <col min="5396" max="5399" width="0" style="141" hidden="1" customWidth="1"/>
    <col min="5400" max="5400" width="10.5703125" style="141" bestFit="1" customWidth="1"/>
    <col min="5401" max="5401" width="0" style="141" hidden="1" customWidth="1"/>
    <col min="5402" max="5402" width="2.7109375" style="141" customWidth="1"/>
    <col min="5403" max="5403" width="12.42578125" style="141" bestFit="1" customWidth="1"/>
    <col min="5404" max="5404" width="11.85546875" style="141" bestFit="1" customWidth="1"/>
    <col min="5405" max="5408" width="15.42578125" style="141" bestFit="1" customWidth="1"/>
    <col min="5409" max="5409" width="13.7109375" style="141" bestFit="1" customWidth="1"/>
    <col min="5410" max="5410" width="13.28515625" style="141" bestFit="1" customWidth="1"/>
    <col min="5411" max="5411" width="2.7109375" style="141" customWidth="1"/>
    <col min="5412" max="5412" width="10.7109375" style="141" customWidth="1"/>
    <col min="5413" max="5413" width="11.85546875" style="141" bestFit="1" customWidth="1"/>
    <col min="5414" max="5417" width="15.42578125" style="141" bestFit="1" customWidth="1"/>
    <col min="5418" max="5418" width="13.7109375" style="141" bestFit="1" customWidth="1"/>
    <col min="5419" max="5419" width="17.7109375" style="141" bestFit="1" customWidth="1"/>
    <col min="5420" max="5634" width="9.140625" style="141"/>
    <col min="5635" max="5635" width="20.42578125" style="141" bestFit="1" customWidth="1"/>
    <col min="5636" max="5639" width="0" style="141" hidden="1" customWidth="1"/>
    <col min="5640" max="5640" width="54.28515625" style="141" customWidth="1"/>
    <col min="5641" max="5641" width="0" style="141" hidden="1" customWidth="1"/>
    <col min="5642" max="5642" width="11.85546875" style="141" bestFit="1" customWidth="1"/>
    <col min="5643" max="5646" width="0" style="141" hidden="1" customWidth="1"/>
    <col min="5647" max="5647" width="10.5703125" style="141" bestFit="1" customWidth="1"/>
    <col min="5648" max="5648" width="0" style="141" hidden="1" customWidth="1"/>
    <col min="5649" max="5649" width="2.7109375" style="141" customWidth="1"/>
    <col min="5650" max="5650" width="0" style="141" hidden="1" customWidth="1"/>
    <col min="5651" max="5651" width="11.85546875" style="141" bestFit="1" customWidth="1"/>
    <col min="5652" max="5655" width="0" style="141" hidden="1" customWidth="1"/>
    <col min="5656" max="5656" width="10.5703125" style="141" bestFit="1" customWidth="1"/>
    <col min="5657" max="5657" width="0" style="141" hidden="1" customWidth="1"/>
    <col min="5658" max="5658" width="2.7109375" style="141" customWidth="1"/>
    <col min="5659" max="5659" width="12.42578125" style="141" bestFit="1" customWidth="1"/>
    <col min="5660" max="5660" width="11.85546875" style="141" bestFit="1" customWidth="1"/>
    <col min="5661" max="5664" width="15.42578125" style="141" bestFit="1" customWidth="1"/>
    <col min="5665" max="5665" width="13.7109375" style="141" bestFit="1" customWidth="1"/>
    <col min="5666" max="5666" width="13.28515625" style="141" bestFit="1" customWidth="1"/>
    <col min="5667" max="5667" width="2.7109375" style="141" customWidth="1"/>
    <col min="5668" max="5668" width="10.7109375" style="141" customWidth="1"/>
    <col min="5669" max="5669" width="11.85546875" style="141" bestFit="1" customWidth="1"/>
    <col min="5670" max="5673" width="15.42578125" style="141" bestFit="1" customWidth="1"/>
    <col min="5674" max="5674" width="13.7109375" style="141" bestFit="1" customWidth="1"/>
    <col min="5675" max="5675" width="17.7109375" style="141" bestFit="1" customWidth="1"/>
    <col min="5676" max="5890" width="9.140625" style="141"/>
    <col min="5891" max="5891" width="20.42578125" style="141" bestFit="1" customWidth="1"/>
    <col min="5892" max="5895" width="0" style="141" hidden="1" customWidth="1"/>
    <col min="5896" max="5896" width="54.28515625" style="141" customWidth="1"/>
    <col min="5897" max="5897" width="0" style="141" hidden="1" customWidth="1"/>
    <col min="5898" max="5898" width="11.85546875" style="141" bestFit="1" customWidth="1"/>
    <col min="5899" max="5902" width="0" style="141" hidden="1" customWidth="1"/>
    <col min="5903" max="5903" width="10.5703125" style="141" bestFit="1" customWidth="1"/>
    <col min="5904" max="5904" width="0" style="141" hidden="1" customWidth="1"/>
    <col min="5905" max="5905" width="2.7109375" style="141" customWidth="1"/>
    <col min="5906" max="5906" width="0" style="141" hidden="1" customWidth="1"/>
    <col min="5907" max="5907" width="11.85546875" style="141" bestFit="1" customWidth="1"/>
    <col min="5908" max="5911" width="0" style="141" hidden="1" customWidth="1"/>
    <col min="5912" max="5912" width="10.5703125" style="141" bestFit="1" customWidth="1"/>
    <col min="5913" max="5913" width="0" style="141" hidden="1" customWidth="1"/>
    <col min="5914" max="5914" width="2.7109375" style="141" customWidth="1"/>
    <col min="5915" max="5915" width="12.42578125" style="141" bestFit="1" customWidth="1"/>
    <col min="5916" max="5916" width="11.85546875" style="141" bestFit="1" customWidth="1"/>
    <col min="5917" max="5920" width="15.42578125" style="141" bestFit="1" customWidth="1"/>
    <col min="5921" max="5921" width="13.7109375" style="141" bestFit="1" customWidth="1"/>
    <col min="5922" max="5922" width="13.28515625" style="141" bestFit="1" customWidth="1"/>
    <col min="5923" max="5923" width="2.7109375" style="141" customWidth="1"/>
    <col min="5924" max="5924" width="10.7109375" style="141" customWidth="1"/>
    <col min="5925" max="5925" width="11.85546875" style="141" bestFit="1" customWidth="1"/>
    <col min="5926" max="5929" width="15.42578125" style="141" bestFit="1" customWidth="1"/>
    <col min="5930" max="5930" width="13.7109375" style="141" bestFit="1" customWidth="1"/>
    <col min="5931" max="5931" width="17.7109375" style="141" bestFit="1" customWidth="1"/>
    <col min="5932" max="6146" width="9.140625" style="141"/>
    <col min="6147" max="6147" width="20.42578125" style="141" bestFit="1" customWidth="1"/>
    <col min="6148" max="6151" width="0" style="141" hidden="1" customWidth="1"/>
    <col min="6152" max="6152" width="54.28515625" style="141" customWidth="1"/>
    <col min="6153" max="6153" width="0" style="141" hidden="1" customWidth="1"/>
    <col min="6154" max="6154" width="11.85546875" style="141" bestFit="1" customWidth="1"/>
    <col min="6155" max="6158" width="0" style="141" hidden="1" customWidth="1"/>
    <col min="6159" max="6159" width="10.5703125" style="141" bestFit="1" customWidth="1"/>
    <col min="6160" max="6160" width="0" style="141" hidden="1" customWidth="1"/>
    <col min="6161" max="6161" width="2.7109375" style="141" customWidth="1"/>
    <col min="6162" max="6162" width="0" style="141" hidden="1" customWidth="1"/>
    <col min="6163" max="6163" width="11.85546875" style="141" bestFit="1" customWidth="1"/>
    <col min="6164" max="6167" width="0" style="141" hidden="1" customWidth="1"/>
    <col min="6168" max="6168" width="10.5703125" style="141" bestFit="1" customWidth="1"/>
    <col min="6169" max="6169" width="0" style="141" hidden="1" customWidth="1"/>
    <col min="6170" max="6170" width="2.7109375" style="141" customWidth="1"/>
    <col min="6171" max="6171" width="12.42578125" style="141" bestFit="1" customWidth="1"/>
    <col min="6172" max="6172" width="11.85546875" style="141" bestFit="1" customWidth="1"/>
    <col min="6173" max="6176" width="15.42578125" style="141" bestFit="1" customWidth="1"/>
    <col min="6177" max="6177" width="13.7109375" style="141" bestFit="1" customWidth="1"/>
    <col min="6178" max="6178" width="13.28515625" style="141" bestFit="1" customWidth="1"/>
    <col min="6179" max="6179" width="2.7109375" style="141" customWidth="1"/>
    <col min="6180" max="6180" width="10.7109375" style="141" customWidth="1"/>
    <col min="6181" max="6181" width="11.85546875" style="141" bestFit="1" customWidth="1"/>
    <col min="6182" max="6185" width="15.42578125" style="141" bestFit="1" customWidth="1"/>
    <col min="6186" max="6186" width="13.7109375" style="141" bestFit="1" customWidth="1"/>
    <col min="6187" max="6187" width="17.7109375" style="141" bestFit="1" customWidth="1"/>
    <col min="6188" max="6402" width="9.140625" style="141"/>
    <col min="6403" max="6403" width="20.42578125" style="141" bestFit="1" customWidth="1"/>
    <col min="6404" max="6407" width="0" style="141" hidden="1" customWidth="1"/>
    <col min="6408" max="6408" width="54.28515625" style="141" customWidth="1"/>
    <col min="6409" max="6409" width="0" style="141" hidden="1" customWidth="1"/>
    <col min="6410" max="6410" width="11.85546875" style="141" bestFit="1" customWidth="1"/>
    <col min="6411" max="6414" width="0" style="141" hidden="1" customWidth="1"/>
    <col min="6415" max="6415" width="10.5703125" style="141" bestFit="1" customWidth="1"/>
    <col min="6416" max="6416" width="0" style="141" hidden="1" customWidth="1"/>
    <col min="6417" max="6417" width="2.7109375" style="141" customWidth="1"/>
    <col min="6418" max="6418" width="0" style="141" hidden="1" customWidth="1"/>
    <col min="6419" max="6419" width="11.85546875" style="141" bestFit="1" customWidth="1"/>
    <col min="6420" max="6423" width="0" style="141" hidden="1" customWidth="1"/>
    <col min="6424" max="6424" width="10.5703125" style="141" bestFit="1" customWidth="1"/>
    <col min="6425" max="6425" width="0" style="141" hidden="1" customWidth="1"/>
    <col min="6426" max="6426" width="2.7109375" style="141" customWidth="1"/>
    <col min="6427" max="6427" width="12.42578125" style="141" bestFit="1" customWidth="1"/>
    <col min="6428" max="6428" width="11.85546875" style="141" bestFit="1" customWidth="1"/>
    <col min="6429" max="6432" width="15.42578125" style="141" bestFit="1" customWidth="1"/>
    <col min="6433" max="6433" width="13.7109375" style="141" bestFit="1" customWidth="1"/>
    <col min="6434" max="6434" width="13.28515625" style="141" bestFit="1" customWidth="1"/>
    <col min="6435" max="6435" width="2.7109375" style="141" customWidth="1"/>
    <col min="6436" max="6436" width="10.7109375" style="141" customWidth="1"/>
    <col min="6437" max="6437" width="11.85546875" style="141" bestFit="1" customWidth="1"/>
    <col min="6438" max="6441" width="15.42578125" style="141" bestFit="1" customWidth="1"/>
    <col min="6442" max="6442" width="13.7109375" style="141" bestFit="1" customWidth="1"/>
    <col min="6443" max="6443" width="17.7109375" style="141" bestFit="1" customWidth="1"/>
    <col min="6444" max="6658" width="9.140625" style="141"/>
    <col min="6659" max="6659" width="20.42578125" style="141" bestFit="1" customWidth="1"/>
    <col min="6660" max="6663" width="0" style="141" hidden="1" customWidth="1"/>
    <col min="6664" max="6664" width="54.28515625" style="141" customWidth="1"/>
    <col min="6665" max="6665" width="0" style="141" hidden="1" customWidth="1"/>
    <col min="6666" max="6666" width="11.85546875" style="141" bestFit="1" customWidth="1"/>
    <col min="6667" max="6670" width="0" style="141" hidden="1" customWidth="1"/>
    <col min="6671" max="6671" width="10.5703125" style="141" bestFit="1" customWidth="1"/>
    <col min="6672" max="6672" width="0" style="141" hidden="1" customWidth="1"/>
    <col min="6673" max="6673" width="2.7109375" style="141" customWidth="1"/>
    <col min="6674" max="6674" width="0" style="141" hidden="1" customWidth="1"/>
    <col min="6675" max="6675" width="11.85546875" style="141" bestFit="1" customWidth="1"/>
    <col min="6676" max="6679" width="0" style="141" hidden="1" customWidth="1"/>
    <col min="6680" max="6680" width="10.5703125" style="141" bestFit="1" customWidth="1"/>
    <col min="6681" max="6681" width="0" style="141" hidden="1" customWidth="1"/>
    <col min="6682" max="6682" width="2.7109375" style="141" customWidth="1"/>
    <col min="6683" max="6683" width="12.42578125" style="141" bestFit="1" customWidth="1"/>
    <col min="6684" max="6684" width="11.85546875" style="141" bestFit="1" customWidth="1"/>
    <col min="6685" max="6688" width="15.42578125" style="141" bestFit="1" customWidth="1"/>
    <col min="6689" max="6689" width="13.7109375" style="141" bestFit="1" customWidth="1"/>
    <col min="6690" max="6690" width="13.28515625" style="141" bestFit="1" customWidth="1"/>
    <col min="6691" max="6691" width="2.7109375" style="141" customWidth="1"/>
    <col min="6692" max="6692" width="10.7109375" style="141" customWidth="1"/>
    <col min="6693" max="6693" width="11.85546875" style="141" bestFit="1" customWidth="1"/>
    <col min="6694" max="6697" width="15.42578125" style="141" bestFit="1" customWidth="1"/>
    <col min="6698" max="6698" width="13.7109375" style="141" bestFit="1" customWidth="1"/>
    <col min="6699" max="6699" width="17.7109375" style="141" bestFit="1" customWidth="1"/>
    <col min="6700" max="6914" width="9.140625" style="141"/>
    <col min="6915" max="6915" width="20.42578125" style="141" bestFit="1" customWidth="1"/>
    <col min="6916" max="6919" width="0" style="141" hidden="1" customWidth="1"/>
    <col min="6920" max="6920" width="54.28515625" style="141" customWidth="1"/>
    <col min="6921" max="6921" width="0" style="141" hidden="1" customWidth="1"/>
    <col min="6922" max="6922" width="11.85546875" style="141" bestFit="1" customWidth="1"/>
    <col min="6923" max="6926" width="0" style="141" hidden="1" customWidth="1"/>
    <col min="6927" max="6927" width="10.5703125" style="141" bestFit="1" customWidth="1"/>
    <col min="6928" max="6928" width="0" style="141" hidden="1" customWidth="1"/>
    <col min="6929" max="6929" width="2.7109375" style="141" customWidth="1"/>
    <col min="6930" max="6930" width="0" style="141" hidden="1" customWidth="1"/>
    <col min="6931" max="6931" width="11.85546875" style="141" bestFit="1" customWidth="1"/>
    <col min="6932" max="6935" width="0" style="141" hidden="1" customWidth="1"/>
    <col min="6936" max="6936" width="10.5703125" style="141" bestFit="1" customWidth="1"/>
    <col min="6937" max="6937" width="0" style="141" hidden="1" customWidth="1"/>
    <col min="6938" max="6938" width="2.7109375" style="141" customWidth="1"/>
    <col min="6939" max="6939" width="12.42578125" style="141" bestFit="1" customWidth="1"/>
    <col min="6940" max="6940" width="11.85546875" style="141" bestFit="1" customWidth="1"/>
    <col min="6941" max="6944" width="15.42578125" style="141" bestFit="1" customWidth="1"/>
    <col min="6945" max="6945" width="13.7109375" style="141" bestFit="1" customWidth="1"/>
    <col min="6946" max="6946" width="13.28515625" style="141" bestFit="1" customWidth="1"/>
    <col min="6947" max="6947" width="2.7109375" style="141" customWidth="1"/>
    <col min="6948" max="6948" width="10.7109375" style="141" customWidth="1"/>
    <col min="6949" max="6949" width="11.85546875" style="141" bestFit="1" customWidth="1"/>
    <col min="6950" max="6953" width="15.42578125" style="141" bestFit="1" customWidth="1"/>
    <col min="6954" max="6954" width="13.7109375" style="141" bestFit="1" customWidth="1"/>
    <col min="6955" max="6955" width="17.7109375" style="141" bestFit="1" customWidth="1"/>
    <col min="6956" max="7170" width="9.140625" style="141"/>
    <col min="7171" max="7171" width="20.42578125" style="141" bestFit="1" customWidth="1"/>
    <col min="7172" max="7175" width="0" style="141" hidden="1" customWidth="1"/>
    <col min="7176" max="7176" width="54.28515625" style="141" customWidth="1"/>
    <col min="7177" max="7177" width="0" style="141" hidden="1" customWidth="1"/>
    <col min="7178" max="7178" width="11.85546875" style="141" bestFit="1" customWidth="1"/>
    <col min="7179" max="7182" width="0" style="141" hidden="1" customWidth="1"/>
    <col min="7183" max="7183" width="10.5703125" style="141" bestFit="1" customWidth="1"/>
    <col min="7184" max="7184" width="0" style="141" hidden="1" customWidth="1"/>
    <col min="7185" max="7185" width="2.7109375" style="141" customWidth="1"/>
    <col min="7186" max="7186" width="0" style="141" hidden="1" customWidth="1"/>
    <col min="7187" max="7187" width="11.85546875" style="141" bestFit="1" customWidth="1"/>
    <col min="7188" max="7191" width="0" style="141" hidden="1" customWidth="1"/>
    <col min="7192" max="7192" width="10.5703125" style="141" bestFit="1" customWidth="1"/>
    <col min="7193" max="7193" width="0" style="141" hidden="1" customWidth="1"/>
    <col min="7194" max="7194" width="2.7109375" style="141" customWidth="1"/>
    <col min="7195" max="7195" width="12.42578125" style="141" bestFit="1" customWidth="1"/>
    <col min="7196" max="7196" width="11.85546875" style="141" bestFit="1" customWidth="1"/>
    <col min="7197" max="7200" width="15.42578125" style="141" bestFit="1" customWidth="1"/>
    <col min="7201" max="7201" width="13.7109375" style="141" bestFit="1" customWidth="1"/>
    <col min="7202" max="7202" width="13.28515625" style="141" bestFit="1" customWidth="1"/>
    <col min="7203" max="7203" width="2.7109375" style="141" customWidth="1"/>
    <col min="7204" max="7204" width="10.7109375" style="141" customWidth="1"/>
    <col min="7205" max="7205" width="11.85546875" style="141" bestFit="1" customWidth="1"/>
    <col min="7206" max="7209" width="15.42578125" style="141" bestFit="1" customWidth="1"/>
    <col min="7210" max="7210" width="13.7109375" style="141" bestFit="1" customWidth="1"/>
    <col min="7211" max="7211" width="17.7109375" style="141" bestFit="1" customWidth="1"/>
    <col min="7212" max="7426" width="9.140625" style="141"/>
    <col min="7427" max="7427" width="20.42578125" style="141" bestFit="1" customWidth="1"/>
    <col min="7428" max="7431" width="0" style="141" hidden="1" customWidth="1"/>
    <col min="7432" max="7432" width="54.28515625" style="141" customWidth="1"/>
    <col min="7433" max="7433" width="0" style="141" hidden="1" customWidth="1"/>
    <col min="7434" max="7434" width="11.85546875" style="141" bestFit="1" customWidth="1"/>
    <col min="7435" max="7438" width="0" style="141" hidden="1" customWidth="1"/>
    <col min="7439" max="7439" width="10.5703125" style="141" bestFit="1" customWidth="1"/>
    <col min="7440" max="7440" width="0" style="141" hidden="1" customWidth="1"/>
    <col min="7441" max="7441" width="2.7109375" style="141" customWidth="1"/>
    <col min="7442" max="7442" width="0" style="141" hidden="1" customWidth="1"/>
    <col min="7443" max="7443" width="11.85546875" style="141" bestFit="1" customWidth="1"/>
    <col min="7444" max="7447" width="0" style="141" hidden="1" customWidth="1"/>
    <col min="7448" max="7448" width="10.5703125" style="141" bestFit="1" customWidth="1"/>
    <col min="7449" max="7449" width="0" style="141" hidden="1" customWidth="1"/>
    <col min="7450" max="7450" width="2.7109375" style="141" customWidth="1"/>
    <col min="7451" max="7451" width="12.42578125" style="141" bestFit="1" customWidth="1"/>
    <col min="7452" max="7452" width="11.85546875" style="141" bestFit="1" customWidth="1"/>
    <col min="7453" max="7456" width="15.42578125" style="141" bestFit="1" customWidth="1"/>
    <col min="7457" max="7457" width="13.7109375" style="141" bestFit="1" customWidth="1"/>
    <col min="7458" max="7458" width="13.28515625" style="141" bestFit="1" customWidth="1"/>
    <col min="7459" max="7459" width="2.7109375" style="141" customWidth="1"/>
    <col min="7460" max="7460" width="10.7109375" style="141" customWidth="1"/>
    <col min="7461" max="7461" width="11.85546875" style="141" bestFit="1" customWidth="1"/>
    <col min="7462" max="7465" width="15.42578125" style="141" bestFit="1" customWidth="1"/>
    <col min="7466" max="7466" width="13.7109375" style="141" bestFit="1" customWidth="1"/>
    <col min="7467" max="7467" width="17.7109375" style="141" bestFit="1" customWidth="1"/>
    <col min="7468" max="7682" width="9.140625" style="141"/>
    <col min="7683" max="7683" width="20.42578125" style="141" bestFit="1" customWidth="1"/>
    <col min="7684" max="7687" width="0" style="141" hidden="1" customWidth="1"/>
    <col min="7688" max="7688" width="54.28515625" style="141" customWidth="1"/>
    <col min="7689" max="7689" width="0" style="141" hidden="1" customWidth="1"/>
    <col min="7690" max="7690" width="11.85546875" style="141" bestFit="1" customWidth="1"/>
    <col min="7691" max="7694" width="0" style="141" hidden="1" customWidth="1"/>
    <col min="7695" max="7695" width="10.5703125" style="141" bestFit="1" customWidth="1"/>
    <col min="7696" max="7696" width="0" style="141" hidden="1" customWidth="1"/>
    <col min="7697" max="7697" width="2.7109375" style="141" customWidth="1"/>
    <col min="7698" max="7698" width="0" style="141" hidden="1" customWidth="1"/>
    <col min="7699" max="7699" width="11.85546875" style="141" bestFit="1" customWidth="1"/>
    <col min="7700" max="7703" width="0" style="141" hidden="1" customWidth="1"/>
    <col min="7704" max="7704" width="10.5703125" style="141" bestFit="1" customWidth="1"/>
    <col min="7705" max="7705" width="0" style="141" hidden="1" customWidth="1"/>
    <col min="7706" max="7706" width="2.7109375" style="141" customWidth="1"/>
    <col min="7707" max="7707" width="12.42578125" style="141" bestFit="1" customWidth="1"/>
    <col min="7708" max="7708" width="11.85546875" style="141" bestFit="1" customWidth="1"/>
    <col min="7709" max="7712" width="15.42578125" style="141" bestFit="1" customWidth="1"/>
    <col min="7713" max="7713" width="13.7109375" style="141" bestFit="1" customWidth="1"/>
    <col min="7714" max="7714" width="13.28515625" style="141" bestFit="1" customWidth="1"/>
    <col min="7715" max="7715" width="2.7109375" style="141" customWidth="1"/>
    <col min="7716" max="7716" width="10.7109375" style="141" customWidth="1"/>
    <col min="7717" max="7717" width="11.85546875" style="141" bestFit="1" customWidth="1"/>
    <col min="7718" max="7721" width="15.42578125" style="141" bestFit="1" customWidth="1"/>
    <col min="7722" max="7722" width="13.7109375" style="141" bestFit="1" customWidth="1"/>
    <col min="7723" max="7723" width="17.7109375" style="141" bestFit="1" customWidth="1"/>
    <col min="7724" max="7938" width="9.140625" style="141"/>
    <col min="7939" max="7939" width="20.42578125" style="141" bestFit="1" customWidth="1"/>
    <col min="7940" max="7943" width="0" style="141" hidden="1" customWidth="1"/>
    <col min="7944" max="7944" width="54.28515625" style="141" customWidth="1"/>
    <col min="7945" max="7945" width="0" style="141" hidden="1" customWidth="1"/>
    <col min="7946" max="7946" width="11.85546875" style="141" bestFit="1" customWidth="1"/>
    <col min="7947" max="7950" width="0" style="141" hidden="1" customWidth="1"/>
    <col min="7951" max="7951" width="10.5703125" style="141" bestFit="1" customWidth="1"/>
    <col min="7952" max="7952" width="0" style="141" hidden="1" customWidth="1"/>
    <col min="7953" max="7953" width="2.7109375" style="141" customWidth="1"/>
    <col min="7954" max="7954" width="0" style="141" hidden="1" customWidth="1"/>
    <col min="7955" max="7955" width="11.85546875" style="141" bestFit="1" customWidth="1"/>
    <col min="7956" max="7959" width="0" style="141" hidden="1" customWidth="1"/>
    <col min="7960" max="7960" width="10.5703125" style="141" bestFit="1" customWidth="1"/>
    <col min="7961" max="7961" width="0" style="141" hidden="1" customWidth="1"/>
    <col min="7962" max="7962" width="2.7109375" style="141" customWidth="1"/>
    <col min="7963" max="7963" width="12.42578125" style="141" bestFit="1" customWidth="1"/>
    <col min="7964" max="7964" width="11.85546875" style="141" bestFit="1" customWidth="1"/>
    <col min="7965" max="7968" width="15.42578125" style="141" bestFit="1" customWidth="1"/>
    <col min="7969" max="7969" width="13.7109375" style="141" bestFit="1" customWidth="1"/>
    <col min="7970" max="7970" width="13.28515625" style="141" bestFit="1" customWidth="1"/>
    <col min="7971" max="7971" width="2.7109375" style="141" customWidth="1"/>
    <col min="7972" max="7972" width="10.7109375" style="141" customWidth="1"/>
    <col min="7973" max="7973" width="11.85546875" style="141" bestFit="1" customWidth="1"/>
    <col min="7974" max="7977" width="15.42578125" style="141" bestFit="1" customWidth="1"/>
    <col min="7978" max="7978" width="13.7109375" style="141" bestFit="1" customWidth="1"/>
    <col min="7979" max="7979" width="17.7109375" style="141" bestFit="1" customWidth="1"/>
    <col min="7980" max="8194" width="9.140625" style="141"/>
    <col min="8195" max="8195" width="20.42578125" style="141" bestFit="1" customWidth="1"/>
    <col min="8196" max="8199" width="0" style="141" hidden="1" customWidth="1"/>
    <col min="8200" max="8200" width="54.28515625" style="141" customWidth="1"/>
    <col min="8201" max="8201" width="0" style="141" hidden="1" customWidth="1"/>
    <col min="8202" max="8202" width="11.85546875" style="141" bestFit="1" customWidth="1"/>
    <col min="8203" max="8206" width="0" style="141" hidden="1" customWidth="1"/>
    <col min="8207" max="8207" width="10.5703125" style="141" bestFit="1" customWidth="1"/>
    <col min="8208" max="8208" width="0" style="141" hidden="1" customWidth="1"/>
    <col min="8209" max="8209" width="2.7109375" style="141" customWidth="1"/>
    <col min="8210" max="8210" width="0" style="141" hidden="1" customWidth="1"/>
    <col min="8211" max="8211" width="11.85546875" style="141" bestFit="1" customWidth="1"/>
    <col min="8212" max="8215" width="0" style="141" hidden="1" customWidth="1"/>
    <col min="8216" max="8216" width="10.5703125" style="141" bestFit="1" customWidth="1"/>
    <col min="8217" max="8217" width="0" style="141" hidden="1" customWidth="1"/>
    <col min="8218" max="8218" width="2.7109375" style="141" customWidth="1"/>
    <col min="8219" max="8219" width="12.42578125" style="141" bestFit="1" customWidth="1"/>
    <col min="8220" max="8220" width="11.85546875" style="141" bestFit="1" customWidth="1"/>
    <col min="8221" max="8224" width="15.42578125" style="141" bestFit="1" customWidth="1"/>
    <col min="8225" max="8225" width="13.7109375" style="141" bestFit="1" customWidth="1"/>
    <col min="8226" max="8226" width="13.28515625" style="141" bestFit="1" customWidth="1"/>
    <col min="8227" max="8227" width="2.7109375" style="141" customWidth="1"/>
    <col min="8228" max="8228" width="10.7109375" style="141" customWidth="1"/>
    <col min="8229" max="8229" width="11.85546875" style="141" bestFit="1" customWidth="1"/>
    <col min="8230" max="8233" width="15.42578125" style="141" bestFit="1" customWidth="1"/>
    <col min="8234" max="8234" width="13.7109375" style="141" bestFit="1" customWidth="1"/>
    <col min="8235" max="8235" width="17.7109375" style="141" bestFit="1" customWidth="1"/>
    <col min="8236" max="8450" width="9.140625" style="141"/>
    <col min="8451" max="8451" width="20.42578125" style="141" bestFit="1" customWidth="1"/>
    <col min="8452" max="8455" width="0" style="141" hidden="1" customWidth="1"/>
    <col min="8456" max="8456" width="54.28515625" style="141" customWidth="1"/>
    <col min="8457" max="8457" width="0" style="141" hidden="1" customWidth="1"/>
    <col min="8458" max="8458" width="11.85546875" style="141" bestFit="1" customWidth="1"/>
    <col min="8459" max="8462" width="0" style="141" hidden="1" customWidth="1"/>
    <col min="8463" max="8463" width="10.5703125" style="141" bestFit="1" customWidth="1"/>
    <col min="8464" max="8464" width="0" style="141" hidden="1" customWidth="1"/>
    <col min="8465" max="8465" width="2.7109375" style="141" customWidth="1"/>
    <col min="8466" max="8466" width="0" style="141" hidden="1" customWidth="1"/>
    <col min="8467" max="8467" width="11.85546875" style="141" bestFit="1" customWidth="1"/>
    <col min="8468" max="8471" width="0" style="141" hidden="1" customWidth="1"/>
    <col min="8472" max="8472" width="10.5703125" style="141" bestFit="1" customWidth="1"/>
    <col min="8473" max="8473" width="0" style="141" hidden="1" customWidth="1"/>
    <col min="8474" max="8474" width="2.7109375" style="141" customWidth="1"/>
    <col min="8475" max="8475" width="12.42578125" style="141" bestFit="1" customWidth="1"/>
    <col min="8476" max="8476" width="11.85546875" style="141" bestFit="1" customWidth="1"/>
    <col min="8477" max="8480" width="15.42578125" style="141" bestFit="1" customWidth="1"/>
    <col min="8481" max="8481" width="13.7109375" style="141" bestFit="1" customWidth="1"/>
    <col min="8482" max="8482" width="13.28515625" style="141" bestFit="1" customWidth="1"/>
    <col min="8483" max="8483" width="2.7109375" style="141" customWidth="1"/>
    <col min="8484" max="8484" width="10.7109375" style="141" customWidth="1"/>
    <col min="8485" max="8485" width="11.85546875" style="141" bestFit="1" customWidth="1"/>
    <col min="8486" max="8489" width="15.42578125" style="141" bestFit="1" customWidth="1"/>
    <col min="8490" max="8490" width="13.7109375" style="141" bestFit="1" customWidth="1"/>
    <col min="8491" max="8491" width="17.7109375" style="141" bestFit="1" customWidth="1"/>
    <col min="8492" max="8706" width="9.140625" style="141"/>
    <col min="8707" max="8707" width="20.42578125" style="141" bestFit="1" customWidth="1"/>
    <col min="8708" max="8711" width="0" style="141" hidden="1" customWidth="1"/>
    <col min="8712" max="8712" width="54.28515625" style="141" customWidth="1"/>
    <col min="8713" max="8713" width="0" style="141" hidden="1" customWidth="1"/>
    <col min="8714" max="8714" width="11.85546875" style="141" bestFit="1" customWidth="1"/>
    <col min="8715" max="8718" width="0" style="141" hidden="1" customWidth="1"/>
    <col min="8719" max="8719" width="10.5703125" style="141" bestFit="1" customWidth="1"/>
    <col min="8720" max="8720" width="0" style="141" hidden="1" customWidth="1"/>
    <col min="8721" max="8721" width="2.7109375" style="141" customWidth="1"/>
    <col min="8722" max="8722" width="0" style="141" hidden="1" customWidth="1"/>
    <col min="8723" max="8723" width="11.85546875" style="141" bestFit="1" customWidth="1"/>
    <col min="8724" max="8727" width="0" style="141" hidden="1" customWidth="1"/>
    <col min="8728" max="8728" width="10.5703125" style="141" bestFit="1" customWidth="1"/>
    <col min="8729" max="8729" width="0" style="141" hidden="1" customWidth="1"/>
    <col min="8730" max="8730" width="2.7109375" style="141" customWidth="1"/>
    <col min="8731" max="8731" width="12.42578125" style="141" bestFit="1" customWidth="1"/>
    <col min="8732" max="8732" width="11.85546875" style="141" bestFit="1" customWidth="1"/>
    <col min="8733" max="8736" width="15.42578125" style="141" bestFit="1" customWidth="1"/>
    <col min="8737" max="8737" width="13.7109375" style="141" bestFit="1" customWidth="1"/>
    <col min="8738" max="8738" width="13.28515625" style="141" bestFit="1" customWidth="1"/>
    <col min="8739" max="8739" width="2.7109375" style="141" customWidth="1"/>
    <col min="8740" max="8740" width="10.7109375" style="141" customWidth="1"/>
    <col min="8741" max="8741" width="11.85546875" style="141" bestFit="1" customWidth="1"/>
    <col min="8742" max="8745" width="15.42578125" style="141" bestFit="1" customWidth="1"/>
    <col min="8746" max="8746" width="13.7109375" style="141" bestFit="1" customWidth="1"/>
    <col min="8747" max="8747" width="17.7109375" style="141" bestFit="1" customWidth="1"/>
    <col min="8748" max="8962" width="9.140625" style="141"/>
    <col min="8963" max="8963" width="20.42578125" style="141" bestFit="1" customWidth="1"/>
    <col min="8964" max="8967" width="0" style="141" hidden="1" customWidth="1"/>
    <col min="8968" max="8968" width="54.28515625" style="141" customWidth="1"/>
    <col min="8969" max="8969" width="0" style="141" hidden="1" customWidth="1"/>
    <col min="8970" max="8970" width="11.85546875" style="141" bestFit="1" customWidth="1"/>
    <col min="8971" max="8974" width="0" style="141" hidden="1" customWidth="1"/>
    <col min="8975" max="8975" width="10.5703125" style="141" bestFit="1" customWidth="1"/>
    <col min="8976" max="8976" width="0" style="141" hidden="1" customWidth="1"/>
    <col min="8977" max="8977" width="2.7109375" style="141" customWidth="1"/>
    <col min="8978" max="8978" width="0" style="141" hidden="1" customWidth="1"/>
    <col min="8979" max="8979" width="11.85546875" style="141" bestFit="1" customWidth="1"/>
    <col min="8980" max="8983" width="0" style="141" hidden="1" customWidth="1"/>
    <col min="8984" max="8984" width="10.5703125" style="141" bestFit="1" customWidth="1"/>
    <col min="8985" max="8985" width="0" style="141" hidden="1" customWidth="1"/>
    <col min="8986" max="8986" width="2.7109375" style="141" customWidth="1"/>
    <col min="8987" max="8987" width="12.42578125" style="141" bestFit="1" customWidth="1"/>
    <col min="8988" max="8988" width="11.85546875" style="141" bestFit="1" customWidth="1"/>
    <col min="8989" max="8992" width="15.42578125" style="141" bestFit="1" customWidth="1"/>
    <col min="8993" max="8993" width="13.7109375" style="141" bestFit="1" customWidth="1"/>
    <col min="8994" max="8994" width="13.28515625" style="141" bestFit="1" customWidth="1"/>
    <col min="8995" max="8995" width="2.7109375" style="141" customWidth="1"/>
    <col min="8996" max="8996" width="10.7109375" style="141" customWidth="1"/>
    <col min="8997" max="8997" width="11.85546875" style="141" bestFit="1" customWidth="1"/>
    <col min="8998" max="9001" width="15.42578125" style="141" bestFit="1" customWidth="1"/>
    <col min="9002" max="9002" width="13.7109375" style="141" bestFit="1" customWidth="1"/>
    <col min="9003" max="9003" width="17.7109375" style="141" bestFit="1" customWidth="1"/>
    <col min="9004" max="9218" width="9.140625" style="141"/>
    <col min="9219" max="9219" width="20.42578125" style="141" bestFit="1" customWidth="1"/>
    <col min="9220" max="9223" width="0" style="141" hidden="1" customWidth="1"/>
    <col min="9224" max="9224" width="54.28515625" style="141" customWidth="1"/>
    <col min="9225" max="9225" width="0" style="141" hidden="1" customWidth="1"/>
    <col min="9226" max="9226" width="11.85546875" style="141" bestFit="1" customWidth="1"/>
    <col min="9227" max="9230" width="0" style="141" hidden="1" customWidth="1"/>
    <col min="9231" max="9231" width="10.5703125" style="141" bestFit="1" customWidth="1"/>
    <col min="9232" max="9232" width="0" style="141" hidden="1" customWidth="1"/>
    <col min="9233" max="9233" width="2.7109375" style="141" customWidth="1"/>
    <col min="9234" max="9234" width="0" style="141" hidden="1" customWidth="1"/>
    <col min="9235" max="9235" width="11.85546875" style="141" bestFit="1" customWidth="1"/>
    <col min="9236" max="9239" width="0" style="141" hidden="1" customWidth="1"/>
    <col min="9240" max="9240" width="10.5703125" style="141" bestFit="1" customWidth="1"/>
    <col min="9241" max="9241" width="0" style="141" hidden="1" customWidth="1"/>
    <col min="9242" max="9242" width="2.7109375" style="141" customWidth="1"/>
    <col min="9243" max="9243" width="12.42578125" style="141" bestFit="1" customWidth="1"/>
    <col min="9244" max="9244" width="11.85546875" style="141" bestFit="1" customWidth="1"/>
    <col min="9245" max="9248" width="15.42578125" style="141" bestFit="1" customWidth="1"/>
    <col min="9249" max="9249" width="13.7109375" style="141" bestFit="1" customWidth="1"/>
    <col min="9250" max="9250" width="13.28515625" style="141" bestFit="1" customWidth="1"/>
    <col min="9251" max="9251" width="2.7109375" style="141" customWidth="1"/>
    <col min="9252" max="9252" width="10.7109375" style="141" customWidth="1"/>
    <col min="9253" max="9253" width="11.85546875" style="141" bestFit="1" customWidth="1"/>
    <col min="9254" max="9257" width="15.42578125" style="141" bestFit="1" customWidth="1"/>
    <col min="9258" max="9258" width="13.7109375" style="141" bestFit="1" customWidth="1"/>
    <col min="9259" max="9259" width="17.7109375" style="141" bestFit="1" customWidth="1"/>
    <col min="9260" max="9474" width="9.140625" style="141"/>
    <col min="9475" max="9475" width="20.42578125" style="141" bestFit="1" customWidth="1"/>
    <col min="9476" max="9479" width="0" style="141" hidden="1" customWidth="1"/>
    <col min="9480" max="9480" width="54.28515625" style="141" customWidth="1"/>
    <col min="9481" max="9481" width="0" style="141" hidden="1" customWidth="1"/>
    <col min="9482" max="9482" width="11.85546875" style="141" bestFit="1" customWidth="1"/>
    <col min="9483" max="9486" width="0" style="141" hidden="1" customWidth="1"/>
    <col min="9487" max="9487" width="10.5703125" style="141" bestFit="1" customWidth="1"/>
    <col min="9488" max="9488" width="0" style="141" hidden="1" customWidth="1"/>
    <col min="9489" max="9489" width="2.7109375" style="141" customWidth="1"/>
    <col min="9490" max="9490" width="0" style="141" hidden="1" customWidth="1"/>
    <col min="9491" max="9491" width="11.85546875" style="141" bestFit="1" customWidth="1"/>
    <col min="9492" max="9495" width="0" style="141" hidden="1" customWidth="1"/>
    <col min="9496" max="9496" width="10.5703125" style="141" bestFit="1" customWidth="1"/>
    <col min="9497" max="9497" width="0" style="141" hidden="1" customWidth="1"/>
    <col min="9498" max="9498" width="2.7109375" style="141" customWidth="1"/>
    <col min="9499" max="9499" width="12.42578125" style="141" bestFit="1" customWidth="1"/>
    <col min="9500" max="9500" width="11.85546875" style="141" bestFit="1" customWidth="1"/>
    <col min="9501" max="9504" width="15.42578125" style="141" bestFit="1" customWidth="1"/>
    <col min="9505" max="9505" width="13.7109375" style="141" bestFit="1" customWidth="1"/>
    <col min="9506" max="9506" width="13.28515625" style="141" bestFit="1" customWidth="1"/>
    <col min="9507" max="9507" width="2.7109375" style="141" customWidth="1"/>
    <col min="9508" max="9508" width="10.7109375" style="141" customWidth="1"/>
    <col min="9509" max="9509" width="11.85546875" style="141" bestFit="1" customWidth="1"/>
    <col min="9510" max="9513" width="15.42578125" style="141" bestFit="1" customWidth="1"/>
    <col min="9514" max="9514" width="13.7109375" style="141" bestFit="1" customWidth="1"/>
    <col min="9515" max="9515" width="17.7109375" style="141" bestFit="1" customWidth="1"/>
    <col min="9516" max="9730" width="9.140625" style="141"/>
    <col min="9731" max="9731" width="20.42578125" style="141" bestFit="1" customWidth="1"/>
    <col min="9732" max="9735" width="0" style="141" hidden="1" customWidth="1"/>
    <col min="9736" max="9736" width="54.28515625" style="141" customWidth="1"/>
    <col min="9737" max="9737" width="0" style="141" hidden="1" customWidth="1"/>
    <col min="9738" max="9738" width="11.85546875" style="141" bestFit="1" customWidth="1"/>
    <col min="9739" max="9742" width="0" style="141" hidden="1" customWidth="1"/>
    <col min="9743" max="9743" width="10.5703125" style="141" bestFit="1" customWidth="1"/>
    <col min="9744" max="9744" width="0" style="141" hidden="1" customWidth="1"/>
    <col min="9745" max="9745" width="2.7109375" style="141" customWidth="1"/>
    <col min="9746" max="9746" width="0" style="141" hidden="1" customWidth="1"/>
    <col min="9747" max="9747" width="11.85546875" style="141" bestFit="1" customWidth="1"/>
    <col min="9748" max="9751" width="0" style="141" hidden="1" customWidth="1"/>
    <col min="9752" max="9752" width="10.5703125" style="141" bestFit="1" customWidth="1"/>
    <col min="9753" max="9753" width="0" style="141" hidden="1" customWidth="1"/>
    <col min="9754" max="9754" width="2.7109375" style="141" customWidth="1"/>
    <col min="9755" max="9755" width="12.42578125" style="141" bestFit="1" customWidth="1"/>
    <col min="9756" max="9756" width="11.85546875" style="141" bestFit="1" customWidth="1"/>
    <col min="9757" max="9760" width="15.42578125" style="141" bestFit="1" customWidth="1"/>
    <col min="9761" max="9761" width="13.7109375" style="141" bestFit="1" customWidth="1"/>
    <col min="9762" max="9762" width="13.28515625" style="141" bestFit="1" customWidth="1"/>
    <col min="9763" max="9763" width="2.7109375" style="141" customWidth="1"/>
    <col min="9764" max="9764" width="10.7109375" style="141" customWidth="1"/>
    <col min="9765" max="9765" width="11.85546875" style="141" bestFit="1" customWidth="1"/>
    <col min="9766" max="9769" width="15.42578125" style="141" bestFit="1" customWidth="1"/>
    <col min="9770" max="9770" width="13.7109375" style="141" bestFit="1" customWidth="1"/>
    <col min="9771" max="9771" width="17.7109375" style="141" bestFit="1" customWidth="1"/>
    <col min="9772" max="9986" width="9.140625" style="141"/>
    <col min="9987" max="9987" width="20.42578125" style="141" bestFit="1" customWidth="1"/>
    <col min="9988" max="9991" width="0" style="141" hidden="1" customWidth="1"/>
    <col min="9992" max="9992" width="54.28515625" style="141" customWidth="1"/>
    <col min="9993" max="9993" width="0" style="141" hidden="1" customWidth="1"/>
    <col min="9994" max="9994" width="11.85546875" style="141" bestFit="1" customWidth="1"/>
    <col min="9995" max="9998" width="0" style="141" hidden="1" customWidth="1"/>
    <col min="9999" max="9999" width="10.5703125" style="141" bestFit="1" customWidth="1"/>
    <col min="10000" max="10000" width="0" style="141" hidden="1" customWidth="1"/>
    <col min="10001" max="10001" width="2.7109375" style="141" customWidth="1"/>
    <col min="10002" max="10002" width="0" style="141" hidden="1" customWidth="1"/>
    <col min="10003" max="10003" width="11.85546875" style="141" bestFit="1" customWidth="1"/>
    <col min="10004" max="10007" width="0" style="141" hidden="1" customWidth="1"/>
    <col min="10008" max="10008" width="10.5703125" style="141" bestFit="1" customWidth="1"/>
    <col min="10009" max="10009" width="0" style="141" hidden="1" customWidth="1"/>
    <col min="10010" max="10010" width="2.7109375" style="141" customWidth="1"/>
    <col min="10011" max="10011" width="12.42578125" style="141" bestFit="1" customWidth="1"/>
    <col min="10012" max="10012" width="11.85546875" style="141" bestFit="1" customWidth="1"/>
    <col min="10013" max="10016" width="15.42578125" style="141" bestFit="1" customWidth="1"/>
    <col min="10017" max="10017" width="13.7109375" style="141" bestFit="1" customWidth="1"/>
    <col min="10018" max="10018" width="13.28515625" style="141" bestFit="1" customWidth="1"/>
    <col min="10019" max="10019" width="2.7109375" style="141" customWidth="1"/>
    <col min="10020" max="10020" width="10.7109375" style="141" customWidth="1"/>
    <col min="10021" max="10021" width="11.85546875" style="141" bestFit="1" customWidth="1"/>
    <col min="10022" max="10025" width="15.42578125" style="141" bestFit="1" customWidth="1"/>
    <col min="10026" max="10026" width="13.7109375" style="141" bestFit="1" customWidth="1"/>
    <col min="10027" max="10027" width="17.7109375" style="141" bestFit="1" customWidth="1"/>
    <col min="10028" max="10242" width="9.140625" style="141"/>
    <col min="10243" max="10243" width="20.42578125" style="141" bestFit="1" customWidth="1"/>
    <col min="10244" max="10247" width="0" style="141" hidden="1" customWidth="1"/>
    <col min="10248" max="10248" width="54.28515625" style="141" customWidth="1"/>
    <col min="10249" max="10249" width="0" style="141" hidden="1" customWidth="1"/>
    <col min="10250" max="10250" width="11.85546875" style="141" bestFit="1" customWidth="1"/>
    <col min="10251" max="10254" width="0" style="141" hidden="1" customWidth="1"/>
    <col min="10255" max="10255" width="10.5703125" style="141" bestFit="1" customWidth="1"/>
    <col min="10256" max="10256" width="0" style="141" hidden="1" customWidth="1"/>
    <col min="10257" max="10257" width="2.7109375" style="141" customWidth="1"/>
    <col min="10258" max="10258" width="0" style="141" hidden="1" customWidth="1"/>
    <col min="10259" max="10259" width="11.85546875" style="141" bestFit="1" customWidth="1"/>
    <col min="10260" max="10263" width="0" style="141" hidden="1" customWidth="1"/>
    <col min="10264" max="10264" width="10.5703125" style="141" bestFit="1" customWidth="1"/>
    <col min="10265" max="10265" width="0" style="141" hidden="1" customWidth="1"/>
    <col min="10266" max="10266" width="2.7109375" style="141" customWidth="1"/>
    <col min="10267" max="10267" width="12.42578125" style="141" bestFit="1" customWidth="1"/>
    <col min="10268" max="10268" width="11.85546875" style="141" bestFit="1" customWidth="1"/>
    <col min="10269" max="10272" width="15.42578125" style="141" bestFit="1" customWidth="1"/>
    <col min="10273" max="10273" width="13.7109375" style="141" bestFit="1" customWidth="1"/>
    <col min="10274" max="10274" width="13.28515625" style="141" bestFit="1" customWidth="1"/>
    <col min="10275" max="10275" width="2.7109375" style="141" customWidth="1"/>
    <col min="10276" max="10276" width="10.7109375" style="141" customWidth="1"/>
    <col min="10277" max="10277" width="11.85546875" style="141" bestFit="1" customWidth="1"/>
    <col min="10278" max="10281" width="15.42578125" style="141" bestFit="1" customWidth="1"/>
    <col min="10282" max="10282" width="13.7109375" style="141" bestFit="1" customWidth="1"/>
    <col min="10283" max="10283" width="17.7109375" style="141" bestFit="1" customWidth="1"/>
    <col min="10284" max="10498" width="9.140625" style="141"/>
    <col min="10499" max="10499" width="20.42578125" style="141" bestFit="1" customWidth="1"/>
    <col min="10500" max="10503" width="0" style="141" hidden="1" customWidth="1"/>
    <col min="10504" max="10504" width="54.28515625" style="141" customWidth="1"/>
    <col min="10505" max="10505" width="0" style="141" hidden="1" customWidth="1"/>
    <col min="10506" max="10506" width="11.85546875" style="141" bestFit="1" customWidth="1"/>
    <col min="10507" max="10510" width="0" style="141" hidden="1" customWidth="1"/>
    <col min="10511" max="10511" width="10.5703125" style="141" bestFit="1" customWidth="1"/>
    <col min="10512" max="10512" width="0" style="141" hidden="1" customWidth="1"/>
    <col min="10513" max="10513" width="2.7109375" style="141" customWidth="1"/>
    <col min="10514" max="10514" width="0" style="141" hidden="1" customWidth="1"/>
    <col min="10515" max="10515" width="11.85546875" style="141" bestFit="1" customWidth="1"/>
    <col min="10516" max="10519" width="0" style="141" hidden="1" customWidth="1"/>
    <col min="10520" max="10520" width="10.5703125" style="141" bestFit="1" customWidth="1"/>
    <col min="10521" max="10521" width="0" style="141" hidden="1" customWidth="1"/>
    <col min="10522" max="10522" width="2.7109375" style="141" customWidth="1"/>
    <col min="10523" max="10523" width="12.42578125" style="141" bestFit="1" customWidth="1"/>
    <col min="10524" max="10524" width="11.85546875" style="141" bestFit="1" customWidth="1"/>
    <col min="10525" max="10528" width="15.42578125" style="141" bestFit="1" customWidth="1"/>
    <col min="10529" max="10529" width="13.7109375" style="141" bestFit="1" customWidth="1"/>
    <col min="10530" max="10530" width="13.28515625" style="141" bestFit="1" customWidth="1"/>
    <col min="10531" max="10531" width="2.7109375" style="141" customWidth="1"/>
    <col min="10532" max="10532" width="10.7109375" style="141" customWidth="1"/>
    <col min="10533" max="10533" width="11.85546875" style="141" bestFit="1" customWidth="1"/>
    <col min="10534" max="10537" width="15.42578125" style="141" bestFit="1" customWidth="1"/>
    <col min="10538" max="10538" width="13.7109375" style="141" bestFit="1" customWidth="1"/>
    <col min="10539" max="10539" width="17.7109375" style="141" bestFit="1" customWidth="1"/>
    <col min="10540" max="10754" width="9.140625" style="141"/>
    <col min="10755" max="10755" width="20.42578125" style="141" bestFit="1" customWidth="1"/>
    <col min="10756" max="10759" width="0" style="141" hidden="1" customWidth="1"/>
    <col min="10760" max="10760" width="54.28515625" style="141" customWidth="1"/>
    <col min="10761" max="10761" width="0" style="141" hidden="1" customWidth="1"/>
    <col min="10762" max="10762" width="11.85546875" style="141" bestFit="1" customWidth="1"/>
    <col min="10763" max="10766" width="0" style="141" hidden="1" customWidth="1"/>
    <col min="10767" max="10767" width="10.5703125" style="141" bestFit="1" customWidth="1"/>
    <col min="10768" max="10768" width="0" style="141" hidden="1" customWidth="1"/>
    <col min="10769" max="10769" width="2.7109375" style="141" customWidth="1"/>
    <col min="10770" max="10770" width="0" style="141" hidden="1" customWidth="1"/>
    <col min="10771" max="10771" width="11.85546875" style="141" bestFit="1" customWidth="1"/>
    <col min="10772" max="10775" width="0" style="141" hidden="1" customWidth="1"/>
    <col min="10776" max="10776" width="10.5703125" style="141" bestFit="1" customWidth="1"/>
    <col min="10777" max="10777" width="0" style="141" hidden="1" customWidth="1"/>
    <col min="10778" max="10778" width="2.7109375" style="141" customWidth="1"/>
    <col min="10779" max="10779" width="12.42578125" style="141" bestFit="1" customWidth="1"/>
    <col min="10780" max="10780" width="11.85546875" style="141" bestFit="1" customWidth="1"/>
    <col min="10781" max="10784" width="15.42578125" style="141" bestFit="1" customWidth="1"/>
    <col min="10785" max="10785" width="13.7109375" style="141" bestFit="1" customWidth="1"/>
    <col min="10786" max="10786" width="13.28515625" style="141" bestFit="1" customWidth="1"/>
    <col min="10787" max="10787" width="2.7109375" style="141" customWidth="1"/>
    <col min="10788" max="10788" width="10.7109375" style="141" customWidth="1"/>
    <col min="10789" max="10789" width="11.85546875" style="141" bestFit="1" customWidth="1"/>
    <col min="10790" max="10793" width="15.42578125" style="141" bestFit="1" customWidth="1"/>
    <col min="10794" max="10794" width="13.7109375" style="141" bestFit="1" customWidth="1"/>
    <col min="10795" max="10795" width="17.7109375" style="141" bestFit="1" customWidth="1"/>
    <col min="10796" max="11010" width="9.140625" style="141"/>
    <col min="11011" max="11011" width="20.42578125" style="141" bestFit="1" customWidth="1"/>
    <col min="11012" max="11015" width="0" style="141" hidden="1" customWidth="1"/>
    <col min="11016" max="11016" width="54.28515625" style="141" customWidth="1"/>
    <col min="11017" max="11017" width="0" style="141" hidden="1" customWidth="1"/>
    <col min="11018" max="11018" width="11.85546875" style="141" bestFit="1" customWidth="1"/>
    <col min="11019" max="11022" width="0" style="141" hidden="1" customWidth="1"/>
    <col min="11023" max="11023" width="10.5703125" style="141" bestFit="1" customWidth="1"/>
    <col min="11024" max="11024" width="0" style="141" hidden="1" customWidth="1"/>
    <col min="11025" max="11025" width="2.7109375" style="141" customWidth="1"/>
    <col min="11026" max="11026" width="0" style="141" hidden="1" customWidth="1"/>
    <col min="11027" max="11027" width="11.85546875" style="141" bestFit="1" customWidth="1"/>
    <col min="11028" max="11031" width="0" style="141" hidden="1" customWidth="1"/>
    <col min="11032" max="11032" width="10.5703125" style="141" bestFit="1" customWidth="1"/>
    <col min="11033" max="11033" width="0" style="141" hidden="1" customWidth="1"/>
    <col min="11034" max="11034" width="2.7109375" style="141" customWidth="1"/>
    <col min="11035" max="11035" width="12.42578125" style="141" bestFit="1" customWidth="1"/>
    <col min="11036" max="11036" width="11.85546875" style="141" bestFit="1" customWidth="1"/>
    <col min="11037" max="11040" width="15.42578125" style="141" bestFit="1" customWidth="1"/>
    <col min="11041" max="11041" width="13.7109375" style="141" bestFit="1" customWidth="1"/>
    <col min="11042" max="11042" width="13.28515625" style="141" bestFit="1" customWidth="1"/>
    <col min="11043" max="11043" width="2.7109375" style="141" customWidth="1"/>
    <col min="11044" max="11044" width="10.7109375" style="141" customWidth="1"/>
    <col min="11045" max="11045" width="11.85546875" style="141" bestFit="1" customWidth="1"/>
    <col min="11046" max="11049" width="15.42578125" style="141" bestFit="1" customWidth="1"/>
    <col min="11050" max="11050" width="13.7109375" style="141" bestFit="1" customWidth="1"/>
    <col min="11051" max="11051" width="17.7109375" style="141" bestFit="1" customWidth="1"/>
    <col min="11052" max="11266" width="9.140625" style="141"/>
    <col min="11267" max="11267" width="20.42578125" style="141" bestFit="1" customWidth="1"/>
    <col min="11268" max="11271" width="0" style="141" hidden="1" customWidth="1"/>
    <col min="11272" max="11272" width="54.28515625" style="141" customWidth="1"/>
    <col min="11273" max="11273" width="0" style="141" hidden="1" customWidth="1"/>
    <col min="11274" max="11274" width="11.85546875" style="141" bestFit="1" customWidth="1"/>
    <col min="11275" max="11278" width="0" style="141" hidden="1" customWidth="1"/>
    <col min="11279" max="11279" width="10.5703125" style="141" bestFit="1" customWidth="1"/>
    <col min="11280" max="11280" width="0" style="141" hidden="1" customWidth="1"/>
    <col min="11281" max="11281" width="2.7109375" style="141" customWidth="1"/>
    <col min="11282" max="11282" width="0" style="141" hidden="1" customWidth="1"/>
    <col min="11283" max="11283" width="11.85546875" style="141" bestFit="1" customWidth="1"/>
    <col min="11284" max="11287" width="0" style="141" hidden="1" customWidth="1"/>
    <col min="11288" max="11288" width="10.5703125" style="141" bestFit="1" customWidth="1"/>
    <col min="11289" max="11289" width="0" style="141" hidden="1" customWidth="1"/>
    <col min="11290" max="11290" width="2.7109375" style="141" customWidth="1"/>
    <col min="11291" max="11291" width="12.42578125" style="141" bestFit="1" customWidth="1"/>
    <col min="11292" max="11292" width="11.85546875" style="141" bestFit="1" customWidth="1"/>
    <col min="11293" max="11296" width="15.42578125" style="141" bestFit="1" customWidth="1"/>
    <col min="11297" max="11297" width="13.7109375" style="141" bestFit="1" customWidth="1"/>
    <col min="11298" max="11298" width="13.28515625" style="141" bestFit="1" customWidth="1"/>
    <col min="11299" max="11299" width="2.7109375" style="141" customWidth="1"/>
    <col min="11300" max="11300" width="10.7109375" style="141" customWidth="1"/>
    <col min="11301" max="11301" width="11.85546875" style="141" bestFit="1" customWidth="1"/>
    <col min="11302" max="11305" width="15.42578125" style="141" bestFit="1" customWidth="1"/>
    <col min="11306" max="11306" width="13.7109375" style="141" bestFit="1" customWidth="1"/>
    <col min="11307" max="11307" width="17.7109375" style="141" bestFit="1" customWidth="1"/>
    <col min="11308" max="11522" width="9.140625" style="141"/>
    <col min="11523" max="11523" width="20.42578125" style="141" bestFit="1" customWidth="1"/>
    <col min="11524" max="11527" width="0" style="141" hidden="1" customWidth="1"/>
    <col min="11528" max="11528" width="54.28515625" style="141" customWidth="1"/>
    <col min="11529" max="11529" width="0" style="141" hidden="1" customWidth="1"/>
    <col min="11530" max="11530" width="11.85546875" style="141" bestFit="1" customWidth="1"/>
    <col min="11531" max="11534" width="0" style="141" hidden="1" customWidth="1"/>
    <col min="11535" max="11535" width="10.5703125" style="141" bestFit="1" customWidth="1"/>
    <col min="11536" max="11536" width="0" style="141" hidden="1" customWidth="1"/>
    <col min="11537" max="11537" width="2.7109375" style="141" customWidth="1"/>
    <col min="11538" max="11538" width="0" style="141" hidden="1" customWidth="1"/>
    <col min="11539" max="11539" width="11.85546875" style="141" bestFit="1" customWidth="1"/>
    <col min="11540" max="11543" width="0" style="141" hidden="1" customWidth="1"/>
    <col min="11544" max="11544" width="10.5703125" style="141" bestFit="1" customWidth="1"/>
    <col min="11545" max="11545" width="0" style="141" hidden="1" customWidth="1"/>
    <col min="11546" max="11546" width="2.7109375" style="141" customWidth="1"/>
    <col min="11547" max="11547" width="12.42578125" style="141" bestFit="1" customWidth="1"/>
    <col min="11548" max="11548" width="11.85546875" style="141" bestFit="1" customWidth="1"/>
    <col min="11549" max="11552" width="15.42578125" style="141" bestFit="1" customWidth="1"/>
    <col min="11553" max="11553" width="13.7109375" style="141" bestFit="1" customWidth="1"/>
    <col min="11554" max="11554" width="13.28515625" style="141" bestFit="1" customWidth="1"/>
    <col min="11555" max="11555" width="2.7109375" style="141" customWidth="1"/>
    <col min="11556" max="11556" width="10.7109375" style="141" customWidth="1"/>
    <col min="11557" max="11557" width="11.85546875" style="141" bestFit="1" customWidth="1"/>
    <col min="11558" max="11561" width="15.42578125" style="141" bestFit="1" customWidth="1"/>
    <col min="11562" max="11562" width="13.7109375" style="141" bestFit="1" customWidth="1"/>
    <col min="11563" max="11563" width="17.7109375" style="141" bestFit="1" customWidth="1"/>
    <col min="11564" max="11778" width="9.140625" style="141"/>
    <col min="11779" max="11779" width="20.42578125" style="141" bestFit="1" customWidth="1"/>
    <col min="11780" max="11783" width="0" style="141" hidden="1" customWidth="1"/>
    <col min="11784" max="11784" width="54.28515625" style="141" customWidth="1"/>
    <col min="11785" max="11785" width="0" style="141" hidden="1" customWidth="1"/>
    <col min="11786" max="11786" width="11.85546875" style="141" bestFit="1" customWidth="1"/>
    <col min="11787" max="11790" width="0" style="141" hidden="1" customWidth="1"/>
    <col min="11791" max="11791" width="10.5703125" style="141" bestFit="1" customWidth="1"/>
    <col min="11792" max="11792" width="0" style="141" hidden="1" customWidth="1"/>
    <col min="11793" max="11793" width="2.7109375" style="141" customWidth="1"/>
    <col min="11794" max="11794" width="0" style="141" hidden="1" customWidth="1"/>
    <col min="11795" max="11795" width="11.85546875" style="141" bestFit="1" customWidth="1"/>
    <col min="11796" max="11799" width="0" style="141" hidden="1" customWidth="1"/>
    <col min="11800" max="11800" width="10.5703125" style="141" bestFit="1" customWidth="1"/>
    <col min="11801" max="11801" width="0" style="141" hidden="1" customWidth="1"/>
    <col min="11802" max="11802" width="2.7109375" style="141" customWidth="1"/>
    <col min="11803" max="11803" width="12.42578125" style="141" bestFit="1" customWidth="1"/>
    <col min="11804" max="11804" width="11.85546875" style="141" bestFit="1" customWidth="1"/>
    <col min="11805" max="11808" width="15.42578125" style="141" bestFit="1" customWidth="1"/>
    <col min="11809" max="11809" width="13.7109375" style="141" bestFit="1" customWidth="1"/>
    <col min="11810" max="11810" width="13.28515625" style="141" bestFit="1" customWidth="1"/>
    <col min="11811" max="11811" width="2.7109375" style="141" customWidth="1"/>
    <col min="11812" max="11812" width="10.7109375" style="141" customWidth="1"/>
    <col min="11813" max="11813" width="11.85546875" style="141" bestFit="1" customWidth="1"/>
    <col min="11814" max="11817" width="15.42578125" style="141" bestFit="1" customWidth="1"/>
    <col min="11818" max="11818" width="13.7109375" style="141" bestFit="1" customWidth="1"/>
    <col min="11819" max="11819" width="17.7109375" style="141" bestFit="1" customWidth="1"/>
    <col min="11820" max="12034" width="9.140625" style="141"/>
    <col min="12035" max="12035" width="20.42578125" style="141" bestFit="1" customWidth="1"/>
    <col min="12036" max="12039" width="0" style="141" hidden="1" customWidth="1"/>
    <col min="12040" max="12040" width="54.28515625" style="141" customWidth="1"/>
    <col min="12041" max="12041" width="0" style="141" hidden="1" customWidth="1"/>
    <col min="12042" max="12042" width="11.85546875" style="141" bestFit="1" customWidth="1"/>
    <col min="12043" max="12046" width="0" style="141" hidden="1" customWidth="1"/>
    <col min="12047" max="12047" width="10.5703125" style="141" bestFit="1" customWidth="1"/>
    <col min="12048" max="12048" width="0" style="141" hidden="1" customWidth="1"/>
    <col min="12049" max="12049" width="2.7109375" style="141" customWidth="1"/>
    <col min="12050" max="12050" width="0" style="141" hidden="1" customWidth="1"/>
    <col min="12051" max="12051" width="11.85546875" style="141" bestFit="1" customWidth="1"/>
    <col min="12052" max="12055" width="0" style="141" hidden="1" customWidth="1"/>
    <col min="12056" max="12056" width="10.5703125" style="141" bestFit="1" customWidth="1"/>
    <col min="12057" max="12057" width="0" style="141" hidden="1" customWidth="1"/>
    <col min="12058" max="12058" width="2.7109375" style="141" customWidth="1"/>
    <col min="12059" max="12059" width="12.42578125" style="141" bestFit="1" customWidth="1"/>
    <col min="12060" max="12060" width="11.85546875" style="141" bestFit="1" customWidth="1"/>
    <col min="12061" max="12064" width="15.42578125" style="141" bestFit="1" customWidth="1"/>
    <col min="12065" max="12065" width="13.7109375" style="141" bestFit="1" customWidth="1"/>
    <col min="12066" max="12066" width="13.28515625" style="141" bestFit="1" customWidth="1"/>
    <col min="12067" max="12067" width="2.7109375" style="141" customWidth="1"/>
    <col min="12068" max="12068" width="10.7109375" style="141" customWidth="1"/>
    <col min="12069" max="12069" width="11.85546875" style="141" bestFit="1" customWidth="1"/>
    <col min="12070" max="12073" width="15.42578125" style="141" bestFit="1" customWidth="1"/>
    <col min="12074" max="12074" width="13.7109375" style="141" bestFit="1" customWidth="1"/>
    <col min="12075" max="12075" width="17.7109375" style="141" bestFit="1" customWidth="1"/>
    <col min="12076" max="12290" width="9.140625" style="141"/>
    <col min="12291" max="12291" width="20.42578125" style="141" bestFit="1" customWidth="1"/>
    <col min="12292" max="12295" width="0" style="141" hidden="1" customWidth="1"/>
    <col min="12296" max="12296" width="54.28515625" style="141" customWidth="1"/>
    <col min="12297" max="12297" width="0" style="141" hidden="1" customWidth="1"/>
    <col min="12298" max="12298" width="11.85546875" style="141" bestFit="1" customWidth="1"/>
    <col min="12299" max="12302" width="0" style="141" hidden="1" customWidth="1"/>
    <col min="12303" max="12303" width="10.5703125" style="141" bestFit="1" customWidth="1"/>
    <col min="12304" max="12304" width="0" style="141" hidden="1" customWidth="1"/>
    <col min="12305" max="12305" width="2.7109375" style="141" customWidth="1"/>
    <col min="12306" max="12306" width="0" style="141" hidden="1" customWidth="1"/>
    <col min="12307" max="12307" width="11.85546875" style="141" bestFit="1" customWidth="1"/>
    <col min="12308" max="12311" width="0" style="141" hidden="1" customWidth="1"/>
    <col min="12312" max="12312" width="10.5703125" style="141" bestFit="1" customWidth="1"/>
    <col min="12313" max="12313" width="0" style="141" hidden="1" customWidth="1"/>
    <col min="12314" max="12314" width="2.7109375" style="141" customWidth="1"/>
    <col min="12315" max="12315" width="12.42578125" style="141" bestFit="1" customWidth="1"/>
    <col min="12316" max="12316" width="11.85546875" style="141" bestFit="1" customWidth="1"/>
    <col min="12317" max="12320" width="15.42578125" style="141" bestFit="1" customWidth="1"/>
    <col min="12321" max="12321" width="13.7109375" style="141" bestFit="1" customWidth="1"/>
    <col min="12322" max="12322" width="13.28515625" style="141" bestFit="1" customWidth="1"/>
    <col min="12323" max="12323" width="2.7109375" style="141" customWidth="1"/>
    <col min="12324" max="12324" width="10.7109375" style="141" customWidth="1"/>
    <col min="12325" max="12325" width="11.85546875" style="141" bestFit="1" customWidth="1"/>
    <col min="12326" max="12329" width="15.42578125" style="141" bestFit="1" customWidth="1"/>
    <col min="12330" max="12330" width="13.7109375" style="141" bestFit="1" customWidth="1"/>
    <col min="12331" max="12331" width="17.7109375" style="141" bestFit="1" customWidth="1"/>
    <col min="12332" max="12546" width="9.140625" style="141"/>
    <col min="12547" max="12547" width="20.42578125" style="141" bestFit="1" customWidth="1"/>
    <col min="12548" max="12551" width="0" style="141" hidden="1" customWidth="1"/>
    <col min="12552" max="12552" width="54.28515625" style="141" customWidth="1"/>
    <col min="12553" max="12553" width="0" style="141" hidden="1" customWidth="1"/>
    <col min="12554" max="12554" width="11.85546875" style="141" bestFit="1" customWidth="1"/>
    <col min="12555" max="12558" width="0" style="141" hidden="1" customWidth="1"/>
    <col min="12559" max="12559" width="10.5703125" style="141" bestFit="1" customWidth="1"/>
    <col min="12560" max="12560" width="0" style="141" hidden="1" customWidth="1"/>
    <col min="12561" max="12561" width="2.7109375" style="141" customWidth="1"/>
    <col min="12562" max="12562" width="0" style="141" hidden="1" customWidth="1"/>
    <col min="12563" max="12563" width="11.85546875" style="141" bestFit="1" customWidth="1"/>
    <col min="12564" max="12567" width="0" style="141" hidden="1" customWidth="1"/>
    <col min="12568" max="12568" width="10.5703125" style="141" bestFit="1" customWidth="1"/>
    <col min="12569" max="12569" width="0" style="141" hidden="1" customWidth="1"/>
    <col min="12570" max="12570" width="2.7109375" style="141" customWidth="1"/>
    <col min="12571" max="12571" width="12.42578125" style="141" bestFit="1" customWidth="1"/>
    <col min="12572" max="12572" width="11.85546875" style="141" bestFit="1" customWidth="1"/>
    <col min="12573" max="12576" width="15.42578125" style="141" bestFit="1" customWidth="1"/>
    <col min="12577" max="12577" width="13.7109375" style="141" bestFit="1" customWidth="1"/>
    <col min="12578" max="12578" width="13.28515625" style="141" bestFit="1" customWidth="1"/>
    <col min="12579" max="12579" width="2.7109375" style="141" customWidth="1"/>
    <col min="12580" max="12580" width="10.7109375" style="141" customWidth="1"/>
    <col min="12581" max="12581" width="11.85546875" style="141" bestFit="1" customWidth="1"/>
    <col min="12582" max="12585" width="15.42578125" style="141" bestFit="1" customWidth="1"/>
    <col min="12586" max="12586" width="13.7109375" style="141" bestFit="1" customWidth="1"/>
    <col min="12587" max="12587" width="17.7109375" style="141" bestFit="1" customWidth="1"/>
    <col min="12588" max="12802" width="9.140625" style="141"/>
    <col min="12803" max="12803" width="20.42578125" style="141" bestFit="1" customWidth="1"/>
    <col min="12804" max="12807" width="0" style="141" hidden="1" customWidth="1"/>
    <col min="12808" max="12808" width="54.28515625" style="141" customWidth="1"/>
    <col min="12809" max="12809" width="0" style="141" hidden="1" customWidth="1"/>
    <col min="12810" max="12810" width="11.85546875" style="141" bestFit="1" customWidth="1"/>
    <col min="12811" max="12814" width="0" style="141" hidden="1" customWidth="1"/>
    <col min="12815" max="12815" width="10.5703125" style="141" bestFit="1" customWidth="1"/>
    <col min="12816" max="12816" width="0" style="141" hidden="1" customWidth="1"/>
    <col min="12817" max="12817" width="2.7109375" style="141" customWidth="1"/>
    <col min="12818" max="12818" width="0" style="141" hidden="1" customWidth="1"/>
    <col min="12819" max="12819" width="11.85546875" style="141" bestFit="1" customWidth="1"/>
    <col min="12820" max="12823" width="0" style="141" hidden="1" customWidth="1"/>
    <col min="12824" max="12824" width="10.5703125" style="141" bestFit="1" customWidth="1"/>
    <col min="12825" max="12825" width="0" style="141" hidden="1" customWidth="1"/>
    <col min="12826" max="12826" width="2.7109375" style="141" customWidth="1"/>
    <col min="12827" max="12827" width="12.42578125" style="141" bestFit="1" customWidth="1"/>
    <col min="12828" max="12828" width="11.85546875" style="141" bestFit="1" customWidth="1"/>
    <col min="12829" max="12832" width="15.42578125" style="141" bestFit="1" customWidth="1"/>
    <col min="12833" max="12833" width="13.7109375" style="141" bestFit="1" customWidth="1"/>
    <col min="12834" max="12834" width="13.28515625" style="141" bestFit="1" customWidth="1"/>
    <col min="12835" max="12835" width="2.7109375" style="141" customWidth="1"/>
    <col min="12836" max="12836" width="10.7109375" style="141" customWidth="1"/>
    <col min="12837" max="12837" width="11.85546875" style="141" bestFit="1" customWidth="1"/>
    <col min="12838" max="12841" width="15.42578125" style="141" bestFit="1" customWidth="1"/>
    <col min="12842" max="12842" width="13.7109375" style="141" bestFit="1" customWidth="1"/>
    <col min="12843" max="12843" width="17.7109375" style="141" bestFit="1" customWidth="1"/>
    <col min="12844" max="13058" width="9.140625" style="141"/>
    <col min="13059" max="13059" width="20.42578125" style="141" bestFit="1" customWidth="1"/>
    <col min="13060" max="13063" width="0" style="141" hidden="1" customWidth="1"/>
    <col min="13064" max="13064" width="54.28515625" style="141" customWidth="1"/>
    <col min="13065" max="13065" width="0" style="141" hidden="1" customWidth="1"/>
    <col min="13066" max="13066" width="11.85546875" style="141" bestFit="1" customWidth="1"/>
    <col min="13067" max="13070" width="0" style="141" hidden="1" customWidth="1"/>
    <col min="13071" max="13071" width="10.5703125" style="141" bestFit="1" customWidth="1"/>
    <col min="13072" max="13072" width="0" style="141" hidden="1" customWidth="1"/>
    <col min="13073" max="13073" width="2.7109375" style="141" customWidth="1"/>
    <col min="13074" max="13074" width="0" style="141" hidden="1" customWidth="1"/>
    <col min="13075" max="13075" width="11.85546875" style="141" bestFit="1" customWidth="1"/>
    <col min="13076" max="13079" width="0" style="141" hidden="1" customWidth="1"/>
    <col min="13080" max="13080" width="10.5703125" style="141" bestFit="1" customWidth="1"/>
    <col min="13081" max="13081" width="0" style="141" hidden="1" customWidth="1"/>
    <col min="13082" max="13082" width="2.7109375" style="141" customWidth="1"/>
    <col min="13083" max="13083" width="12.42578125" style="141" bestFit="1" customWidth="1"/>
    <col min="13084" max="13084" width="11.85546875" style="141" bestFit="1" customWidth="1"/>
    <col min="13085" max="13088" width="15.42578125" style="141" bestFit="1" customWidth="1"/>
    <col min="13089" max="13089" width="13.7109375" style="141" bestFit="1" customWidth="1"/>
    <col min="13090" max="13090" width="13.28515625" style="141" bestFit="1" customWidth="1"/>
    <col min="13091" max="13091" width="2.7109375" style="141" customWidth="1"/>
    <col min="13092" max="13092" width="10.7109375" style="141" customWidth="1"/>
    <col min="13093" max="13093" width="11.85546875" style="141" bestFit="1" customWidth="1"/>
    <col min="13094" max="13097" width="15.42578125" style="141" bestFit="1" customWidth="1"/>
    <col min="13098" max="13098" width="13.7109375" style="141" bestFit="1" customWidth="1"/>
    <col min="13099" max="13099" width="17.7109375" style="141" bestFit="1" customWidth="1"/>
    <col min="13100" max="13314" width="9.140625" style="141"/>
    <col min="13315" max="13315" width="20.42578125" style="141" bestFit="1" customWidth="1"/>
    <col min="13316" max="13319" width="0" style="141" hidden="1" customWidth="1"/>
    <col min="13320" max="13320" width="54.28515625" style="141" customWidth="1"/>
    <col min="13321" max="13321" width="0" style="141" hidden="1" customWidth="1"/>
    <col min="13322" max="13322" width="11.85546875" style="141" bestFit="1" customWidth="1"/>
    <col min="13323" max="13326" width="0" style="141" hidden="1" customWidth="1"/>
    <col min="13327" max="13327" width="10.5703125" style="141" bestFit="1" customWidth="1"/>
    <col min="13328" max="13328" width="0" style="141" hidden="1" customWidth="1"/>
    <col min="13329" max="13329" width="2.7109375" style="141" customWidth="1"/>
    <col min="13330" max="13330" width="0" style="141" hidden="1" customWidth="1"/>
    <col min="13331" max="13331" width="11.85546875" style="141" bestFit="1" customWidth="1"/>
    <col min="13332" max="13335" width="0" style="141" hidden="1" customWidth="1"/>
    <col min="13336" max="13336" width="10.5703125" style="141" bestFit="1" customWidth="1"/>
    <col min="13337" max="13337" width="0" style="141" hidden="1" customWidth="1"/>
    <col min="13338" max="13338" width="2.7109375" style="141" customWidth="1"/>
    <col min="13339" max="13339" width="12.42578125" style="141" bestFit="1" customWidth="1"/>
    <col min="13340" max="13340" width="11.85546875" style="141" bestFit="1" customWidth="1"/>
    <col min="13341" max="13344" width="15.42578125" style="141" bestFit="1" customWidth="1"/>
    <col min="13345" max="13345" width="13.7109375" style="141" bestFit="1" customWidth="1"/>
    <col min="13346" max="13346" width="13.28515625" style="141" bestFit="1" customWidth="1"/>
    <col min="13347" max="13347" width="2.7109375" style="141" customWidth="1"/>
    <col min="13348" max="13348" width="10.7109375" style="141" customWidth="1"/>
    <col min="13349" max="13349" width="11.85546875" style="141" bestFit="1" customWidth="1"/>
    <col min="13350" max="13353" width="15.42578125" style="141" bestFit="1" customWidth="1"/>
    <col min="13354" max="13354" width="13.7109375" style="141" bestFit="1" customWidth="1"/>
    <col min="13355" max="13355" width="17.7109375" style="141" bestFit="1" customWidth="1"/>
    <col min="13356" max="13570" width="9.140625" style="141"/>
    <col min="13571" max="13571" width="20.42578125" style="141" bestFit="1" customWidth="1"/>
    <col min="13572" max="13575" width="0" style="141" hidden="1" customWidth="1"/>
    <col min="13576" max="13576" width="54.28515625" style="141" customWidth="1"/>
    <col min="13577" max="13577" width="0" style="141" hidden="1" customWidth="1"/>
    <col min="13578" max="13578" width="11.85546875" style="141" bestFit="1" customWidth="1"/>
    <col min="13579" max="13582" width="0" style="141" hidden="1" customWidth="1"/>
    <col min="13583" max="13583" width="10.5703125" style="141" bestFit="1" customWidth="1"/>
    <col min="13584" max="13584" width="0" style="141" hidden="1" customWidth="1"/>
    <col min="13585" max="13585" width="2.7109375" style="141" customWidth="1"/>
    <col min="13586" max="13586" width="0" style="141" hidden="1" customWidth="1"/>
    <col min="13587" max="13587" width="11.85546875" style="141" bestFit="1" customWidth="1"/>
    <col min="13588" max="13591" width="0" style="141" hidden="1" customWidth="1"/>
    <col min="13592" max="13592" width="10.5703125" style="141" bestFit="1" customWidth="1"/>
    <col min="13593" max="13593" width="0" style="141" hidden="1" customWidth="1"/>
    <col min="13594" max="13594" width="2.7109375" style="141" customWidth="1"/>
    <col min="13595" max="13595" width="12.42578125" style="141" bestFit="1" customWidth="1"/>
    <col min="13596" max="13596" width="11.85546875" style="141" bestFit="1" customWidth="1"/>
    <col min="13597" max="13600" width="15.42578125" style="141" bestFit="1" customWidth="1"/>
    <col min="13601" max="13601" width="13.7109375" style="141" bestFit="1" customWidth="1"/>
    <col min="13602" max="13602" width="13.28515625" style="141" bestFit="1" customWidth="1"/>
    <col min="13603" max="13603" width="2.7109375" style="141" customWidth="1"/>
    <col min="13604" max="13604" width="10.7109375" style="141" customWidth="1"/>
    <col min="13605" max="13605" width="11.85546875" style="141" bestFit="1" customWidth="1"/>
    <col min="13606" max="13609" width="15.42578125" style="141" bestFit="1" customWidth="1"/>
    <col min="13610" max="13610" width="13.7109375" style="141" bestFit="1" customWidth="1"/>
    <col min="13611" max="13611" width="17.7109375" style="141" bestFit="1" customWidth="1"/>
    <col min="13612" max="13826" width="9.140625" style="141"/>
    <col min="13827" max="13827" width="20.42578125" style="141" bestFit="1" customWidth="1"/>
    <col min="13828" max="13831" width="0" style="141" hidden="1" customWidth="1"/>
    <col min="13832" max="13832" width="54.28515625" style="141" customWidth="1"/>
    <col min="13833" max="13833" width="0" style="141" hidden="1" customWidth="1"/>
    <col min="13834" max="13834" width="11.85546875" style="141" bestFit="1" customWidth="1"/>
    <col min="13835" max="13838" width="0" style="141" hidden="1" customWidth="1"/>
    <col min="13839" max="13839" width="10.5703125" style="141" bestFit="1" customWidth="1"/>
    <col min="13840" max="13840" width="0" style="141" hidden="1" customWidth="1"/>
    <col min="13841" max="13841" width="2.7109375" style="141" customWidth="1"/>
    <col min="13842" max="13842" width="0" style="141" hidden="1" customWidth="1"/>
    <col min="13843" max="13843" width="11.85546875" style="141" bestFit="1" customWidth="1"/>
    <col min="13844" max="13847" width="0" style="141" hidden="1" customWidth="1"/>
    <col min="13848" max="13848" width="10.5703125" style="141" bestFit="1" customWidth="1"/>
    <col min="13849" max="13849" width="0" style="141" hidden="1" customWidth="1"/>
    <col min="13850" max="13850" width="2.7109375" style="141" customWidth="1"/>
    <col min="13851" max="13851" width="12.42578125" style="141" bestFit="1" customWidth="1"/>
    <col min="13852" max="13852" width="11.85546875" style="141" bestFit="1" customWidth="1"/>
    <col min="13853" max="13856" width="15.42578125" style="141" bestFit="1" customWidth="1"/>
    <col min="13857" max="13857" width="13.7109375" style="141" bestFit="1" customWidth="1"/>
    <col min="13858" max="13858" width="13.28515625" style="141" bestFit="1" customWidth="1"/>
    <col min="13859" max="13859" width="2.7109375" style="141" customWidth="1"/>
    <col min="13860" max="13860" width="10.7109375" style="141" customWidth="1"/>
    <col min="13861" max="13861" width="11.85546875" style="141" bestFit="1" customWidth="1"/>
    <col min="13862" max="13865" width="15.42578125" style="141" bestFit="1" customWidth="1"/>
    <col min="13866" max="13866" width="13.7109375" style="141" bestFit="1" customWidth="1"/>
    <col min="13867" max="13867" width="17.7109375" style="141" bestFit="1" customWidth="1"/>
    <col min="13868" max="14082" width="9.140625" style="141"/>
    <col min="14083" max="14083" width="20.42578125" style="141" bestFit="1" customWidth="1"/>
    <col min="14084" max="14087" width="0" style="141" hidden="1" customWidth="1"/>
    <col min="14088" max="14088" width="54.28515625" style="141" customWidth="1"/>
    <col min="14089" max="14089" width="0" style="141" hidden="1" customWidth="1"/>
    <col min="14090" max="14090" width="11.85546875" style="141" bestFit="1" customWidth="1"/>
    <col min="14091" max="14094" width="0" style="141" hidden="1" customWidth="1"/>
    <col min="14095" max="14095" width="10.5703125" style="141" bestFit="1" customWidth="1"/>
    <col min="14096" max="14096" width="0" style="141" hidden="1" customWidth="1"/>
    <col min="14097" max="14097" width="2.7109375" style="141" customWidth="1"/>
    <col min="14098" max="14098" width="0" style="141" hidden="1" customWidth="1"/>
    <col min="14099" max="14099" width="11.85546875" style="141" bestFit="1" customWidth="1"/>
    <col min="14100" max="14103" width="0" style="141" hidden="1" customWidth="1"/>
    <col min="14104" max="14104" width="10.5703125" style="141" bestFit="1" customWidth="1"/>
    <col min="14105" max="14105" width="0" style="141" hidden="1" customWidth="1"/>
    <col min="14106" max="14106" width="2.7109375" style="141" customWidth="1"/>
    <col min="14107" max="14107" width="12.42578125" style="141" bestFit="1" customWidth="1"/>
    <col min="14108" max="14108" width="11.85546875" style="141" bestFit="1" customWidth="1"/>
    <col min="14109" max="14112" width="15.42578125" style="141" bestFit="1" customWidth="1"/>
    <col min="14113" max="14113" width="13.7109375" style="141" bestFit="1" customWidth="1"/>
    <col min="14114" max="14114" width="13.28515625" style="141" bestFit="1" customWidth="1"/>
    <col min="14115" max="14115" width="2.7109375" style="141" customWidth="1"/>
    <col min="14116" max="14116" width="10.7109375" style="141" customWidth="1"/>
    <col min="14117" max="14117" width="11.85546875" style="141" bestFit="1" customWidth="1"/>
    <col min="14118" max="14121" width="15.42578125" style="141" bestFit="1" customWidth="1"/>
    <col min="14122" max="14122" width="13.7109375" style="141" bestFit="1" customWidth="1"/>
    <col min="14123" max="14123" width="17.7109375" style="141" bestFit="1" customWidth="1"/>
    <col min="14124" max="14338" width="9.140625" style="141"/>
    <col min="14339" max="14339" width="20.42578125" style="141" bestFit="1" customWidth="1"/>
    <col min="14340" max="14343" width="0" style="141" hidden="1" customWidth="1"/>
    <col min="14344" max="14344" width="54.28515625" style="141" customWidth="1"/>
    <col min="14345" max="14345" width="0" style="141" hidden="1" customWidth="1"/>
    <col min="14346" max="14346" width="11.85546875" style="141" bestFit="1" customWidth="1"/>
    <col min="14347" max="14350" width="0" style="141" hidden="1" customWidth="1"/>
    <col min="14351" max="14351" width="10.5703125" style="141" bestFit="1" customWidth="1"/>
    <col min="14352" max="14352" width="0" style="141" hidden="1" customWidth="1"/>
    <col min="14353" max="14353" width="2.7109375" style="141" customWidth="1"/>
    <col min="14354" max="14354" width="0" style="141" hidden="1" customWidth="1"/>
    <col min="14355" max="14355" width="11.85546875" style="141" bestFit="1" customWidth="1"/>
    <col min="14356" max="14359" width="0" style="141" hidden="1" customWidth="1"/>
    <col min="14360" max="14360" width="10.5703125" style="141" bestFit="1" customWidth="1"/>
    <col min="14361" max="14361" width="0" style="141" hidden="1" customWidth="1"/>
    <col min="14362" max="14362" width="2.7109375" style="141" customWidth="1"/>
    <col min="14363" max="14363" width="12.42578125" style="141" bestFit="1" customWidth="1"/>
    <col min="14364" max="14364" width="11.85546875" style="141" bestFit="1" customWidth="1"/>
    <col min="14365" max="14368" width="15.42578125" style="141" bestFit="1" customWidth="1"/>
    <col min="14369" max="14369" width="13.7109375" style="141" bestFit="1" customWidth="1"/>
    <col min="14370" max="14370" width="13.28515625" style="141" bestFit="1" customWidth="1"/>
    <col min="14371" max="14371" width="2.7109375" style="141" customWidth="1"/>
    <col min="14372" max="14372" width="10.7109375" style="141" customWidth="1"/>
    <col min="14373" max="14373" width="11.85546875" style="141" bestFit="1" customWidth="1"/>
    <col min="14374" max="14377" width="15.42578125" style="141" bestFit="1" customWidth="1"/>
    <col min="14378" max="14378" width="13.7109375" style="141" bestFit="1" customWidth="1"/>
    <col min="14379" max="14379" width="17.7109375" style="141" bestFit="1" customWidth="1"/>
    <col min="14380" max="14594" width="9.140625" style="141"/>
    <col min="14595" max="14595" width="20.42578125" style="141" bestFit="1" customWidth="1"/>
    <col min="14596" max="14599" width="0" style="141" hidden="1" customWidth="1"/>
    <col min="14600" max="14600" width="54.28515625" style="141" customWidth="1"/>
    <col min="14601" max="14601" width="0" style="141" hidden="1" customWidth="1"/>
    <col min="14602" max="14602" width="11.85546875" style="141" bestFit="1" customWidth="1"/>
    <col min="14603" max="14606" width="0" style="141" hidden="1" customWidth="1"/>
    <col min="14607" max="14607" width="10.5703125" style="141" bestFit="1" customWidth="1"/>
    <col min="14608" max="14608" width="0" style="141" hidden="1" customWidth="1"/>
    <col min="14609" max="14609" width="2.7109375" style="141" customWidth="1"/>
    <col min="14610" max="14610" width="0" style="141" hidden="1" customWidth="1"/>
    <col min="14611" max="14611" width="11.85546875" style="141" bestFit="1" customWidth="1"/>
    <col min="14612" max="14615" width="0" style="141" hidden="1" customWidth="1"/>
    <col min="14616" max="14616" width="10.5703125" style="141" bestFit="1" customWidth="1"/>
    <col min="14617" max="14617" width="0" style="141" hidden="1" customWidth="1"/>
    <col min="14618" max="14618" width="2.7109375" style="141" customWidth="1"/>
    <col min="14619" max="14619" width="12.42578125" style="141" bestFit="1" customWidth="1"/>
    <col min="14620" max="14620" width="11.85546875" style="141" bestFit="1" customWidth="1"/>
    <col min="14621" max="14624" width="15.42578125" style="141" bestFit="1" customWidth="1"/>
    <col min="14625" max="14625" width="13.7109375" style="141" bestFit="1" customWidth="1"/>
    <col min="14626" max="14626" width="13.28515625" style="141" bestFit="1" customWidth="1"/>
    <col min="14627" max="14627" width="2.7109375" style="141" customWidth="1"/>
    <col min="14628" max="14628" width="10.7109375" style="141" customWidth="1"/>
    <col min="14629" max="14629" width="11.85546875" style="141" bestFit="1" customWidth="1"/>
    <col min="14630" max="14633" width="15.42578125" style="141" bestFit="1" customWidth="1"/>
    <col min="14634" max="14634" width="13.7109375" style="141" bestFit="1" customWidth="1"/>
    <col min="14635" max="14635" width="17.7109375" style="141" bestFit="1" customWidth="1"/>
    <col min="14636" max="14850" width="9.140625" style="141"/>
    <col min="14851" max="14851" width="20.42578125" style="141" bestFit="1" customWidth="1"/>
    <col min="14852" max="14855" width="0" style="141" hidden="1" customWidth="1"/>
    <col min="14856" max="14856" width="54.28515625" style="141" customWidth="1"/>
    <col min="14857" max="14857" width="0" style="141" hidden="1" customWidth="1"/>
    <col min="14858" max="14858" width="11.85546875" style="141" bestFit="1" customWidth="1"/>
    <col min="14859" max="14862" width="0" style="141" hidden="1" customWidth="1"/>
    <col min="14863" max="14863" width="10.5703125" style="141" bestFit="1" customWidth="1"/>
    <col min="14864" max="14864" width="0" style="141" hidden="1" customWidth="1"/>
    <col min="14865" max="14865" width="2.7109375" style="141" customWidth="1"/>
    <col min="14866" max="14866" width="0" style="141" hidden="1" customWidth="1"/>
    <col min="14867" max="14867" width="11.85546875" style="141" bestFit="1" customWidth="1"/>
    <col min="14868" max="14871" width="0" style="141" hidden="1" customWidth="1"/>
    <col min="14872" max="14872" width="10.5703125" style="141" bestFit="1" customWidth="1"/>
    <col min="14873" max="14873" width="0" style="141" hidden="1" customWidth="1"/>
    <col min="14874" max="14874" width="2.7109375" style="141" customWidth="1"/>
    <col min="14875" max="14875" width="12.42578125" style="141" bestFit="1" customWidth="1"/>
    <col min="14876" max="14876" width="11.85546875" style="141" bestFit="1" customWidth="1"/>
    <col min="14877" max="14880" width="15.42578125" style="141" bestFit="1" customWidth="1"/>
    <col min="14881" max="14881" width="13.7109375" style="141" bestFit="1" customWidth="1"/>
    <col min="14882" max="14882" width="13.28515625" style="141" bestFit="1" customWidth="1"/>
    <col min="14883" max="14883" width="2.7109375" style="141" customWidth="1"/>
    <col min="14884" max="14884" width="10.7109375" style="141" customWidth="1"/>
    <col min="14885" max="14885" width="11.85546875" style="141" bestFit="1" customWidth="1"/>
    <col min="14886" max="14889" width="15.42578125" style="141" bestFit="1" customWidth="1"/>
    <col min="14890" max="14890" width="13.7109375" style="141" bestFit="1" customWidth="1"/>
    <col min="14891" max="14891" width="17.7109375" style="141" bestFit="1" customWidth="1"/>
    <col min="14892" max="15106" width="9.140625" style="141"/>
    <col min="15107" max="15107" width="20.42578125" style="141" bestFit="1" customWidth="1"/>
    <col min="15108" max="15111" width="0" style="141" hidden="1" customWidth="1"/>
    <col min="15112" max="15112" width="54.28515625" style="141" customWidth="1"/>
    <col min="15113" max="15113" width="0" style="141" hidden="1" customWidth="1"/>
    <col min="15114" max="15114" width="11.85546875" style="141" bestFit="1" customWidth="1"/>
    <col min="15115" max="15118" width="0" style="141" hidden="1" customWidth="1"/>
    <col min="15119" max="15119" width="10.5703125" style="141" bestFit="1" customWidth="1"/>
    <col min="15120" max="15120" width="0" style="141" hidden="1" customWidth="1"/>
    <col min="15121" max="15121" width="2.7109375" style="141" customWidth="1"/>
    <col min="15122" max="15122" width="0" style="141" hidden="1" customWidth="1"/>
    <col min="15123" max="15123" width="11.85546875" style="141" bestFit="1" customWidth="1"/>
    <col min="15124" max="15127" width="0" style="141" hidden="1" customWidth="1"/>
    <col min="15128" max="15128" width="10.5703125" style="141" bestFit="1" customWidth="1"/>
    <col min="15129" max="15129" width="0" style="141" hidden="1" customWidth="1"/>
    <col min="15130" max="15130" width="2.7109375" style="141" customWidth="1"/>
    <col min="15131" max="15131" width="12.42578125" style="141" bestFit="1" customWidth="1"/>
    <col min="15132" max="15132" width="11.85546875" style="141" bestFit="1" customWidth="1"/>
    <col min="15133" max="15136" width="15.42578125" style="141" bestFit="1" customWidth="1"/>
    <col min="15137" max="15137" width="13.7109375" style="141" bestFit="1" customWidth="1"/>
    <col min="15138" max="15138" width="13.28515625" style="141" bestFit="1" customWidth="1"/>
    <col min="15139" max="15139" width="2.7109375" style="141" customWidth="1"/>
    <col min="15140" max="15140" width="10.7109375" style="141" customWidth="1"/>
    <col min="15141" max="15141" width="11.85546875" style="141" bestFit="1" customWidth="1"/>
    <col min="15142" max="15145" width="15.42578125" style="141" bestFit="1" customWidth="1"/>
    <col min="15146" max="15146" width="13.7109375" style="141" bestFit="1" customWidth="1"/>
    <col min="15147" max="15147" width="17.7109375" style="141" bestFit="1" customWidth="1"/>
    <col min="15148" max="15362" width="9.140625" style="141"/>
    <col min="15363" max="15363" width="20.42578125" style="141" bestFit="1" customWidth="1"/>
    <col min="15364" max="15367" width="0" style="141" hidden="1" customWidth="1"/>
    <col min="15368" max="15368" width="54.28515625" style="141" customWidth="1"/>
    <col min="15369" max="15369" width="0" style="141" hidden="1" customWidth="1"/>
    <col min="15370" max="15370" width="11.85546875" style="141" bestFit="1" customWidth="1"/>
    <col min="15371" max="15374" width="0" style="141" hidden="1" customWidth="1"/>
    <col min="15375" max="15375" width="10.5703125" style="141" bestFit="1" customWidth="1"/>
    <col min="15376" max="15376" width="0" style="141" hidden="1" customWidth="1"/>
    <col min="15377" max="15377" width="2.7109375" style="141" customWidth="1"/>
    <col min="15378" max="15378" width="0" style="141" hidden="1" customWidth="1"/>
    <col min="15379" max="15379" width="11.85546875" style="141" bestFit="1" customWidth="1"/>
    <col min="15380" max="15383" width="0" style="141" hidden="1" customWidth="1"/>
    <col min="15384" max="15384" width="10.5703125" style="141" bestFit="1" customWidth="1"/>
    <col min="15385" max="15385" width="0" style="141" hidden="1" customWidth="1"/>
    <col min="15386" max="15386" width="2.7109375" style="141" customWidth="1"/>
    <col min="15387" max="15387" width="12.42578125" style="141" bestFit="1" customWidth="1"/>
    <col min="15388" max="15388" width="11.85546875" style="141" bestFit="1" customWidth="1"/>
    <col min="15389" max="15392" width="15.42578125" style="141" bestFit="1" customWidth="1"/>
    <col min="15393" max="15393" width="13.7109375" style="141" bestFit="1" customWidth="1"/>
    <col min="15394" max="15394" width="13.28515625" style="141" bestFit="1" customWidth="1"/>
    <col min="15395" max="15395" width="2.7109375" style="141" customWidth="1"/>
    <col min="15396" max="15396" width="10.7109375" style="141" customWidth="1"/>
    <col min="15397" max="15397" width="11.85546875" style="141" bestFit="1" customWidth="1"/>
    <col min="15398" max="15401" width="15.42578125" style="141" bestFit="1" customWidth="1"/>
    <col min="15402" max="15402" width="13.7109375" style="141" bestFit="1" customWidth="1"/>
    <col min="15403" max="15403" width="17.7109375" style="141" bestFit="1" customWidth="1"/>
    <col min="15404" max="15618" width="9.140625" style="141"/>
    <col min="15619" max="15619" width="20.42578125" style="141" bestFit="1" customWidth="1"/>
    <col min="15620" max="15623" width="0" style="141" hidden="1" customWidth="1"/>
    <col min="15624" max="15624" width="54.28515625" style="141" customWidth="1"/>
    <col min="15625" max="15625" width="0" style="141" hidden="1" customWidth="1"/>
    <col min="15626" max="15626" width="11.85546875" style="141" bestFit="1" customWidth="1"/>
    <col min="15627" max="15630" width="0" style="141" hidden="1" customWidth="1"/>
    <col min="15631" max="15631" width="10.5703125" style="141" bestFit="1" customWidth="1"/>
    <col min="15632" max="15632" width="0" style="141" hidden="1" customWidth="1"/>
    <col min="15633" max="15633" width="2.7109375" style="141" customWidth="1"/>
    <col min="15634" max="15634" width="0" style="141" hidden="1" customWidth="1"/>
    <col min="15635" max="15635" width="11.85546875" style="141" bestFit="1" customWidth="1"/>
    <col min="15636" max="15639" width="0" style="141" hidden="1" customWidth="1"/>
    <col min="15640" max="15640" width="10.5703125" style="141" bestFit="1" customWidth="1"/>
    <col min="15641" max="15641" width="0" style="141" hidden="1" customWidth="1"/>
    <col min="15642" max="15642" width="2.7109375" style="141" customWidth="1"/>
    <col min="15643" max="15643" width="12.42578125" style="141" bestFit="1" customWidth="1"/>
    <col min="15644" max="15644" width="11.85546875" style="141" bestFit="1" customWidth="1"/>
    <col min="15645" max="15648" width="15.42578125" style="141" bestFit="1" customWidth="1"/>
    <col min="15649" max="15649" width="13.7109375" style="141" bestFit="1" customWidth="1"/>
    <col min="15650" max="15650" width="13.28515625" style="141" bestFit="1" customWidth="1"/>
    <col min="15651" max="15651" width="2.7109375" style="141" customWidth="1"/>
    <col min="15652" max="15652" width="10.7109375" style="141" customWidth="1"/>
    <col min="15653" max="15653" width="11.85546875" style="141" bestFit="1" customWidth="1"/>
    <col min="15654" max="15657" width="15.42578125" style="141" bestFit="1" customWidth="1"/>
    <col min="15658" max="15658" width="13.7109375" style="141" bestFit="1" customWidth="1"/>
    <col min="15659" max="15659" width="17.7109375" style="141" bestFit="1" customWidth="1"/>
    <col min="15660" max="15874" width="9.140625" style="141"/>
    <col min="15875" max="15875" width="20.42578125" style="141" bestFit="1" customWidth="1"/>
    <col min="15876" max="15879" width="0" style="141" hidden="1" customWidth="1"/>
    <col min="15880" max="15880" width="54.28515625" style="141" customWidth="1"/>
    <col min="15881" max="15881" width="0" style="141" hidden="1" customWidth="1"/>
    <col min="15882" max="15882" width="11.85546875" style="141" bestFit="1" customWidth="1"/>
    <col min="15883" max="15886" width="0" style="141" hidden="1" customWidth="1"/>
    <col min="15887" max="15887" width="10.5703125" style="141" bestFit="1" customWidth="1"/>
    <col min="15888" max="15888" width="0" style="141" hidden="1" customWidth="1"/>
    <col min="15889" max="15889" width="2.7109375" style="141" customWidth="1"/>
    <col min="15890" max="15890" width="0" style="141" hidden="1" customWidth="1"/>
    <col min="15891" max="15891" width="11.85546875" style="141" bestFit="1" customWidth="1"/>
    <col min="15892" max="15895" width="0" style="141" hidden="1" customWidth="1"/>
    <col min="15896" max="15896" width="10.5703125" style="141" bestFit="1" customWidth="1"/>
    <col min="15897" max="15897" width="0" style="141" hidden="1" customWidth="1"/>
    <col min="15898" max="15898" width="2.7109375" style="141" customWidth="1"/>
    <col min="15899" max="15899" width="12.42578125" style="141" bestFit="1" customWidth="1"/>
    <col min="15900" max="15900" width="11.85546875" style="141" bestFit="1" customWidth="1"/>
    <col min="15901" max="15904" width="15.42578125" style="141" bestFit="1" customWidth="1"/>
    <col min="15905" max="15905" width="13.7109375" style="141" bestFit="1" customWidth="1"/>
    <col min="15906" max="15906" width="13.28515625" style="141" bestFit="1" customWidth="1"/>
    <col min="15907" max="15907" width="2.7109375" style="141" customWidth="1"/>
    <col min="15908" max="15908" width="10.7109375" style="141" customWidth="1"/>
    <col min="15909" max="15909" width="11.85546875" style="141" bestFit="1" customWidth="1"/>
    <col min="15910" max="15913" width="15.42578125" style="141" bestFit="1" customWidth="1"/>
    <col min="15914" max="15914" width="13.7109375" style="141" bestFit="1" customWidth="1"/>
    <col min="15915" max="15915" width="17.7109375" style="141" bestFit="1" customWidth="1"/>
    <col min="15916" max="16130" width="9.140625" style="141"/>
    <col min="16131" max="16131" width="20.42578125" style="141" bestFit="1" customWidth="1"/>
    <col min="16132" max="16135" width="0" style="141" hidden="1" customWidth="1"/>
    <col min="16136" max="16136" width="54.28515625" style="141" customWidth="1"/>
    <col min="16137" max="16137" width="0" style="141" hidden="1" customWidth="1"/>
    <col min="16138" max="16138" width="11.85546875" style="141" bestFit="1" customWidth="1"/>
    <col min="16139" max="16142" width="0" style="141" hidden="1" customWidth="1"/>
    <col min="16143" max="16143" width="10.5703125" style="141" bestFit="1" customWidth="1"/>
    <col min="16144" max="16144" width="0" style="141" hidden="1" customWidth="1"/>
    <col min="16145" max="16145" width="2.7109375" style="141" customWidth="1"/>
    <col min="16146" max="16146" width="0" style="141" hidden="1" customWidth="1"/>
    <col min="16147" max="16147" width="11.85546875" style="141" bestFit="1" customWidth="1"/>
    <col min="16148" max="16151" width="0" style="141" hidden="1" customWidth="1"/>
    <col min="16152" max="16152" width="10.5703125" style="141" bestFit="1" customWidth="1"/>
    <col min="16153" max="16153" width="0" style="141" hidden="1" customWidth="1"/>
    <col min="16154" max="16154" width="2.7109375" style="141" customWidth="1"/>
    <col min="16155" max="16155" width="12.42578125" style="141" bestFit="1" customWidth="1"/>
    <col min="16156" max="16156" width="11.85546875" style="141" bestFit="1" customWidth="1"/>
    <col min="16157" max="16160" width="15.42578125" style="141" bestFit="1" customWidth="1"/>
    <col min="16161" max="16161" width="13.7109375" style="141" bestFit="1" customWidth="1"/>
    <col min="16162" max="16162" width="13.28515625" style="141" bestFit="1" customWidth="1"/>
    <col min="16163" max="16163" width="2.7109375" style="141" customWidth="1"/>
    <col min="16164" max="16164" width="10.7109375" style="141" customWidth="1"/>
    <col min="16165" max="16165" width="11.85546875" style="141" bestFit="1" customWidth="1"/>
    <col min="16166" max="16169" width="15.42578125" style="141" bestFit="1" customWidth="1"/>
    <col min="16170" max="16170" width="13.7109375" style="141" bestFit="1" customWidth="1"/>
    <col min="16171" max="16171" width="17.7109375" style="141" bestFit="1" customWidth="1"/>
    <col min="16172" max="16384" width="9.140625" style="141"/>
  </cols>
  <sheetData>
    <row r="1" spans="1:54" x14ac:dyDescent="0.2">
      <c r="H1" s="202" t="s">
        <v>2</v>
      </c>
      <c r="I1" s="202"/>
      <c r="J1" s="202"/>
      <c r="K1" s="202"/>
      <c r="L1" s="202"/>
      <c r="M1" s="202"/>
      <c r="N1" s="202"/>
      <c r="O1" s="202"/>
      <c r="Q1" s="203" t="s">
        <v>3</v>
      </c>
      <c r="R1" s="203"/>
      <c r="S1" s="203"/>
      <c r="T1" s="203"/>
      <c r="U1" s="203"/>
      <c r="V1" s="203"/>
      <c r="W1" s="203"/>
      <c r="X1" s="203"/>
      <c r="Z1" s="204" t="s">
        <v>4</v>
      </c>
      <c r="AA1" s="204"/>
      <c r="AB1" s="204"/>
      <c r="AC1" s="204"/>
      <c r="AD1" s="204"/>
      <c r="AE1" s="204"/>
      <c r="AF1" s="204"/>
      <c r="AG1" s="204"/>
      <c r="AI1" s="205" t="s">
        <v>5</v>
      </c>
      <c r="AJ1" s="205"/>
      <c r="AK1" s="205"/>
      <c r="AL1" s="205"/>
      <c r="AM1" s="205"/>
      <c r="AN1" s="205"/>
      <c r="AO1" s="205"/>
      <c r="AP1" s="205"/>
      <c r="AQ1" s="205"/>
      <c r="AS1" s="203" t="s">
        <v>6</v>
      </c>
      <c r="AT1" s="203"/>
      <c r="AU1" s="203"/>
      <c r="AV1" s="203"/>
      <c r="AW1" s="203"/>
      <c r="AX1" s="203"/>
      <c r="AY1" s="203"/>
      <c r="AZ1" s="203"/>
    </row>
    <row r="2" spans="1:54" s="189" customFormat="1" ht="33.75" customHeight="1" x14ac:dyDescent="0.2">
      <c r="A2" s="185" t="s">
        <v>70</v>
      </c>
      <c r="B2" s="185" t="s">
        <v>71</v>
      </c>
      <c r="C2" s="186" t="s">
        <v>72</v>
      </c>
      <c r="D2" s="186" t="s">
        <v>73</v>
      </c>
      <c r="E2" s="186" t="s">
        <v>74</v>
      </c>
      <c r="F2" s="187" t="s">
        <v>75</v>
      </c>
      <c r="G2" s="187" t="s">
        <v>76</v>
      </c>
      <c r="H2" s="188" t="s">
        <v>7</v>
      </c>
      <c r="I2" s="188" t="s">
        <v>8</v>
      </c>
      <c r="J2" s="188" t="s">
        <v>77</v>
      </c>
      <c r="K2" s="188" t="s">
        <v>78</v>
      </c>
      <c r="L2" s="188" t="s">
        <v>79</v>
      </c>
      <c r="M2" s="188" t="s">
        <v>80</v>
      </c>
      <c r="N2" s="188" t="s">
        <v>13</v>
      </c>
      <c r="O2" s="188" t="s">
        <v>81</v>
      </c>
      <c r="Q2" s="165" t="s">
        <v>7</v>
      </c>
      <c r="R2" s="165" t="s">
        <v>8</v>
      </c>
      <c r="S2" s="165" t="s">
        <v>77</v>
      </c>
      <c r="T2" s="165" t="s">
        <v>78</v>
      </c>
      <c r="U2" s="165" t="s">
        <v>79</v>
      </c>
      <c r="V2" s="165" t="s">
        <v>80</v>
      </c>
      <c r="W2" s="165" t="s">
        <v>13</v>
      </c>
      <c r="X2" s="165" t="s">
        <v>81</v>
      </c>
      <c r="Z2" s="167" t="s">
        <v>7</v>
      </c>
      <c r="AA2" s="167" t="s">
        <v>8</v>
      </c>
      <c r="AB2" s="167" t="s">
        <v>77</v>
      </c>
      <c r="AC2" s="167" t="s">
        <v>78</v>
      </c>
      <c r="AD2" s="167" t="s">
        <v>79</v>
      </c>
      <c r="AE2" s="167" t="s">
        <v>80</v>
      </c>
      <c r="AF2" s="167" t="s">
        <v>13</v>
      </c>
      <c r="AG2" s="167" t="s">
        <v>81</v>
      </c>
      <c r="AI2" s="169" t="s">
        <v>1077</v>
      </c>
      <c r="AJ2" s="169" t="s">
        <v>8</v>
      </c>
      <c r="AK2" s="169" t="s">
        <v>1078</v>
      </c>
      <c r="AL2" s="169" t="s">
        <v>77</v>
      </c>
      <c r="AM2" s="169" t="s">
        <v>78</v>
      </c>
      <c r="AN2" s="169" t="s">
        <v>79</v>
      </c>
      <c r="AO2" s="169" t="s">
        <v>80</v>
      </c>
      <c r="AP2" s="169" t="s">
        <v>17</v>
      </c>
      <c r="AQ2" s="173" t="s">
        <v>82</v>
      </c>
      <c r="AR2" s="171"/>
      <c r="AS2" s="165" t="s">
        <v>7</v>
      </c>
      <c r="AT2" s="165" t="s">
        <v>8</v>
      </c>
      <c r="AU2" s="165" t="s">
        <v>77</v>
      </c>
      <c r="AV2" s="165" t="s">
        <v>78</v>
      </c>
      <c r="AW2" s="165" t="s">
        <v>79</v>
      </c>
      <c r="AX2" s="165" t="s">
        <v>80</v>
      </c>
      <c r="AY2" s="165" t="s">
        <v>17</v>
      </c>
      <c r="AZ2" s="182" t="s">
        <v>82</v>
      </c>
    </row>
    <row r="3" spans="1:54" hidden="1" x14ac:dyDescent="0.2">
      <c r="A3" s="190">
        <v>4</v>
      </c>
      <c r="B3" s="141" t="s">
        <v>247</v>
      </c>
      <c r="C3" s="148" t="str">
        <f>MID(B3,5,2)</f>
        <v>05</v>
      </c>
      <c r="D3" s="148" t="str">
        <f>MID(B3,8,2)</f>
        <v>00</v>
      </c>
      <c r="E3" s="148" t="str">
        <f>MID(B3,11,3)</f>
        <v>150</v>
      </c>
      <c r="F3" s="127" t="str">
        <f t="shared" ref="F3" si="0">RIGHT(B3,7)</f>
        <v>5000.01</v>
      </c>
      <c r="G3" s="141" t="s">
        <v>85</v>
      </c>
      <c r="H3" s="163">
        <v>60770</v>
      </c>
      <c r="I3" s="163">
        <v>72970</v>
      </c>
      <c r="J3" s="163"/>
      <c r="K3" s="163"/>
      <c r="L3" s="163"/>
      <c r="M3" s="163">
        <v>63813.16</v>
      </c>
      <c r="N3" s="139">
        <v>63813.16</v>
      </c>
      <c r="O3" s="139">
        <f t="shared" ref="O3:O60" si="1">N3-I3</f>
        <v>-9156.8399999999965</v>
      </c>
      <c r="Q3" s="174">
        <v>64040</v>
      </c>
      <c r="R3" s="174">
        <v>64040</v>
      </c>
      <c r="S3" s="174"/>
      <c r="T3" s="174"/>
      <c r="U3" s="174"/>
      <c r="V3" s="174">
        <v>79708.3</v>
      </c>
      <c r="W3" s="140">
        <v>79708.3</v>
      </c>
      <c r="X3" s="140">
        <f t="shared" ref="X3:X61" si="2">W3-R3</f>
        <v>15668.300000000003</v>
      </c>
      <c r="Z3" s="176">
        <v>66220</v>
      </c>
      <c r="AA3" s="176">
        <v>66453</v>
      </c>
      <c r="AB3" s="176"/>
      <c r="AC3" s="176"/>
      <c r="AD3" s="176"/>
      <c r="AE3" s="176">
        <v>42941.48</v>
      </c>
      <c r="AF3" s="172">
        <v>42941.48</v>
      </c>
      <c r="AG3" s="172">
        <f t="shared" ref="AG3:AG61" si="3">AF3-AA3</f>
        <v>-23511.519999999997</v>
      </c>
      <c r="AI3" s="168">
        <f>IFERROR(VLOOKUP(B3,[2]rptBudgetaryBudgetCrossOrganiza!$A$1:$M$754,4,FALSE),"0")</f>
        <v>68207</v>
      </c>
      <c r="AJ3" s="168">
        <f>IFERROR(VLOOKUP(B3,[2]rptBudgetaryBudgetCrossOrganiza!$A$1:$M$754,6,FALSE),"0")</f>
        <v>68207</v>
      </c>
      <c r="AK3" s="170">
        <f>AJ3</f>
        <v>68207</v>
      </c>
      <c r="AL3" s="170">
        <f>IFERROR(VLOOKUP(B3,[3]rptBudgetaryBudgetCrossOrganiza!$A$8792:$O$10068,13,FALSE),"0")</f>
        <v>9879.42</v>
      </c>
      <c r="AM3" s="170"/>
      <c r="AN3" s="170"/>
      <c r="AO3" s="170"/>
      <c r="AP3" s="170"/>
      <c r="AQ3" s="170">
        <f t="shared" ref="AQ3:AQ68" si="4">AP3-AJ3</f>
        <v>-68207</v>
      </c>
      <c r="AS3" s="140"/>
      <c r="AT3" s="140"/>
      <c r="AU3" s="140"/>
      <c r="AV3" s="140"/>
      <c r="AW3" s="140"/>
      <c r="AX3" s="140"/>
      <c r="AY3" s="140"/>
      <c r="AZ3" s="140">
        <f t="shared" ref="AZ3:AZ68" si="5">AY3-AT3</f>
        <v>0</v>
      </c>
      <c r="BA3" s="141" t="b">
        <f>AJ3=AK3</f>
        <v>1</v>
      </c>
    </row>
    <row r="4" spans="1:54" hidden="1" x14ac:dyDescent="0.2">
      <c r="A4" s="190">
        <v>6</v>
      </c>
      <c r="B4" s="141" t="s">
        <v>248</v>
      </c>
      <c r="C4" s="148" t="str">
        <f t="shared" ref="C4:C68" si="6">MID(B4,5,2)</f>
        <v>00</v>
      </c>
      <c r="D4" s="148" t="str">
        <f t="shared" ref="D4:D68" si="7">MID(B4,8,2)</f>
        <v>00</v>
      </c>
      <c r="E4" s="148" t="str">
        <f t="shared" ref="E4:E68" si="8">MID(B4,11,3)</f>
        <v>900</v>
      </c>
      <c r="F4" s="127" t="str">
        <f t="shared" ref="F4:F68" si="9">RIGHT(B4,7)</f>
        <v>8450.02</v>
      </c>
      <c r="G4" s="141" t="s">
        <v>969</v>
      </c>
      <c r="H4" s="163">
        <v>0</v>
      </c>
      <c r="I4" s="163">
        <v>9891965</v>
      </c>
      <c r="J4" s="163"/>
      <c r="K4" s="163"/>
      <c r="L4" s="163"/>
      <c r="M4" s="163">
        <v>1477260.02</v>
      </c>
      <c r="N4" s="139">
        <v>1477260.02</v>
      </c>
      <c r="O4" s="139">
        <f t="shared" si="1"/>
        <v>-8414704.9800000004</v>
      </c>
      <c r="Q4" s="174">
        <v>0</v>
      </c>
      <c r="R4" s="174">
        <v>9671155</v>
      </c>
      <c r="S4" s="174"/>
      <c r="T4" s="174"/>
      <c r="U4" s="174"/>
      <c r="V4" s="174">
        <v>8825239.7699999996</v>
      </c>
      <c r="W4" s="140">
        <v>8825239.7699999996</v>
      </c>
      <c r="X4" s="140">
        <f t="shared" si="2"/>
        <v>-845915.23000000045</v>
      </c>
      <c r="Z4" s="176">
        <v>0</v>
      </c>
      <c r="AA4" s="176">
        <v>845915</v>
      </c>
      <c r="AB4" s="176"/>
      <c r="AC4" s="176"/>
      <c r="AD4" s="176"/>
      <c r="AE4" s="176">
        <v>775079.56</v>
      </c>
      <c r="AF4" s="172">
        <v>775079.56</v>
      </c>
      <c r="AG4" s="172">
        <f t="shared" si="3"/>
        <v>-70835.439999999944</v>
      </c>
      <c r="AI4" s="168">
        <f>IFERROR(VLOOKUP(B4,[2]rptBudgetaryBudgetCrossOrganiza!$A$1:$M$754,4,FALSE),"0")</f>
        <v>0</v>
      </c>
      <c r="AJ4" s="168">
        <f>IFERROR(VLOOKUP(B4,[2]rptBudgetaryBudgetCrossOrganiza!$A$1:$M$754,6,FALSE),"0")</f>
        <v>0</v>
      </c>
      <c r="AK4" s="170">
        <f t="shared" ref="AK4:AK68" si="10">AJ4</f>
        <v>0</v>
      </c>
      <c r="AL4" s="170">
        <f>IFERROR(VLOOKUP(B4,[3]rptBudgetaryBudgetCrossOrganiza!$A$8792:$O$10068,13,FALSE),"0")</f>
        <v>58.62</v>
      </c>
      <c r="AM4" s="170"/>
      <c r="AN4" s="170"/>
      <c r="AO4" s="170"/>
      <c r="AP4" s="170"/>
      <c r="AQ4" s="170">
        <f t="shared" si="4"/>
        <v>0</v>
      </c>
      <c r="AS4" s="140"/>
      <c r="AT4" s="140"/>
      <c r="AU4" s="140"/>
      <c r="AV4" s="140"/>
      <c r="AW4" s="140"/>
      <c r="AX4" s="140"/>
      <c r="AY4" s="140"/>
      <c r="AZ4" s="140">
        <f t="shared" si="5"/>
        <v>0</v>
      </c>
      <c r="BA4" s="141" t="b">
        <f t="shared" ref="BA4:BA68" si="11">AJ4=AK4</f>
        <v>1</v>
      </c>
    </row>
    <row r="5" spans="1:54" hidden="1" x14ac:dyDescent="0.2">
      <c r="A5" s="190">
        <v>6</v>
      </c>
      <c r="B5" s="141" t="s">
        <v>249</v>
      </c>
      <c r="C5" s="148" t="str">
        <f t="shared" si="6"/>
        <v>00</v>
      </c>
      <c r="D5" s="148" t="str">
        <f t="shared" si="7"/>
        <v>00</v>
      </c>
      <c r="E5" s="148" t="str">
        <f t="shared" si="8"/>
        <v>900</v>
      </c>
      <c r="F5" s="127" t="str">
        <f t="shared" si="9"/>
        <v>8450.01</v>
      </c>
      <c r="G5" s="141" t="s">
        <v>176</v>
      </c>
      <c r="H5" s="163">
        <v>0</v>
      </c>
      <c r="I5" s="163">
        <v>454260</v>
      </c>
      <c r="J5" s="163"/>
      <c r="K5" s="163"/>
      <c r="L5" s="163"/>
      <c r="M5" s="163">
        <v>437477.61</v>
      </c>
      <c r="N5" s="139">
        <v>437477.61</v>
      </c>
      <c r="O5" s="139">
        <f t="shared" si="1"/>
        <v>-16782.390000000014</v>
      </c>
      <c r="Q5" s="174">
        <v>0</v>
      </c>
      <c r="R5" s="174">
        <v>16785</v>
      </c>
      <c r="S5" s="174"/>
      <c r="T5" s="174"/>
      <c r="U5" s="174"/>
      <c r="V5" s="174">
        <v>96403.12</v>
      </c>
      <c r="W5" s="140">
        <v>96403.12</v>
      </c>
      <c r="X5" s="140">
        <f t="shared" si="2"/>
        <v>79618.12</v>
      </c>
      <c r="Z5" s="176">
        <v>0</v>
      </c>
      <c r="AA5" s="176">
        <v>100000</v>
      </c>
      <c r="AB5" s="176"/>
      <c r="AC5" s="176"/>
      <c r="AD5" s="176"/>
      <c r="AE5" s="176">
        <v>11626.51</v>
      </c>
      <c r="AF5" s="172">
        <v>11626.51</v>
      </c>
      <c r="AG5" s="172">
        <f t="shared" si="3"/>
        <v>-88373.49</v>
      </c>
      <c r="AI5" s="168">
        <f>IFERROR(VLOOKUP(B5,[2]rptBudgetaryBudgetCrossOrganiza!$A$1:$M$754,4,FALSE),"0")</f>
        <v>0</v>
      </c>
      <c r="AJ5" s="168">
        <f>IFERROR(VLOOKUP(B5,[2]rptBudgetaryBudgetCrossOrganiza!$A$1:$M$754,6,FALSE),"0")</f>
        <v>0</v>
      </c>
      <c r="AK5" s="170">
        <f t="shared" si="10"/>
        <v>0</v>
      </c>
      <c r="AL5" s="170">
        <f>IFERROR(VLOOKUP(B5,[3]rptBudgetaryBudgetCrossOrganiza!$A$8792:$O$10068,13,FALSE),"0")</f>
        <v>0</v>
      </c>
      <c r="AM5" s="170"/>
      <c r="AN5" s="170"/>
      <c r="AO5" s="170"/>
      <c r="AP5" s="170"/>
      <c r="AQ5" s="170">
        <f t="shared" si="4"/>
        <v>0</v>
      </c>
      <c r="AS5" s="140"/>
      <c r="AT5" s="140"/>
      <c r="AU5" s="140"/>
      <c r="AV5" s="140"/>
      <c r="AW5" s="140"/>
      <c r="AX5" s="140"/>
      <c r="AY5" s="140"/>
      <c r="AZ5" s="140">
        <f t="shared" si="5"/>
        <v>0</v>
      </c>
      <c r="BA5" s="141" t="b">
        <f t="shared" si="11"/>
        <v>1</v>
      </c>
    </row>
    <row r="6" spans="1:54" hidden="1" x14ac:dyDescent="0.2">
      <c r="A6" s="190">
        <v>6</v>
      </c>
      <c r="B6" s="141" t="s">
        <v>250</v>
      </c>
      <c r="C6" s="148" t="str">
        <f t="shared" si="6"/>
        <v>00</v>
      </c>
      <c r="D6" s="148" t="str">
        <f t="shared" si="7"/>
        <v>00</v>
      </c>
      <c r="E6" s="148" t="str">
        <f t="shared" si="8"/>
        <v>900</v>
      </c>
      <c r="F6" s="127" t="str">
        <f t="shared" si="9"/>
        <v>8450.03</v>
      </c>
      <c r="G6" s="141" t="s">
        <v>970</v>
      </c>
      <c r="H6" s="163">
        <v>0</v>
      </c>
      <c r="I6" s="163">
        <v>0</v>
      </c>
      <c r="J6" s="163"/>
      <c r="K6" s="163"/>
      <c r="L6" s="163"/>
      <c r="M6" s="163">
        <v>0</v>
      </c>
      <c r="N6" s="139">
        <v>0</v>
      </c>
      <c r="O6" s="139"/>
      <c r="Q6" s="174">
        <v>0</v>
      </c>
      <c r="R6" s="174">
        <v>4890900</v>
      </c>
      <c r="S6" s="174"/>
      <c r="T6" s="174"/>
      <c r="U6" s="174"/>
      <c r="V6" s="174">
        <v>0</v>
      </c>
      <c r="W6" s="140">
        <v>0</v>
      </c>
      <c r="X6" s="140"/>
      <c r="Z6" s="176">
        <v>0</v>
      </c>
      <c r="AA6" s="176">
        <v>1058305</v>
      </c>
      <c r="AB6" s="176"/>
      <c r="AC6" s="176"/>
      <c r="AD6" s="176"/>
      <c r="AE6" s="176">
        <v>185668.3</v>
      </c>
      <c r="AF6" s="172">
        <v>185668.3</v>
      </c>
      <c r="AG6" s="172"/>
      <c r="AI6" s="168">
        <f>IFERROR(VLOOKUP(B6,[2]rptBudgetaryBudgetCrossOrganiza!$A$1:$M$754,4,FALSE),"0")</f>
        <v>0</v>
      </c>
      <c r="AJ6" s="168">
        <f>IFERROR(VLOOKUP(B6,[2]rptBudgetaryBudgetCrossOrganiza!$A$1:$M$754,6,FALSE),"0")</f>
        <v>0</v>
      </c>
      <c r="AK6" s="170">
        <f t="shared" si="10"/>
        <v>0</v>
      </c>
      <c r="AL6" s="170">
        <f>IFERROR(VLOOKUP(B6,[3]rptBudgetaryBudgetCrossOrganiza!$A$8792:$O$10068,13,FALSE),"0")</f>
        <v>6804.05</v>
      </c>
      <c r="AM6" s="170"/>
      <c r="AN6" s="170"/>
      <c r="AO6" s="170"/>
      <c r="AP6" s="170"/>
      <c r="AQ6" s="170"/>
      <c r="AS6" s="140"/>
      <c r="AT6" s="140"/>
      <c r="AU6" s="140"/>
      <c r="AV6" s="140"/>
      <c r="AW6" s="140"/>
      <c r="AX6" s="140"/>
      <c r="AY6" s="140"/>
      <c r="AZ6" s="140"/>
      <c r="BA6" s="141" t="b">
        <f t="shared" si="11"/>
        <v>1</v>
      </c>
    </row>
    <row r="7" spans="1:54" hidden="1" x14ac:dyDescent="0.2">
      <c r="A7" s="196">
        <v>99</v>
      </c>
      <c r="B7" s="141" t="s">
        <v>251</v>
      </c>
      <c r="C7" s="148" t="str">
        <f t="shared" si="6"/>
        <v>00</v>
      </c>
      <c r="D7" s="148" t="str">
        <f t="shared" si="7"/>
        <v>00</v>
      </c>
      <c r="E7" s="148" t="str">
        <f t="shared" si="8"/>
        <v>900</v>
      </c>
      <c r="F7" s="127" t="str">
        <f t="shared" si="9"/>
        <v>9888.04</v>
      </c>
      <c r="G7" s="141" t="s">
        <v>971</v>
      </c>
      <c r="H7" s="163">
        <v>0</v>
      </c>
      <c r="I7" s="163">
        <v>0</v>
      </c>
      <c r="J7" s="163"/>
      <c r="K7" s="163"/>
      <c r="L7" s="163"/>
      <c r="M7" s="163">
        <v>0</v>
      </c>
      <c r="N7" s="139">
        <v>0</v>
      </c>
      <c r="O7" s="139">
        <f t="shared" si="1"/>
        <v>0</v>
      </c>
      <c r="Q7" s="174">
        <v>0</v>
      </c>
      <c r="R7" s="174">
        <v>0</v>
      </c>
      <c r="S7" s="174"/>
      <c r="T7" s="174"/>
      <c r="U7" s="174"/>
      <c r="V7" s="174">
        <v>-1509006.64</v>
      </c>
      <c r="W7" s="140">
        <v>-1509006.64</v>
      </c>
      <c r="X7" s="140">
        <f t="shared" si="2"/>
        <v>-1509006.64</v>
      </c>
      <c r="Z7" s="176">
        <v>0</v>
      </c>
      <c r="AA7" s="176">
        <v>0</v>
      </c>
      <c r="AB7" s="176"/>
      <c r="AC7" s="176"/>
      <c r="AD7" s="176"/>
      <c r="AE7" s="176">
        <v>0</v>
      </c>
      <c r="AF7" s="172">
        <v>0</v>
      </c>
      <c r="AG7" s="172">
        <f t="shared" si="3"/>
        <v>0</v>
      </c>
      <c r="AI7" s="168">
        <f>IFERROR(VLOOKUP(B7,[2]rptBudgetaryBudgetCrossOrganiza!$A$1:$M$754,4,FALSE),"0")</f>
        <v>0</v>
      </c>
      <c r="AJ7" s="168">
        <f>IFERROR(VLOOKUP(B7,[2]rptBudgetaryBudgetCrossOrganiza!$A$1:$M$754,6,FALSE),"0")</f>
        <v>0</v>
      </c>
      <c r="AK7" s="170">
        <f t="shared" si="10"/>
        <v>0</v>
      </c>
      <c r="AL7" s="170">
        <f>IFERROR(VLOOKUP(B7,[3]rptBudgetaryBudgetCrossOrganiza!$A$8792:$O$10068,13,FALSE),"0")</f>
        <v>0</v>
      </c>
      <c r="AM7" s="170"/>
      <c r="AN7" s="170"/>
      <c r="AO7" s="170"/>
      <c r="AP7" s="170"/>
      <c r="AQ7" s="170">
        <f t="shared" si="4"/>
        <v>0</v>
      </c>
      <c r="AS7" s="140"/>
      <c r="AT7" s="140"/>
      <c r="AU7" s="140"/>
      <c r="AV7" s="140"/>
      <c r="AW7" s="140"/>
      <c r="AX7" s="140"/>
      <c r="AY7" s="140"/>
      <c r="AZ7" s="140">
        <f t="shared" si="5"/>
        <v>0</v>
      </c>
      <c r="BA7" s="141" t="b">
        <f t="shared" si="11"/>
        <v>1</v>
      </c>
    </row>
    <row r="8" spans="1:54" hidden="1" x14ac:dyDescent="0.2">
      <c r="A8" s="196">
        <v>99</v>
      </c>
      <c r="B8" s="141" t="s">
        <v>252</v>
      </c>
      <c r="C8" s="148" t="str">
        <f t="shared" si="6"/>
        <v>00</v>
      </c>
      <c r="D8" s="148" t="str">
        <f t="shared" si="7"/>
        <v>00</v>
      </c>
      <c r="E8" s="148" t="str">
        <f t="shared" si="8"/>
        <v>900</v>
      </c>
      <c r="F8" s="127" t="str">
        <f t="shared" si="9"/>
        <v>9888.05</v>
      </c>
      <c r="G8" s="141" t="s">
        <v>972</v>
      </c>
      <c r="H8" s="163">
        <v>0</v>
      </c>
      <c r="I8" s="163">
        <v>0</v>
      </c>
      <c r="J8" s="163"/>
      <c r="K8" s="163"/>
      <c r="L8" s="163"/>
      <c r="M8" s="163">
        <v>0</v>
      </c>
      <c r="N8" s="139">
        <v>0</v>
      </c>
      <c r="O8" s="139">
        <f t="shared" si="1"/>
        <v>0</v>
      </c>
      <c r="Q8" s="174">
        <v>0</v>
      </c>
      <c r="R8" s="174">
        <v>0</v>
      </c>
      <c r="S8" s="174"/>
      <c r="T8" s="174"/>
      <c r="U8" s="174"/>
      <c r="V8" s="174">
        <v>1509006.64</v>
      </c>
      <c r="W8" s="140">
        <v>1509006.64</v>
      </c>
      <c r="X8" s="140">
        <f t="shared" si="2"/>
        <v>1509006.64</v>
      </c>
      <c r="Z8" s="176">
        <v>0</v>
      </c>
      <c r="AA8" s="176">
        <v>0</v>
      </c>
      <c r="AB8" s="176"/>
      <c r="AC8" s="176"/>
      <c r="AD8" s="176"/>
      <c r="AE8" s="176">
        <v>0</v>
      </c>
      <c r="AF8" s="172">
        <v>0</v>
      </c>
      <c r="AG8" s="172">
        <f t="shared" si="3"/>
        <v>0</v>
      </c>
      <c r="AI8" s="168">
        <f>IFERROR(VLOOKUP(B8,[2]rptBudgetaryBudgetCrossOrganiza!$A$1:$M$754,4,FALSE),"0")</f>
        <v>0</v>
      </c>
      <c r="AJ8" s="168">
        <f>IFERROR(VLOOKUP(B8,[2]rptBudgetaryBudgetCrossOrganiza!$A$1:$M$754,6,FALSE),"0")</f>
        <v>0</v>
      </c>
      <c r="AK8" s="170">
        <f t="shared" si="10"/>
        <v>0</v>
      </c>
      <c r="AL8" s="170">
        <f>IFERROR(VLOOKUP(B8,[3]rptBudgetaryBudgetCrossOrganiza!$A$8792:$O$10068,13,FALSE),"0")</f>
        <v>0</v>
      </c>
      <c r="AM8" s="170"/>
      <c r="AN8" s="170"/>
      <c r="AO8" s="170"/>
      <c r="AP8" s="170"/>
      <c r="AQ8" s="170">
        <f t="shared" si="4"/>
        <v>0</v>
      </c>
      <c r="AS8" s="140"/>
      <c r="AT8" s="140"/>
      <c r="AU8" s="140"/>
      <c r="AV8" s="140"/>
      <c r="AW8" s="140"/>
      <c r="AX8" s="140"/>
      <c r="AY8" s="140"/>
      <c r="AZ8" s="140">
        <f t="shared" si="5"/>
        <v>0</v>
      </c>
      <c r="BA8" s="141" t="b">
        <f t="shared" si="11"/>
        <v>1</v>
      </c>
    </row>
    <row r="9" spans="1:54" hidden="1" x14ac:dyDescent="0.2">
      <c r="A9" s="196">
        <v>99</v>
      </c>
      <c r="B9" s="141" t="s">
        <v>253</v>
      </c>
      <c r="C9" s="148" t="str">
        <f t="shared" si="6"/>
        <v>00</v>
      </c>
      <c r="D9" s="148" t="str">
        <f t="shared" si="7"/>
        <v>00</v>
      </c>
      <c r="E9" s="148" t="str">
        <f t="shared" si="8"/>
        <v>900</v>
      </c>
      <c r="F9" s="127" t="str">
        <f t="shared" si="9"/>
        <v>9888.01</v>
      </c>
      <c r="G9" s="141" t="s">
        <v>973</v>
      </c>
      <c r="H9" s="163">
        <v>0</v>
      </c>
      <c r="I9" s="163">
        <v>0</v>
      </c>
      <c r="J9" s="163"/>
      <c r="K9" s="163"/>
      <c r="L9" s="163"/>
      <c r="M9" s="163">
        <v>-19416096.949999999</v>
      </c>
      <c r="N9" s="139">
        <v>-19416096.949999999</v>
      </c>
      <c r="O9" s="139">
        <f t="shared" si="1"/>
        <v>-19416096.949999999</v>
      </c>
      <c r="Q9" s="174">
        <v>0</v>
      </c>
      <c r="R9" s="174">
        <v>0</v>
      </c>
      <c r="S9" s="174"/>
      <c r="T9" s="174"/>
      <c r="U9" s="174"/>
      <c r="V9" s="174">
        <v>-21923463.649999999</v>
      </c>
      <c r="W9" s="140">
        <v>-21923463.649999999</v>
      </c>
      <c r="X9" s="140">
        <f t="shared" si="2"/>
        <v>-21923463.649999999</v>
      </c>
      <c r="Z9" s="176">
        <v>0</v>
      </c>
      <c r="AA9" s="176">
        <v>0</v>
      </c>
      <c r="AB9" s="176"/>
      <c r="AC9" s="176"/>
      <c r="AD9" s="176"/>
      <c r="AE9" s="176">
        <v>0</v>
      </c>
      <c r="AF9" s="172">
        <v>0</v>
      </c>
      <c r="AG9" s="172">
        <f t="shared" si="3"/>
        <v>0</v>
      </c>
      <c r="AI9" s="168">
        <f>IFERROR(VLOOKUP(B9,[2]rptBudgetaryBudgetCrossOrganiza!$A$1:$M$754,4,FALSE),"0")</f>
        <v>0</v>
      </c>
      <c r="AJ9" s="168">
        <f>IFERROR(VLOOKUP(B9,[2]rptBudgetaryBudgetCrossOrganiza!$A$1:$M$754,6,FALSE),"0")</f>
        <v>0</v>
      </c>
      <c r="AK9" s="170">
        <f t="shared" si="10"/>
        <v>0</v>
      </c>
      <c r="AL9" s="170">
        <f>IFERROR(VLOOKUP(B9,[3]rptBudgetaryBudgetCrossOrganiza!$A$8792:$O$10068,13,FALSE),"0")</f>
        <v>0</v>
      </c>
      <c r="AM9" s="170"/>
      <c r="AN9" s="170"/>
      <c r="AO9" s="170"/>
      <c r="AP9" s="170"/>
      <c r="AQ9" s="170">
        <f t="shared" si="4"/>
        <v>0</v>
      </c>
      <c r="AS9" s="140"/>
      <c r="AT9" s="140"/>
      <c r="AU9" s="140"/>
      <c r="AV9" s="140"/>
      <c r="AW9" s="140"/>
      <c r="AX9" s="140"/>
      <c r="AY9" s="140"/>
      <c r="AZ9" s="140">
        <f t="shared" si="5"/>
        <v>0</v>
      </c>
      <c r="BA9" s="141" t="b">
        <f t="shared" si="11"/>
        <v>1</v>
      </c>
    </row>
    <row r="10" spans="1:54" hidden="1" x14ac:dyDescent="0.2">
      <c r="A10" s="196">
        <v>99</v>
      </c>
      <c r="B10" s="141" t="s">
        <v>254</v>
      </c>
      <c r="C10" s="148" t="str">
        <f t="shared" si="6"/>
        <v>00</v>
      </c>
      <c r="D10" s="148" t="str">
        <f t="shared" si="7"/>
        <v>00</v>
      </c>
      <c r="E10" s="148" t="str">
        <f t="shared" si="8"/>
        <v>900</v>
      </c>
      <c r="F10" s="127" t="str">
        <f t="shared" si="9"/>
        <v>9888.03</v>
      </c>
      <c r="G10" s="141" t="s">
        <v>974</v>
      </c>
      <c r="H10" s="163">
        <v>0</v>
      </c>
      <c r="I10" s="163">
        <v>0</v>
      </c>
      <c r="J10" s="163"/>
      <c r="K10" s="163"/>
      <c r="L10" s="163"/>
      <c r="M10" s="163">
        <v>0</v>
      </c>
      <c r="N10" s="139">
        <v>0</v>
      </c>
      <c r="O10" s="139">
        <f t="shared" si="1"/>
        <v>0</v>
      </c>
      <c r="Q10" s="174">
        <v>0</v>
      </c>
      <c r="R10" s="174">
        <v>0</v>
      </c>
      <c r="S10" s="174"/>
      <c r="T10" s="174"/>
      <c r="U10" s="174"/>
      <c r="V10" s="174">
        <v>0</v>
      </c>
      <c r="W10" s="140">
        <v>0</v>
      </c>
      <c r="X10" s="140">
        <f t="shared" si="2"/>
        <v>0</v>
      </c>
      <c r="Z10" s="176">
        <v>0</v>
      </c>
      <c r="AA10" s="176">
        <v>0</v>
      </c>
      <c r="AB10" s="176"/>
      <c r="AC10" s="176"/>
      <c r="AD10" s="176"/>
      <c r="AE10" s="176">
        <v>0</v>
      </c>
      <c r="AF10" s="172">
        <v>0</v>
      </c>
      <c r="AG10" s="172">
        <f t="shared" si="3"/>
        <v>0</v>
      </c>
      <c r="AI10" s="168">
        <f>IFERROR(VLOOKUP(B10,[2]rptBudgetaryBudgetCrossOrganiza!$A$1:$M$754,4,FALSE),"0")</f>
        <v>0</v>
      </c>
      <c r="AJ10" s="168">
        <f>IFERROR(VLOOKUP(B10,[2]rptBudgetaryBudgetCrossOrganiza!$A$1:$M$754,6,FALSE),"0")</f>
        <v>0</v>
      </c>
      <c r="AK10" s="170">
        <f t="shared" si="10"/>
        <v>0</v>
      </c>
      <c r="AL10" s="170">
        <f>IFERROR(VLOOKUP(B10,[3]rptBudgetaryBudgetCrossOrganiza!$A$8792:$O$10068,13,FALSE),"0")</f>
        <v>0</v>
      </c>
      <c r="AM10" s="170"/>
      <c r="AN10" s="170"/>
      <c r="AO10" s="170"/>
      <c r="AP10" s="170"/>
      <c r="AQ10" s="170">
        <f t="shared" si="4"/>
        <v>0</v>
      </c>
      <c r="AS10" s="140"/>
      <c r="AT10" s="140"/>
      <c r="AU10" s="140"/>
      <c r="AV10" s="140"/>
      <c r="AW10" s="140"/>
      <c r="AX10" s="140"/>
      <c r="AY10" s="140"/>
      <c r="AZ10" s="140">
        <f t="shared" si="5"/>
        <v>0</v>
      </c>
      <c r="BA10" s="141" t="b">
        <f t="shared" si="11"/>
        <v>1</v>
      </c>
    </row>
    <row r="11" spans="1:54" hidden="1" x14ac:dyDescent="0.2">
      <c r="A11" s="196">
        <v>99</v>
      </c>
      <c r="B11" s="191" t="s">
        <v>255</v>
      </c>
      <c r="C11" s="148" t="str">
        <f t="shared" si="6"/>
        <v>00</v>
      </c>
      <c r="D11" s="148" t="str">
        <f t="shared" si="7"/>
        <v>00</v>
      </c>
      <c r="E11" s="148" t="str">
        <f t="shared" si="8"/>
        <v>900</v>
      </c>
      <c r="F11" s="127" t="str">
        <f t="shared" si="9"/>
        <v>9888.02</v>
      </c>
      <c r="G11" s="141" t="s">
        <v>975</v>
      </c>
      <c r="H11" s="163">
        <v>0</v>
      </c>
      <c r="I11" s="163">
        <v>0</v>
      </c>
      <c r="J11" s="163"/>
      <c r="K11" s="163"/>
      <c r="L11" s="163"/>
      <c r="M11" s="163">
        <v>0</v>
      </c>
      <c r="N11" s="139">
        <v>0</v>
      </c>
      <c r="O11" s="139">
        <f t="shared" si="1"/>
        <v>0</v>
      </c>
      <c r="Q11" s="174">
        <v>0</v>
      </c>
      <c r="R11" s="174">
        <v>0</v>
      </c>
      <c r="S11" s="174"/>
      <c r="T11" s="174"/>
      <c r="U11" s="174"/>
      <c r="V11" s="174">
        <v>0</v>
      </c>
      <c r="W11" s="140">
        <v>0</v>
      </c>
      <c r="X11" s="140">
        <f t="shared" si="2"/>
        <v>0</v>
      </c>
      <c r="Z11" s="176">
        <v>0</v>
      </c>
      <c r="AA11" s="176">
        <v>0</v>
      </c>
      <c r="AB11" s="176"/>
      <c r="AC11" s="176"/>
      <c r="AD11" s="176"/>
      <c r="AE11" s="176">
        <v>0</v>
      </c>
      <c r="AF11" s="172">
        <v>0</v>
      </c>
      <c r="AG11" s="172">
        <f t="shared" si="3"/>
        <v>0</v>
      </c>
      <c r="AI11" s="168">
        <f>IFERROR(VLOOKUP(B11,[2]rptBudgetaryBudgetCrossOrganiza!$A$1:$M$754,4,FALSE),"0")</f>
        <v>0</v>
      </c>
      <c r="AJ11" s="168">
        <f>IFERROR(VLOOKUP(B11,[2]rptBudgetaryBudgetCrossOrganiza!$A$1:$M$754,6,FALSE),"0")</f>
        <v>0</v>
      </c>
      <c r="AK11" s="170">
        <f t="shared" si="10"/>
        <v>0</v>
      </c>
      <c r="AL11" s="170">
        <f>IFERROR(VLOOKUP(B11,[3]rptBudgetaryBudgetCrossOrganiza!$A$8792:$O$10068,13,FALSE),"0")</f>
        <v>0</v>
      </c>
      <c r="AM11" s="170"/>
      <c r="AN11" s="170"/>
      <c r="AO11" s="170"/>
      <c r="AP11" s="170"/>
      <c r="AQ11" s="170">
        <f t="shared" si="4"/>
        <v>0</v>
      </c>
      <c r="AS11" s="140"/>
      <c r="AT11" s="140"/>
      <c r="AU11" s="140"/>
      <c r="AV11" s="140"/>
      <c r="AW11" s="140"/>
      <c r="AX11" s="140"/>
      <c r="AY11" s="140"/>
      <c r="AZ11" s="140">
        <f t="shared" si="5"/>
        <v>0</v>
      </c>
      <c r="BA11" s="141" t="b">
        <f t="shared" si="11"/>
        <v>1</v>
      </c>
    </row>
    <row r="12" spans="1:54" x14ac:dyDescent="0.2">
      <c r="A12" s="141">
        <v>5</v>
      </c>
      <c r="B12" s="141" t="s">
        <v>1241</v>
      </c>
      <c r="C12" s="148" t="str">
        <f>MID(B12,5,2)</f>
        <v>00</v>
      </c>
      <c r="D12" s="148" t="str">
        <f>MID(B12,8,2)</f>
        <v>00</v>
      </c>
      <c r="E12" s="148" t="str">
        <f>MID(B12,11,3)</f>
        <v>900</v>
      </c>
      <c r="F12" s="127" t="str">
        <f>RIGHT(B12,7)</f>
        <v>6000.18</v>
      </c>
      <c r="G12" s="141" t="s">
        <v>180</v>
      </c>
      <c r="H12" s="163"/>
      <c r="I12" s="163"/>
      <c r="J12" s="163"/>
      <c r="K12" s="163"/>
      <c r="L12" s="163"/>
      <c r="M12" s="163"/>
      <c r="N12" s="139"/>
      <c r="O12" s="139"/>
      <c r="Q12" s="174"/>
      <c r="R12" s="174"/>
      <c r="S12" s="174"/>
      <c r="T12" s="174"/>
      <c r="U12" s="174"/>
      <c r="V12" s="174"/>
      <c r="W12" s="140"/>
      <c r="X12" s="140"/>
      <c r="Z12" s="176"/>
      <c r="AA12" s="176"/>
      <c r="AB12" s="176"/>
      <c r="AC12" s="176"/>
      <c r="AD12" s="176"/>
      <c r="AE12" s="176"/>
      <c r="AF12" s="172"/>
      <c r="AG12" s="172"/>
      <c r="AI12" s="168">
        <v>0</v>
      </c>
      <c r="AJ12" s="168">
        <v>0</v>
      </c>
      <c r="AK12" s="197">
        <v>100000</v>
      </c>
      <c r="AL12" s="170"/>
      <c r="AM12" s="170"/>
      <c r="AN12" s="170"/>
      <c r="AO12" s="170"/>
      <c r="AP12" s="170"/>
      <c r="AQ12" s="170"/>
      <c r="AS12" s="140"/>
      <c r="AT12" s="140"/>
      <c r="AU12" s="140"/>
      <c r="AV12" s="140"/>
      <c r="AW12" s="140"/>
      <c r="AX12" s="140"/>
      <c r="AY12" s="140"/>
      <c r="AZ12" s="140"/>
      <c r="BA12" s="141" t="b">
        <f>AJ12=AK12</f>
        <v>0</v>
      </c>
      <c r="BB12" s="141">
        <f>AK12-AI12</f>
        <v>100000</v>
      </c>
    </row>
    <row r="13" spans="1:54" hidden="1" x14ac:dyDescent="0.2">
      <c r="A13" s="190">
        <v>8</v>
      </c>
      <c r="B13" s="141" t="s">
        <v>256</v>
      </c>
      <c r="C13" s="148" t="str">
        <f t="shared" si="6"/>
        <v>00</v>
      </c>
      <c r="D13" s="148" t="str">
        <f t="shared" si="7"/>
        <v>00</v>
      </c>
      <c r="E13" s="148" t="str">
        <f t="shared" si="8"/>
        <v>900</v>
      </c>
      <c r="F13" s="127" t="str">
        <f t="shared" si="9"/>
        <v>8050.19</v>
      </c>
      <c r="G13" s="141" t="s">
        <v>976</v>
      </c>
      <c r="H13" s="163">
        <v>0</v>
      </c>
      <c r="I13" s="163">
        <v>0</v>
      </c>
      <c r="J13" s="163"/>
      <c r="K13" s="163"/>
      <c r="L13" s="163"/>
      <c r="M13" s="163">
        <v>0</v>
      </c>
      <c r="N13" s="139">
        <v>0</v>
      </c>
      <c r="O13" s="139">
        <f t="shared" si="1"/>
        <v>0</v>
      </c>
      <c r="Q13" s="174">
        <v>0</v>
      </c>
      <c r="R13" s="174">
        <v>0</v>
      </c>
      <c r="S13" s="174"/>
      <c r="T13" s="174"/>
      <c r="U13" s="174"/>
      <c r="V13" s="174">
        <v>0</v>
      </c>
      <c r="W13" s="140">
        <v>0</v>
      </c>
      <c r="X13" s="140">
        <f t="shared" si="2"/>
        <v>0</v>
      </c>
      <c r="Z13" s="176">
        <v>0</v>
      </c>
      <c r="AA13" s="176">
        <v>0</v>
      </c>
      <c r="AB13" s="176"/>
      <c r="AC13" s="176"/>
      <c r="AD13" s="176"/>
      <c r="AE13" s="176">
        <v>0</v>
      </c>
      <c r="AF13" s="172">
        <v>0</v>
      </c>
      <c r="AG13" s="172">
        <f t="shared" si="3"/>
        <v>0</v>
      </c>
      <c r="AI13" s="168">
        <f>IFERROR(VLOOKUP(B13,[2]rptBudgetaryBudgetCrossOrganiza!$A$1:$M$754,4,FALSE),"0")</f>
        <v>0</v>
      </c>
      <c r="AJ13" s="168">
        <f>IFERROR(VLOOKUP(B13,[2]rptBudgetaryBudgetCrossOrganiza!$A$1:$M$754,6,FALSE),"0")</f>
        <v>0</v>
      </c>
      <c r="AK13" s="170">
        <f t="shared" si="10"/>
        <v>0</v>
      </c>
      <c r="AL13" s="170">
        <f>IFERROR(VLOOKUP(B13,[3]rptBudgetaryBudgetCrossOrganiza!$A$8792:$O$10068,13,FALSE),"0")</f>
        <v>0</v>
      </c>
      <c r="AM13" s="170"/>
      <c r="AN13" s="170"/>
      <c r="AO13" s="170"/>
      <c r="AP13" s="170"/>
      <c r="AQ13" s="170">
        <f t="shared" si="4"/>
        <v>0</v>
      </c>
      <c r="AS13" s="140"/>
      <c r="AT13" s="140"/>
      <c r="AU13" s="140"/>
      <c r="AV13" s="140"/>
      <c r="AW13" s="140"/>
      <c r="AX13" s="140"/>
      <c r="AY13" s="140"/>
      <c r="AZ13" s="140">
        <f t="shared" si="5"/>
        <v>0</v>
      </c>
      <c r="BA13" s="141" t="b">
        <f t="shared" si="11"/>
        <v>1</v>
      </c>
      <c r="BB13" s="141">
        <f t="shared" ref="BB13:BB76" si="12">AK13-AI13</f>
        <v>0</v>
      </c>
    </row>
    <row r="14" spans="1:54" hidden="1" x14ac:dyDescent="0.2">
      <c r="A14" s="190">
        <v>8</v>
      </c>
      <c r="B14" s="141" t="s">
        <v>257</v>
      </c>
      <c r="C14" s="148" t="str">
        <f t="shared" si="6"/>
        <v>00</v>
      </c>
      <c r="D14" s="148" t="str">
        <f t="shared" si="7"/>
        <v>00</v>
      </c>
      <c r="E14" s="148" t="str">
        <f t="shared" si="8"/>
        <v>900</v>
      </c>
      <c r="F14" s="127" t="str">
        <f t="shared" si="9"/>
        <v>8050.02</v>
      </c>
      <c r="G14" s="141" t="s">
        <v>977</v>
      </c>
      <c r="H14" s="163">
        <v>0</v>
      </c>
      <c r="I14" s="163">
        <v>1110505</v>
      </c>
      <c r="J14" s="163"/>
      <c r="K14" s="163"/>
      <c r="L14" s="163"/>
      <c r="M14" s="163">
        <v>0</v>
      </c>
      <c r="N14" s="139">
        <v>0</v>
      </c>
      <c r="O14" s="139">
        <f t="shared" si="1"/>
        <v>-1110505</v>
      </c>
      <c r="Q14" s="174">
        <v>0</v>
      </c>
      <c r="R14" s="174">
        <v>1110505</v>
      </c>
      <c r="S14" s="174"/>
      <c r="T14" s="174"/>
      <c r="U14" s="174"/>
      <c r="V14" s="174">
        <v>0</v>
      </c>
      <c r="W14" s="140">
        <v>0</v>
      </c>
      <c r="X14" s="140">
        <f t="shared" si="2"/>
        <v>-1110505</v>
      </c>
      <c r="Z14" s="176">
        <v>0</v>
      </c>
      <c r="AA14" s="176">
        <v>1110505</v>
      </c>
      <c r="AB14" s="176"/>
      <c r="AC14" s="176"/>
      <c r="AD14" s="176"/>
      <c r="AE14" s="176">
        <v>0</v>
      </c>
      <c r="AF14" s="172">
        <v>0</v>
      </c>
      <c r="AG14" s="172">
        <f t="shared" si="3"/>
        <v>-1110505</v>
      </c>
      <c r="AI14" s="168">
        <f>IFERROR(VLOOKUP(B14,[2]rptBudgetaryBudgetCrossOrganiza!$A$1:$M$754,4,FALSE),"0")</f>
        <v>0</v>
      </c>
      <c r="AJ14" s="168">
        <f>IFERROR(VLOOKUP(B14,[2]rptBudgetaryBudgetCrossOrganiza!$A$1:$M$754,6,FALSE),"0")</f>
        <v>0</v>
      </c>
      <c r="AK14" s="170">
        <f t="shared" si="10"/>
        <v>0</v>
      </c>
      <c r="AL14" s="170">
        <f>IFERROR(VLOOKUP(B14,[3]rptBudgetaryBudgetCrossOrganiza!$A$8792:$O$10068,13,FALSE),"0")</f>
        <v>0</v>
      </c>
      <c r="AM14" s="170"/>
      <c r="AN14" s="170"/>
      <c r="AO14" s="170"/>
      <c r="AP14" s="170"/>
      <c r="AQ14" s="170">
        <f t="shared" si="4"/>
        <v>0</v>
      </c>
      <c r="AS14" s="140"/>
      <c r="AT14" s="140"/>
      <c r="AU14" s="140"/>
      <c r="AV14" s="140"/>
      <c r="AW14" s="140"/>
      <c r="AX14" s="140"/>
      <c r="AY14" s="140"/>
      <c r="AZ14" s="140">
        <f t="shared" si="5"/>
        <v>0</v>
      </c>
      <c r="BA14" s="141" t="b">
        <f t="shared" si="11"/>
        <v>1</v>
      </c>
      <c r="BB14" s="141">
        <f t="shared" si="12"/>
        <v>0</v>
      </c>
    </row>
    <row r="15" spans="1:54" hidden="1" x14ac:dyDescent="0.2">
      <c r="A15" s="190">
        <v>8</v>
      </c>
      <c r="B15" s="141" t="s">
        <v>258</v>
      </c>
      <c r="C15" s="148" t="str">
        <f t="shared" si="6"/>
        <v>00</v>
      </c>
      <c r="D15" s="148" t="str">
        <f t="shared" si="7"/>
        <v>00</v>
      </c>
      <c r="E15" s="148" t="str">
        <f t="shared" si="8"/>
        <v>900</v>
      </c>
      <c r="F15" s="127" t="str">
        <f t="shared" si="9"/>
        <v>8050.03</v>
      </c>
      <c r="G15" s="141" t="s">
        <v>978</v>
      </c>
      <c r="H15" s="163">
        <v>0</v>
      </c>
      <c r="I15" s="163">
        <v>0</v>
      </c>
      <c r="J15" s="163"/>
      <c r="K15" s="163"/>
      <c r="L15" s="163"/>
      <c r="M15" s="163">
        <v>0</v>
      </c>
      <c r="N15" s="139">
        <v>0</v>
      </c>
      <c r="O15" s="139">
        <f t="shared" si="1"/>
        <v>0</v>
      </c>
      <c r="Q15" s="174">
        <v>0</v>
      </c>
      <c r="R15" s="174">
        <v>0</v>
      </c>
      <c r="S15" s="174"/>
      <c r="T15" s="174"/>
      <c r="U15" s="174"/>
      <c r="V15" s="174">
        <v>0</v>
      </c>
      <c r="W15" s="140">
        <v>0</v>
      </c>
      <c r="X15" s="140">
        <f t="shared" si="2"/>
        <v>0</v>
      </c>
      <c r="Z15" s="176">
        <v>0</v>
      </c>
      <c r="AA15" s="176">
        <v>0</v>
      </c>
      <c r="AB15" s="176"/>
      <c r="AC15" s="176"/>
      <c r="AD15" s="176"/>
      <c r="AE15" s="176">
        <v>0</v>
      </c>
      <c r="AF15" s="172">
        <v>0</v>
      </c>
      <c r="AG15" s="172">
        <f t="shared" si="3"/>
        <v>0</v>
      </c>
      <c r="AI15" s="168">
        <f>IFERROR(VLOOKUP(B15,[2]rptBudgetaryBudgetCrossOrganiza!$A$1:$M$754,4,FALSE),"0")</f>
        <v>0</v>
      </c>
      <c r="AJ15" s="168">
        <f>IFERROR(VLOOKUP(B15,[2]rptBudgetaryBudgetCrossOrganiza!$A$1:$M$754,6,FALSE),"0")</f>
        <v>0</v>
      </c>
      <c r="AK15" s="170">
        <f t="shared" si="10"/>
        <v>0</v>
      </c>
      <c r="AL15" s="170">
        <f>IFERROR(VLOOKUP(B15,[3]rptBudgetaryBudgetCrossOrganiza!$A$8792:$O$10068,13,FALSE),"0")</f>
        <v>0</v>
      </c>
      <c r="AM15" s="170"/>
      <c r="AN15" s="170"/>
      <c r="AO15" s="170"/>
      <c r="AP15" s="170"/>
      <c r="AQ15" s="170">
        <f t="shared" si="4"/>
        <v>0</v>
      </c>
      <c r="AS15" s="140"/>
      <c r="AT15" s="140"/>
      <c r="AU15" s="140"/>
      <c r="AV15" s="140"/>
      <c r="AW15" s="140"/>
      <c r="AX15" s="140"/>
      <c r="AY15" s="140"/>
      <c r="AZ15" s="140">
        <f t="shared" si="5"/>
        <v>0</v>
      </c>
      <c r="BA15" s="141" t="b">
        <f t="shared" si="11"/>
        <v>1</v>
      </c>
      <c r="BB15" s="141">
        <f t="shared" si="12"/>
        <v>0</v>
      </c>
    </row>
    <row r="16" spans="1:54" hidden="1" x14ac:dyDescent="0.2">
      <c r="A16" s="190">
        <v>8</v>
      </c>
      <c r="B16" s="141" t="s">
        <v>259</v>
      </c>
      <c r="C16" s="148" t="str">
        <f t="shared" si="6"/>
        <v>00</v>
      </c>
      <c r="D16" s="148" t="str">
        <f t="shared" si="7"/>
        <v>00</v>
      </c>
      <c r="E16" s="148" t="str">
        <f t="shared" si="8"/>
        <v>900</v>
      </c>
      <c r="F16" s="127" t="str">
        <f t="shared" si="9"/>
        <v>8050.04</v>
      </c>
      <c r="G16" s="141" t="s">
        <v>979</v>
      </c>
      <c r="H16" s="163">
        <v>0</v>
      </c>
      <c r="I16" s="163">
        <v>0</v>
      </c>
      <c r="J16" s="163"/>
      <c r="K16" s="163"/>
      <c r="L16" s="163"/>
      <c r="M16" s="163">
        <v>0</v>
      </c>
      <c r="N16" s="139">
        <v>0</v>
      </c>
      <c r="O16" s="139">
        <f t="shared" si="1"/>
        <v>0</v>
      </c>
      <c r="Q16" s="174">
        <v>0</v>
      </c>
      <c r="R16" s="174">
        <v>110000</v>
      </c>
      <c r="S16" s="174"/>
      <c r="T16" s="174"/>
      <c r="U16" s="174"/>
      <c r="V16" s="174">
        <v>0</v>
      </c>
      <c r="W16" s="140">
        <v>0</v>
      </c>
      <c r="X16" s="140">
        <f t="shared" si="2"/>
        <v>-110000</v>
      </c>
      <c r="Z16" s="176">
        <v>0</v>
      </c>
      <c r="AA16" s="176">
        <v>360000</v>
      </c>
      <c r="AB16" s="176"/>
      <c r="AC16" s="176"/>
      <c r="AD16" s="176"/>
      <c r="AE16" s="176">
        <v>110000</v>
      </c>
      <c r="AF16" s="172">
        <v>110000</v>
      </c>
      <c r="AG16" s="172">
        <f t="shared" si="3"/>
        <v>-250000</v>
      </c>
      <c r="AI16" s="168">
        <f>IFERROR(VLOOKUP(B16,[2]rptBudgetaryBudgetCrossOrganiza!$A$1:$M$754,4,FALSE),"0")</f>
        <v>0</v>
      </c>
      <c r="AJ16" s="168">
        <f>IFERROR(VLOOKUP(B16,[2]rptBudgetaryBudgetCrossOrganiza!$A$1:$M$754,6,FALSE),"0")</f>
        <v>0</v>
      </c>
      <c r="AK16" s="170">
        <f t="shared" si="10"/>
        <v>0</v>
      </c>
      <c r="AL16" s="170">
        <f>IFERROR(VLOOKUP(B16,[3]rptBudgetaryBudgetCrossOrganiza!$A$8792:$O$10068,13,FALSE),"0")</f>
        <v>0</v>
      </c>
      <c r="AM16" s="170"/>
      <c r="AN16" s="170"/>
      <c r="AO16" s="170"/>
      <c r="AP16" s="170"/>
      <c r="AQ16" s="170">
        <f t="shared" si="4"/>
        <v>0</v>
      </c>
      <c r="AS16" s="140"/>
      <c r="AT16" s="140"/>
      <c r="AU16" s="140"/>
      <c r="AV16" s="140"/>
      <c r="AW16" s="140"/>
      <c r="AX16" s="140"/>
      <c r="AY16" s="140"/>
      <c r="AZ16" s="140">
        <f t="shared" si="5"/>
        <v>0</v>
      </c>
      <c r="BA16" s="141" t="b">
        <f t="shared" si="11"/>
        <v>1</v>
      </c>
      <c r="BB16" s="141">
        <f t="shared" si="12"/>
        <v>0</v>
      </c>
    </row>
    <row r="17" spans="1:54" hidden="1" x14ac:dyDescent="0.2">
      <c r="A17" s="190">
        <v>8</v>
      </c>
      <c r="B17" s="141" t="s">
        <v>260</v>
      </c>
      <c r="C17" s="148" t="str">
        <f t="shared" si="6"/>
        <v>00</v>
      </c>
      <c r="D17" s="148" t="str">
        <f t="shared" si="7"/>
        <v>00</v>
      </c>
      <c r="E17" s="148" t="str">
        <f t="shared" si="8"/>
        <v>900</v>
      </c>
      <c r="F17" s="127" t="str">
        <f t="shared" si="9"/>
        <v>8050.08</v>
      </c>
      <c r="G17" s="141" t="s">
        <v>980</v>
      </c>
      <c r="H17" s="163">
        <v>0</v>
      </c>
      <c r="I17" s="163">
        <v>29480</v>
      </c>
      <c r="J17" s="163"/>
      <c r="K17" s="163"/>
      <c r="L17" s="163"/>
      <c r="M17" s="163">
        <v>3702.5</v>
      </c>
      <c r="N17" s="139">
        <v>3702.5</v>
      </c>
      <c r="O17" s="139">
        <f t="shared" si="1"/>
        <v>-25777.5</v>
      </c>
      <c r="Q17" s="174">
        <v>0</v>
      </c>
      <c r="R17" s="174">
        <v>25780</v>
      </c>
      <c r="S17" s="174"/>
      <c r="T17" s="174"/>
      <c r="U17" s="174"/>
      <c r="V17" s="174">
        <v>1200</v>
      </c>
      <c r="W17" s="140">
        <v>1200</v>
      </c>
      <c r="X17" s="140">
        <f t="shared" si="2"/>
        <v>-24580</v>
      </c>
      <c r="Z17" s="176">
        <v>0</v>
      </c>
      <c r="AA17" s="176">
        <v>0</v>
      </c>
      <c r="AB17" s="176"/>
      <c r="AC17" s="176"/>
      <c r="AD17" s="176"/>
      <c r="AE17" s="176">
        <v>0</v>
      </c>
      <c r="AF17" s="172">
        <v>0</v>
      </c>
      <c r="AG17" s="172">
        <f t="shared" si="3"/>
        <v>0</v>
      </c>
      <c r="AI17" s="168">
        <f>IFERROR(VLOOKUP(B17,[2]rptBudgetaryBudgetCrossOrganiza!$A$1:$M$754,4,FALSE),"0")</f>
        <v>0</v>
      </c>
      <c r="AJ17" s="168">
        <f>IFERROR(VLOOKUP(B17,[2]rptBudgetaryBudgetCrossOrganiza!$A$1:$M$754,6,FALSE),"0")</f>
        <v>0</v>
      </c>
      <c r="AK17" s="170">
        <f t="shared" si="10"/>
        <v>0</v>
      </c>
      <c r="AL17" s="170">
        <f>IFERROR(VLOOKUP(B17,[3]rptBudgetaryBudgetCrossOrganiza!$A$8792:$O$10068,13,FALSE),"0")</f>
        <v>0</v>
      </c>
      <c r="AM17" s="170"/>
      <c r="AN17" s="170"/>
      <c r="AO17" s="170"/>
      <c r="AP17" s="170"/>
      <c r="AQ17" s="170">
        <f t="shared" si="4"/>
        <v>0</v>
      </c>
      <c r="AS17" s="140"/>
      <c r="AT17" s="140"/>
      <c r="AU17" s="140"/>
      <c r="AV17" s="140"/>
      <c r="AW17" s="140"/>
      <c r="AX17" s="140"/>
      <c r="AY17" s="140"/>
      <c r="AZ17" s="140">
        <f t="shared" si="5"/>
        <v>0</v>
      </c>
      <c r="BA17" s="141" t="b">
        <f t="shared" si="11"/>
        <v>1</v>
      </c>
      <c r="BB17" s="141">
        <f t="shared" si="12"/>
        <v>0</v>
      </c>
    </row>
    <row r="18" spans="1:54" hidden="1" x14ac:dyDescent="0.2">
      <c r="A18" s="190">
        <v>8</v>
      </c>
      <c r="B18" s="141" t="s">
        <v>261</v>
      </c>
      <c r="C18" s="148" t="str">
        <f t="shared" si="6"/>
        <v>00</v>
      </c>
      <c r="D18" s="148" t="str">
        <f t="shared" si="7"/>
        <v>00</v>
      </c>
      <c r="E18" s="148" t="str">
        <f t="shared" si="8"/>
        <v>900</v>
      </c>
      <c r="F18" s="127" t="str">
        <f t="shared" si="9"/>
        <v>8050.09</v>
      </c>
      <c r="G18" s="141" t="s">
        <v>981</v>
      </c>
      <c r="H18" s="163">
        <v>0</v>
      </c>
      <c r="I18" s="163">
        <v>0</v>
      </c>
      <c r="J18" s="163"/>
      <c r="K18" s="163"/>
      <c r="L18" s="163"/>
      <c r="M18" s="163">
        <v>0</v>
      </c>
      <c r="N18" s="139">
        <v>0</v>
      </c>
      <c r="O18" s="139">
        <f t="shared" si="1"/>
        <v>0</v>
      </c>
      <c r="Q18" s="174">
        <v>0</v>
      </c>
      <c r="R18" s="174">
        <v>0</v>
      </c>
      <c r="S18" s="174"/>
      <c r="T18" s="174"/>
      <c r="U18" s="174"/>
      <c r="V18" s="174">
        <v>0</v>
      </c>
      <c r="W18" s="140">
        <v>0</v>
      </c>
      <c r="X18" s="140">
        <f t="shared" si="2"/>
        <v>0</v>
      </c>
      <c r="Z18" s="176">
        <v>0</v>
      </c>
      <c r="AA18" s="176">
        <v>0</v>
      </c>
      <c r="AB18" s="176"/>
      <c r="AC18" s="176"/>
      <c r="AD18" s="176"/>
      <c r="AE18" s="176">
        <v>0</v>
      </c>
      <c r="AF18" s="172">
        <v>0</v>
      </c>
      <c r="AG18" s="172">
        <f t="shared" si="3"/>
        <v>0</v>
      </c>
      <c r="AI18" s="168">
        <f>IFERROR(VLOOKUP(B18,[2]rptBudgetaryBudgetCrossOrganiza!$A$1:$M$754,4,FALSE),"0")</f>
        <v>0</v>
      </c>
      <c r="AJ18" s="168">
        <f>IFERROR(VLOOKUP(B18,[2]rptBudgetaryBudgetCrossOrganiza!$A$1:$M$754,6,FALSE),"0")</f>
        <v>0</v>
      </c>
      <c r="AK18" s="170">
        <f t="shared" si="10"/>
        <v>0</v>
      </c>
      <c r="AL18" s="170">
        <f>IFERROR(VLOOKUP(B18,[3]rptBudgetaryBudgetCrossOrganiza!$A$8792:$O$10068,13,FALSE),"0")</f>
        <v>0</v>
      </c>
      <c r="AM18" s="170"/>
      <c r="AN18" s="170"/>
      <c r="AO18" s="170"/>
      <c r="AP18" s="170"/>
      <c r="AQ18" s="170">
        <f t="shared" si="4"/>
        <v>0</v>
      </c>
      <c r="AS18" s="140"/>
      <c r="AT18" s="140"/>
      <c r="AU18" s="140"/>
      <c r="AV18" s="140"/>
      <c r="AW18" s="140"/>
      <c r="AX18" s="140"/>
      <c r="AY18" s="140"/>
      <c r="AZ18" s="140">
        <f t="shared" si="5"/>
        <v>0</v>
      </c>
      <c r="BA18" s="141" t="b">
        <f t="shared" si="11"/>
        <v>1</v>
      </c>
      <c r="BB18" s="141">
        <f t="shared" si="12"/>
        <v>0</v>
      </c>
    </row>
    <row r="19" spans="1:54" hidden="1" x14ac:dyDescent="0.2">
      <c r="A19" s="190">
        <v>8</v>
      </c>
      <c r="B19" s="141" t="s">
        <v>262</v>
      </c>
      <c r="C19" s="148" t="str">
        <f t="shared" si="6"/>
        <v>00</v>
      </c>
      <c r="D19" s="148" t="str">
        <f t="shared" si="7"/>
        <v>00</v>
      </c>
      <c r="E19" s="148" t="str">
        <f t="shared" si="8"/>
        <v>900</v>
      </c>
      <c r="F19" s="127" t="str">
        <f t="shared" si="9"/>
        <v>8050.10</v>
      </c>
      <c r="G19" s="141" t="s">
        <v>982</v>
      </c>
      <c r="H19" s="163">
        <v>0</v>
      </c>
      <c r="I19" s="163">
        <v>0</v>
      </c>
      <c r="J19" s="163"/>
      <c r="K19" s="163"/>
      <c r="L19" s="163"/>
      <c r="M19" s="163">
        <v>0</v>
      </c>
      <c r="N19" s="139">
        <v>0</v>
      </c>
      <c r="O19" s="139">
        <f t="shared" si="1"/>
        <v>0</v>
      </c>
      <c r="Q19" s="174">
        <v>0</v>
      </c>
      <c r="R19" s="174">
        <v>0</v>
      </c>
      <c r="S19" s="174"/>
      <c r="T19" s="174"/>
      <c r="U19" s="174"/>
      <c r="V19" s="174">
        <v>0</v>
      </c>
      <c r="W19" s="140">
        <v>0</v>
      </c>
      <c r="X19" s="140">
        <f t="shared" si="2"/>
        <v>0</v>
      </c>
      <c r="Z19" s="176">
        <v>0</v>
      </c>
      <c r="AA19" s="176">
        <v>0</v>
      </c>
      <c r="AB19" s="176"/>
      <c r="AC19" s="176"/>
      <c r="AD19" s="176"/>
      <c r="AE19" s="176">
        <v>0</v>
      </c>
      <c r="AF19" s="172">
        <v>0</v>
      </c>
      <c r="AG19" s="172">
        <f t="shared" si="3"/>
        <v>0</v>
      </c>
      <c r="AI19" s="168">
        <f>IFERROR(VLOOKUP(B19,[2]rptBudgetaryBudgetCrossOrganiza!$A$1:$M$754,4,FALSE),"0")</f>
        <v>0</v>
      </c>
      <c r="AJ19" s="168">
        <f>IFERROR(VLOOKUP(B19,[2]rptBudgetaryBudgetCrossOrganiza!$A$1:$M$754,6,FALSE),"0")</f>
        <v>0</v>
      </c>
      <c r="AK19" s="170">
        <f t="shared" si="10"/>
        <v>0</v>
      </c>
      <c r="AL19" s="170">
        <f>IFERROR(VLOOKUP(B19,[3]rptBudgetaryBudgetCrossOrganiza!$A$8792:$O$10068,13,FALSE),"0")</f>
        <v>0</v>
      </c>
      <c r="AM19" s="170"/>
      <c r="AN19" s="170"/>
      <c r="AO19" s="170"/>
      <c r="AP19" s="170"/>
      <c r="AQ19" s="170">
        <f t="shared" si="4"/>
        <v>0</v>
      </c>
      <c r="AS19" s="140"/>
      <c r="AT19" s="140"/>
      <c r="AU19" s="140"/>
      <c r="AV19" s="140"/>
      <c r="AW19" s="140"/>
      <c r="AX19" s="140"/>
      <c r="AY19" s="140"/>
      <c r="AZ19" s="140">
        <f t="shared" si="5"/>
        <v>0</v>
      </c>
      <c r="BA19" s="141" t="b">
        <f t="shared" si="11"/>
        <v>1</v>
      </c>
      <c r="BB19" s="141">
        <f t="shared" si="12"/>
        <v>0</v>
      </c>
    </row>
    <row r="20" spans="1:54" hidden="1" x14ac:dyDescent="0.2">
      <c r="A20" s="190">
        <v>8</v>
      </c>
      <c r="B20" s="141" t="s">
        <v>263</v>
      </c>
      <c r="C20" s="148" t="str">
        <f t="shared" si="6"/>
        <v>00</v>
      </c>
      <c r="D20" s="148" t="str">
        <f t="shared" si="7"/>
        <v>00</v>
      </c>
      <c r="E20" s="148" t="str">
        <f t="shared" si="8"/>
        <v>900</v>
      </c>
      <c r="F20" s="127" t="str">
        <f t="shared" si="9"/>
        <v>8050.05</v>
      </c>
      <c r="G20" s="141" t="s">
        <v>983</v>
      </c>
      <c r="H20" s="163">
        <v>0</v>
      </c>
      <c r="I20" s="163">
        <v>2837240</v>
      </c>
      <c r="J20" s="163"/>
      <c r="K20" s="163"/>
      <c r="L20" s="163"/>
      <c r="M20" s="163">
        <v>1505494.34</v>
      </c>
      <c r="N20" s="139">
        <v>1505494.34</v>
      </c>
      <c r="O20" s="139">
        <f t="shared" si="1"/>
        <v>-1331745.6599999999</v>
      </c>
      <c r="Q20" s="174">
        <v>0</v>
      </c>
      <c r="R20" s="174">
        <v>1454505</v>
      </c>
      <c r="S20" s="174"/>
      <c r="T20" s="174"/>
      <c r="U20" s="174"/>
      <c r="V20" s="174">
        <v>1259969.8899999999</v>
      </c>
      <c r="W20" s="140">
        <v>1259969.8899999999</v>
      </c>
      <c r="X20" s="140">
        <f t="shared" si="2"/>
        <v>-194535.1100000001</v>
      </c>
      <c r="Z20" s="176">
        <v>0</v>
      </c>
      <c r="AA20" s="176">
        <v>0</v>
      </c>
      <c r="AB20" s="176"/>
      <c r="AC20" s="176"/>
      <c r="AD20" s="176"/>
      <c r="AE20" s="176">
        <v>0</v>
      </c>
      <c r="AF20" s="172">
        <v>0</v>
      </c>
      <c r="AG20" s="172">
        <f t="shared" si="3"/>
        <v>0</v>
      </c>
      <c r="AI20" s="168">
        <f>IFERROR(VLOOKUP(B20,[2]rptBudgetaryBudgetCrossOrganiza!$A$1:$M$754,4,FALSE),"0")</f>
        <v>0</v>
      </c>
      <c r="AJ20" s="168">
        <f>IFERROR(VLOOKUP(B20,[2]rptBudgetaryBudgetCrossOrganiza!$A$1:$M$754,6,FALSE),"0")</f>
        <v>0</v>
      </c>
      <c r="AK20" s="170">
        <f t="shared" si="10"/>
        <v>0</v>
      </c>
      <c r="AL20" s="170">
        <f>IFERROR(VLOOKUP(B20,[3]rptBudgetaryBudgetCrossOrganiza!$A$8792:$O$10068,13,FALSE),"0")</f>
        <v>0</v>
      </c>
      <c r="AM20" s="170"/>
      <c r="AN20" s="170"/>
      <c r="AO20" s="170"/>
      <c r="AP20" s="170"/>
      <c r="AQ20" s="170">
        <f t="shared" si="4"/>
        <v>0</v>
      </c>
      <c r="AS20" s="140"/>
      <c r="AT20" s="140"/>
      <c r="AU20" s="140"/>
      <c r="AV20" s="140"/>
      <c r="AW20" s="140"/>
      <c r="AX20" s="140"/>
      <c r="AY20" s="140"/>
      <c r="AZ20" s="140">
        <f t="shared" si="5"/>
        <v>0</v>
      </c>
      <c r="BA20" s="141" t="b">
        <f t="shared" si="11"/>
        <v>1</v>
      </c>
      <c r="BB20" s="141">
        <f t="shared" si="12"/>
        <v>0</v>
      </c>
    </row>
    <row r="21" spans="1:54" hidden="1" x14ac:dyDescent="0.2">
      <c r="A21" s="190">
        <v>8</v>
      </c>
      <c r="B21" s="141" t="s">
        <v>264</v>
      </c>
      <c r="C21" s="148" t="str">
        <f t="shared" si="6"/>
        <v>00</v>
      </c>
      <c r="D21" s="148" t="str">
        <f t="shared" si="7"/>
        <v>00</v>
      </c>
      <c r="E21" s="148" t="str">
        <f t="shared" si="8"/>
        <v>900</v>
      </c>
      <c r="F21" s="127" t="str">
        <f t="shared" si="9"/>
        <v>8050.06</v>
      </c>
      <c r="G21" s="141" t="s">
        <v>984</v>
      </c>
      <c r="H21" s="163">
        <v>0</v>
      </c>
      <c r="I21" s="163">
        <v>0</v>
      </c>
      <c r="J21" s="163"/>
      <c r="K21" s="163"/>
      <c r="L21" s="163"/>
      <c r="M21" s="163">
        <v>0</v>
      </c>
      <c r="N21" s="139">
        <v>0</v>
      </c>
      <c r="O21" s="139">
        <f t="shared" si="1"/>
        <v>0</v>
      </c>
      <c r="Q21" s="174">
        <v>0</v>
      </c>
      <c r="R21" s="174">
        <v>0</v>
      </c>
      <c r="S21" s="174"/>
      <c r="T21" s="174"/>
      <c r="U21" s="174"/>
      <c r="V21" s="174">
        <v>0</v>
      </c>
      <c r="W21" s="140">
        <v>0</v>
      </c>
      <c r="X21" s="140">
        <f t="shared" si="2"/>
        <v>0</v>
      </c>
      <c r="Z21" s="176">
        <v>0</v>
      </c>
      <c r="AA21" s="176">
        <v>0</v>
      </c>
      <c r="AB21" s="176"/>
      <c r="AC21" s="176"/>
      <c r="AD21" s="176"/>
      <c r="AE21" s="176">
        <v>0</v>
      </c>
      <c r="AF21" s="172">
        <v>0</v>
      </c>
      <c r="AG21" s="172">
        <f t="shared" si="3"/>
        <v>0</v>
      </c>
      <c r="AI21" s="168">
        <f>IFERROR(VLOOKUP(B21,[2]rptBudgetaryBudgetCrossOrganiza!$A$1:$M$754,4,FALSE),"0")</f>
        <v>0</v>
      </c>
      <c r="AJ21" s="168">
        <f>IFERROR(VLOOKUP(B21,[2]rptBudgetaryBudgetCrossOrganiza!$A$1:$M$754,6,FALSE),"0")</f>
        <v>0</v>
      </c>
      <c r="AK21" s="170">
        <f t="shared" si="10"/>
        <v>0</v>
      </c>
      <c r="AL21" s="170">
        <f>IFERROR(VLOOKUP(B21,[3]rptBudgetaryBudgetCrossOrganiza!$A$8792:$O$10068,13,FALSE),"0")</f>
        <v>0</v>
      </c>
      <c r="AM21" s="170"/>
      <c r="AN21" s="170"/>
      <c r="AO21" s="170"/>
      <c r="AP21" s="170"/>
      <c r="AQ21" s="170">
        <f t="shared" si="4"/>
        <v>0</v>
      </c>
      <c r="AS21" s="140"/>
      <c r="AT21" s="140"/>
      <c r="AU21" s="140"/>
      <c r="AV21" s="140"/>
      <c r="AW21" s="140"/>
      <c r="AX21" s="140"/>
      <c r="AY21" s="140"/>
      <c r="AZ21" s="140">
        <f t="shared" si="5"/>
        <v>0</v>
      </c>
      <c r="BA21" s="141" t="b">
        <f t="shared" si="11"/>
        <v>1</v>
      </c>
      <c r="BB21" s="141">
        <f t="shared" si="12"/>
        <v>0</v>
      </c>
    </row>
    <row r="22" spans="1:54" hidden="1" x14ac:dyDescent="0.2">
      <c r="A22" s="190">
        <v>8</v>
      </c>
      <c r="B22" s="141" t="s">
        <v>265</v>
      </c>
      <c r="C22" s="148" t="str">
        <f t="shared" si="6"/>
        <v>00</v>
      </c>
      <c r="D22" s="148" t="str">
        <f t="shared" si="7"/>
        <v>00</v>
      </c>
      <c r="E22" s="148" t="str">
        <f t="shared" si="8"/>
        <v>900</v>
      </c>
      <c r="F22" s="127" t="str">
        <f t="shared" si="9"/>
        <v>8050.07</v>
      </c>
      <c r="G22" s="141" t="s">
        <v>985</v>
      </c>
      <c r="H22" s="163">
        <v>0</v>
      </c>
      <c r="I22" s="163">
        <v>620000</v>
      </c>
      <c r="J22" s="163"/>
      <c r="K22" s="163"/>
      <c r="L22" s="163"/>
      <c r="M22" s="163">
        <v>0</v>
      </c>
      <c r="N22" s="139">
        <v>0</v>
      </c>
      <c r="O22" s="139">
        <f t="shared" si="1"/>
        <v>-620000</v>
      </c>
      <c r="Q22" s="174">
        <v>0</v>
      </c>
      <c r="R22" s="174">
        <v>2824000</v>
      </c>
      <c r="S22" s="174"/>
      <c r="T22" s="174"/>
      <c r="U22" s="174"/>
      <c r="V22" s="174">
        <v>24441.69</v>
      </c>
      <c r="W22" s="140">
        <v>24441.69</v>
      </c>
      <c r="X22" s="140">
        <f t="shared" si="2"/>
        <v>-2799558.31</v>
      </c>
      <c r="Z22" s="176">
        <v>0</v>
      </c>
      <c r="AA22" s="176">
        <v>2799560</v>
      </c>
      <c r="AB22" s="176"/>
      <c r="AC22" s="176"/>
      <c r="AD22" s="176"/>
      <c r="AE22" s="176">
        <v>98765.65</v>
      </c>
      <c r="AF22" s="172">
        <v>98765.65</v>
      </c>
      <c r="AG22" s="172">
        <f t="shared" si="3"/>
        <v>-2700794.35</v>
      </c>
      <c r="AI22" s="168">
        <f>IFERROR(VLOOKUP(B22,[2]rptBudgetaryBudgetCrossOrganiza!$A$1:$M$754,4,FALSE),"0")</f>
        <v>736000</v>
      </c>
      <c r="AJ22" s="168">
        <f>IFERROR(VLOOKUP(B22,[2]rptBudgetaryBudgetCrossOrganiza!$A$1:$M$754,6,FALSE),"0")</f>
        <v>736000</v>
      </c>
      <c r="AK22" s="170">
        <f t="shared" si="10"/>
        <v>736000</v>
      </c>
      <c r="AL22" s="170">
        <f>IFERROR(VLOOKUP(B22,[3]rptBudgetaryBudgetCrossOrganiza!$A$8792:$O$10068,13,FALSE),"0")</f>
        <v>78229.48</v>
      </c>
      <c r="AM22" s="170"/>
      <c r="AN22" s="170"/>
      <c r="AO22" s="170"/>
      <c r="AP22" s="170"/>
      <c r="AQ22" s="170">
        <f t="shared" si="4"/>
        <v>-736000</v>
      </c>
      <c r="AS22" s="140"/>
      <c r="AT22" s="140"/>
      <c r="AU22" s="140"/>
      <c r="AV22" s="140"/>
      <c r="AW22" s="140"/>
      <c r="AX22" s="140"/>
      <c r="AY22" s="140"/>
      <c r="AZ22" s="140">
        <f t="shared" si="5"/>
        <v>0</v>
      </c>
      <c r="BA22" s="141" t="b">
        <f t="shared" si="11"/>
        <v>1</v>
      </c>
      <c r="BB22" s="141">
        <f t="shared" si="12"/>
        <v>0</v>
      </c>
    </row>
    <row r="23" spans="1:54" hidden="1" x14ac:dyDescent="0.2">
      <c r="A23" s="190">
        <v>8</v>
      </c>
      <c r="B23" s="141" t="s">
        <v>266</v>
      </c>
      <c r="C23" s="148" t="str">
        <f t="shared" si="6"/>
        <v>00</v>
      </c>
      <c r="D23" s="148" t="str">
        <f t="shared" si="7"/>
        <v>00</v>
      </c>
      <c r="E23" s="148" t="str">
        <f t="shared" si="8"/>
        <v>900</v>
      </c>
      <c r="F23" s="127" t="str">
        <f t="shared" si="9"/>
        <v>8050.31</v>
      </c>
      <c r="G23" s="141" t="s">
        <v>986</v>
      </c>
      <c r="H23" s="163">
        <v>0</v>
      </c>
      <c r="I23" s="163">
        <v>0</v>
      </c>
      <c r="J23" s="163"/>
      <c r="K23" s="163"/>
      <c r="L23" s="163"/>
      <c r="M23" s="163">
        <v>0</v>
      </c>
      <c r="N23" s="139">
        <v>0</v>
      </c>
      <c r="O23" s="139">
        <f t="shared" si="1"/>
        <v>0</v>
      </c>
      <c r="Q23" s="174">
        <v>0</v>
      </c>
      <c r="R23" s="174">
        <v>0</v>
      </c>
      <c r="S23" s="174"/>
      <c r="T23" s="174"/>
      <c r="U23" s="174"/>
      <c r="V23" s="174">
        <v>0</v>
      </c>
      <c r="W23" s="140">
        <v>0</v>
      </c>
      <c r="X23" s="140">
        <f t="shared" si="2"/>
        <v>0</v>
      </c>
      <c r="Z23" s="176">
        <v>0</v>
      </c>
      <c r="AA23" s="176">
        <v>0</v>
      </c>
      <c r="AB23" s="176"/>
      <c r="AC23" s="176"/>
      <c r="AD23" s="176"/>
      <c r="AE23" s="176">
        <v>0</v>
      </c>
      <c r="AF23" s="172">
        <v>0</v>
      </c>
      <c r="AG23" s="172">
        <f t="shared" si="3"/>
        <v>0</v>
      </c>
      <c r="AI23" s="168">
        <f>IFERROR(VLOOKUP(B23,[2]rptBudgetaryBudgetCrossOrganiza!$A$1:$M$754,4,FALSE),"0")</f>
        <v>0</v>
      </c>
      <c r="AJ23" s="168">
        <f>IFERROR(VLOOKUP(B23,[2]rptBudgetaryBudgetCrossOrganiza!$A$1:$M$754,6,FALSE),"0")</f>
        <v>0</v>
      </c>
      <c r="AK23" s="170">
        <f t="shared" si="10"/>
        <v>0</v>
      </c>
      <c r="AL23" s="170">
        <f>IFERROR(VLOOKUP(B23,[3]rptBudgetaryBudgetCrossOrganiza!$A$8792:$O$10068,13,FALSE),"0")</f>
        <v>0</v>
      </c>
      <c r="AM23" s="170"/>
      <c r="AN23" s="170"/>
      <c r="AO23" s="170"/>
      <c r="AP23" s="170"/>
      <c r="AQ23" s="170">
        <f t="shared" si="4"/>
        <v>0</v>
      </c>
      <c r="AS23" s="140"/>
      <c r="AT23" s="140"/>
      <c r="AU23" s="140"/>
      <c r="AV23" s="140"/>
      <c r="AW23" s="140"/>
      <c r="AX23" s="140"/>
      <c r="AY23" s="140"/>
      <c r="AZ23" s="140">
        <f t="shared" si="5"/>
        <v>0</v>
      </c>
      <c r="BA23" s="141" t="b">
        <f t="shared" si="11"/>
        <v>1</v>
      </c>
      <c r="BB23" s="141">
        <f t="shared" si="12"/>
        <v>0</v>
      </c>
    </row>
    <row r="24" spans="1:54" hidden="1" x14ac:dyDescent="0.2">
      <c r="A24" s="190">
        <v>8</v>
      </c>
      <c r="B24" s="141" t="s">
        <v>267</v>
      </c>
      <c r="C24" s="148" t="str">
        <f t="shared" si="6"/>
        <v>00</v>
      </c>
      <c r="D24" s="148" t="str">
        <f t="shared" si="7"/>
        <v>00</v>
      </c>
      <c r="E24" s="148" t="str">
        <f t="shared" si="8"/>
        <v>900</v>
      </c>
      <c r="F24" s="127" t="str">
        <f t="shared" si="9"/>
        <v>8050.99</v>
      </c>
      <c r="G24" s="141" t="s">
        <v>987</v>
      </c>
      <c r="H24" s="163">
        <v>6695000</v>
      </c>
      <c r="I24" s="163">
        <v>0</v>
      </c>
      <c r="J24" s="163"/>
      <c r="K24" s="163"/>
      <c r="L24" s="163"/>
      <c r="M24" s="163">
        <v>0</v>
      </c>
      <c r="N24" s="139">
        <v>0</v>
      </c>
      <c r="O24" s="139">
        <f t="shared" si="1"/>
        <v>0</v>
      </c>
      <c r="Q24" s="174">
        <v>3348000</v>
      </c>
      <c r="R24" s="174">
        <v>0</v>
      </c>
      <c r="S24" s="174"/>
      <c r="T24" s="174"/>
      <c r="U24" s="174"/>
      <c r="V24" s="174">
        <v>0</v>
      </c>
      <c r="W24" s="140">
        <v>0</v>
      </c>
      <c r="X24" s="140">
        <f t="shared" si="2"/>
        <v>0</v>
      </c>
      <c r="Z24" s="176">
        <v>2427105</v>
      </c>
      <c r="AA24" s="176">
        <v>0</v>
      </c>
      <c r="AB24" s="176"/>
      <c r="AC24" s="176"/>
      <c r="AD24" s="176"/>
      <c r="AE24" s="176">
        <v>0</v>
      </c>
      <c r="AF24" s="172">
        <v>0</v>
      </c>
      <c r="AG24" s="172">
        <f t="shared" si="3"/>
        <v>0</v>
      </c>
      <c r="AI24" s="168">
        <f>IFERROR(VLOOKUP(B24,[2]rptBudgetaryBudgetCrossOrganiza!$A$1:$M$754,4,FALSE),"0")</f>
        <v>0</v>
      </c>
      <c r="AJ24" s="168">
        <f>IFERROR(VLOOKUP(B24,[2]rptBudgetaryBudgetCrossOrganiza!$A$1:$M$754,6,FALSE),"0")</f>
        <v>0</v>
      </c>
      <c r="AK24" s="170">
        <f t="shared" si="10"/>
        <v>0</v>
      </c>
      <c r="AL24" s="170">
        <f>IFERROR(VLOOKUP(B24,[3]rptBudgetaryBudgetCrossOrganiza!$A$8792:$O$10068,13,FALSE),"0")</f>
        <v>0</v>
      </c>
      <c r="AM24" s="170"/>
      <c r="AN24" s="170"/>
      <c r="AO24" s="170"/>
      <c r="AP24" s="170"/>
      <c r="AQ24" s="170">
        <f t="shared" si="4"/>
        <v>0</v>
      </c>
      <c r="AS24" s="140"/>
      <c r="AT24" s="140"/>
      <c r="AU24" s="140"/>
      <c r="AV24" s="140"/>
      <c r="AW24" s="140"/>
      <c r="AX24" s="140"/>
      <c r="AY24" s="140"/>
      <c r="AZ24" s="140">
        <f t="shared" si="5"/>
        <v>0</v>
      </c>
      <c r="BA24" s="141" t="b">
        <f t="shared" si="11"/>
        <v>1</v>
      </c>
      <c r="BB24" s="141">
        <f t="shared" si="12"/>
        <v>0</v>
      </c>
    </row>
    <row r="25" spans="1:54" hidden="1" x14ac:dyDescent="0.2">
      <c r="A25" s="190">
        <v>8</v>
      </c>
      <c r="B25" s="141" t="s">
        <v>268</v>
      </c>
      <c r="C25" s="148" t="str">
        <f t="shared" si="6"/>
        <v>00</v>
      </c>
      <c r="D25" s="148" t="str">
        <f t="shared" si="7"/>
        <v>00</v>
      </c>
      <c r="E25" s="148" t="str">
        <f t="shared" si="8"/>
        <v>900</v>
      </c>
      <c r="F25" s="127" t="str">
        <f t="shared" si="9"/>
        <v>8050.26</v>
      </c>
      <c r="G25" s="141" t="s">
        <v>988</v>
      </c>
      <c r="H25" s="163">
        <v>0</v>
      </c>
      <c r="I25" s="163">
        <v>0</v>
      </c>
      <c r="J25" s="163"/>
      <c r="K25" s="163"/>
      <c r="L25" s="163"/>
      <c r="M25" s="163">
        <v>0</v>
      </c>
      <c r="N25" s="139">
        <v>0</v>
      </c>
      <c r="O25" s="139">
        <f t="shared" si="1"/>
        <v>0</v>
      </c>
      <c r="Q25" s="174">
        <v>0</v>
      </c>
      <c r="R25" s="174">
        <v>0</v>
      </c>
      <c r="S25" s="174"/>
      <c r="T25" s="174"/>
      <c r="U25" s="174"/>
      <c r="V25" s="174">
        <v>0</v>
      </c>
      <c r="W25" s="140">
        <v>0</v>
      </c>
      <c r="X25" s="140">
        <f t="shared" si="2"/>
        <v>0</v>
      </c>
      <c r="Z25" s="176">
        <v>0</v>
      </c>
      <c r="AA25" s="176">
        <v>0</v>
      </c>
      <c r="AB25" s="176"/>
      <c r="AC25" s="176"/>
      <c r="AD25" s="176"/>
      <c r="AE25" s="176">
        <v>0</v>
      </c>
      <c r="AF25" s="172">
        <v>0</v>
      </c>
      <c r="AG25" s="172">
        <f t="shared" si="3"/>
        <v>0</v>
      </c>
      <c r="AI25" s="168">
        <f>IFERROR(VLOOKUP(B25,[2]rptBudgetaryBudgetCrossOrganiza!$A$1:$M$754,4,FALSE),"0")</f>
        <v>0</v>
      </c>
      <c r="AJ25" s="168">
        <f>IFERROR(VLOOKUP(B25,[2]rptBudgetaryBudgetCrossOrganiza!$A$1:$M$754,6,FALSE),"0")</f>
        <v>0</v>
      </c>
      <c r="AK25" s="170">
        <f t="shared" si="10"/>
        <v>0</v>
      </c>
      <c r="AL25" s="170">
        <f>IFERROR(VLOOKUP(B25,[3]rptBudgetaryBudgetCrossOrganiza!$A$8792:$O$10068,13,FALSE),"0")</f>
        <v>0</v>
      </c>
      <c r="AM25" s="170"/>
      <c r="AN25" s="170"/>
      <c r="AO25" s="170"/>
      <c r="AP25" s="170"/>
      <c r="AQ25" s="170">
        <f t="shared" si="4"/>
        <v>0</v>
      </c>
      <c r="AS25" s="140"/>
      <c r="AT25" s="140"/>
      <c r="AU25" s="140"/>
      <c r="AV25" s="140"/>
      <c r="AW25" s="140"/>
      <c r="AX25" s="140"/>
      <c r="AY25" s="140"/>
      <c r="AZ25" s="140">
        <f t="shared" si="5"/>
        <v>0</v>
      </c>
      <c r="BA25" s="141" t="b">
        <f t="shared" si="11"/>
        <v>1</v>
      </c>
      <c r="BB25" s="141">
        <f t="shared" si="12"/>
        <v>0</v>
      </c>
    </row>
    <row r="26" spans="1:54" hidden="1" x14ac:dyDescent="0.2">
      <c r="A26" s="190">
        <v>8</v>
      </c>
      <c r="B26" s="141" t="s">
        <v>269</v>
      </c>
      <c r="C26" s="148" t="str">
        <f t="shared" si="6"/>
        <v>00</v>
      </c>
      <c r="D26" s="148" t="str">
        <f t="shared" si="7"/>
        <v>00</v>
      </c>
      <c r="E26" s="148" t="str">
        <f t="shared" si="8"/>
        <v>900</v>
      </c>
      <c r="F26" s="127" t="str">
        <f t="shared" si="9"/>
        <v>8050.27</v>
      </c>
      <c r="G26" s="141" t="s">
        <v>989</v>
      </c>
      <c r="H26" s="163">
        <v>0</v>
      </c>
      <c r="I26" s="163">
        <v>0</v>
      </c>
      <c r="J26" s="163"/>
      <c r="K26" s="163"/>
      <c r="L26" s="163"/>
      <c r="M26" s="163">
        <v>0</v>
      </c>
      <c r="N26" s="139">
        <v>0</v>
      </c>
      <c r="O26" s="139">
        <f t="shared" si="1"/>
        <v>0</v>
      </c>
      <c r="Q26" s="174">
        <v>0</v>
      </c>
      <c r="R26" s="174">
        <v>0</v>
      </c>
      <c r="S26" s="174"/>
      <c r="T26" s="174"/>
      <c r="U26" s="174"/>
      <c r="V26" s="174">
        <v>0</v>
      </c>
      <c r="W26" s="140">
        <v>0</v>
      </c>
      <c r="X26" s="140">
        <f t="shared" si="2"/>
        <v>0</v>
      </c>
      <c r="Z26" s="176">
        <v>0</v>
      </c>
      <c r="AA26" s="176">
        <v>0</v>
      </c>
      <c r="AB26" s="176"/>
      <c r="AC26" s="176"/>
      <c r="AD26" s="176"/>
      <c r="AE26" s="176">
        <v>0</v>
      </c>
      <c r="AF26" s="172">
        <v>0</v>
      </c>
      <c r="AG26" s="172">
        <f t="shared" si="3"/>
        <v>0</v>
      </c>
      <c r="AI26" s="168">
        <f>IFERROR(VLOOKUP(B26,[2]rptBudgetaryBudgetCrossOrganiza!$A$1:$M$754,4,FALSE),"0")</f>
        <v>0</v>
      </c>
      <c r="AJ26" s="168">
        <f>IFERROR(VLOOKUP(B26,[2]rptBudgetaryBudgetCrossOrganiza!$A$1:$M$754,6,FALSE),"0")</f>
        <v>0</v>
      </c>
      <c r="AK26" s="170">
        <f t="shared" si="10"/>
        <v>0</v>
      </c>
      <c r="AL26" s="170">
        <f>IFERROR(VLOOKUP(B26,[3]rptBudgetaryBudgetCrossOrganiza!$A$8792:$O$10068,13,FALSE),"0")</f>
        <v>0</v>
      </c>
      <c r="AM26" s="170"/>
      <c r="AN26" s="170"/>
      <c r="AO26" s="170"/>
      <c r="AP26" s="170"/>
      <c r="AQ26" s="170">
        <f t="shared" si="4"/>
        <v>0</v>
      </c>
      <c r="AS26" s="140"/>
      <c r="AT26" s="140"/>
      <c r="AU26" s="140"/>
      <c r="AV26" s="140"/>
      <c r="AW26" s="140"/>
      <c r="AX26" s="140"/>
      <c r="AY26" s="140"/>
      <c r="AZ26" s="140">
        <f t="shared" si="5"/>
        <v>0</v>
      </c>
      <c r="BA26" s="141" t="b">
        <f t="shared" si="11"/>
        <v>1</v>
      </c>
      <c r="BB26" s="141">
        <f t="shared" si="12"/>
        <v>0</v>
      </c>
    </row>
    <row r="27" spans="1:54" hidden="1" x14ac:dyDescent="0.2">
      <c r="A27" s="190">
        <v>8</v>
      </c>
      <c r="B27" s="141" t="s">
        <v>270</v>
      </c>
      <c r="C27" s="148" t="str">
        <f t="shared" si="6"/>
        <v>00</v>
      </c>
      <c r="D27" s="148" t="str">
        <f t="shared" si="7"/>
        <v>00</v>
      </c>
      <c r="E27" s="148" t="str">
        <f t="shared" si="8"/>
        <v>900</v>
      </c>
      <c r="F27" s="127" t="str">
        <f t="shared" si="9"/>
        <v>8050.28</v>
      </c>
      <c r="G27" s="141" t="s">
        <v>990</v>
      </c>
      <c r="H27" s="163">
        <v>0</v>
      </c>
      <c r="I27" s="163">
        <v>0</v>
      </c>
      <c r="J27" s="163"/>
      <c r="K27" s="163"/>
      <c r="L27" s="163"/>
      <c r="M27" s="163">
        <v>0</v>
      </c>
      <c r="N27" s="139">
        <v>0</v>
      </c>
      <c r="O27" s="139">
        <f t="shared" si="1"/>
        <v>0</v>
      </c>
      <c r="Q27" s="174">
        <v>0</v>
      </c>
      <c r="R27" s="174">
        <v>0</v>
      </c>
      <c r="S27" s="174"/>
      <c r="T27" s="174"/>
      <c r="U27" s="174"/>
      <c r="V27" s="174">
        <v>0</v>
      </c>
      <c r="W27" s="140">
        <v>0</v>
      </c>
      <c r="X27" s="140">
        <f t="shared" si="2"/>
        <v>0</v>
      </c>
      <c r="Z27" s="176">
        <v>0</v>
      </c>
      <c r="AA27" s="176">
        <v>0</v>
      </c>
      <c r="AB27" s="176"/>
      <c r="AC27" s="176"/>
      <c r="AD27" s="176"/>
      <c r="AE27" s="176">
        <v>0</v>
      </c>
      <c r="AF27" s="172">
        <v>0</v>
      </c>
      <c r="AG27" s="172">
        <f t="shared" si="3"/>
        <v>0</v>
      </c>
      <c r="AI27" s="168">
        <f>IFERROR(VLOOKUP(B27,[2]rptBudgetaryBudgetCrossOrganiza!$A$1:$M$754,4,FALSE),"0")</f>
        <v>0</v>
      </c>
      <c r="AJ27" s="168">
        <f>IFERROR(VLOOKUP(B27,[2]rptBudgetaryBudgetCrossOrganiza!$A$1:$M$754,6,FALSE),"0")</f>
        <v>0</v>
      </c>
      <c r="AK27" s="170">
        <f t="shared" si="10"/>
        <v>0</v>
      </c>
      <c r="AL27" s="170">
        <f>IFERROR(VLOOKUP(B27,[3]rptBudgetaryBudgetCrossOrganiza!$A$8792:$O$10068,13,FALSE),"0")</f>
        <v>0</v>
      </c>
      <c r="AM27" s="170"/>
      <c r="AN27" s="170"/>
      <c r="AO27" s="170"/>
      <c r="AP27" s="170"/>
      <c r="AQ27" s="170">
        <f t="shared" si="4"/>
        <v>0</v>
      </c>
      <c r="AS27" s="140"/>
      <c r="AT27" s="140"/>
      <c r="AU27" s="140"/>
      <c r="AV27" s="140"/>
      <c r="AW27" s="140"/>
      <c r="AX27" s="140"/>
      <c r="AY27" s="140"/>
      <c r="AZ27" s="140">
        <f t="shared" si="5"/>
        <v>0</v>
      </c>
      <c r="BA27" s="141" t="b">
        <f t="shared" si="11"/>
        <v>1</v>
      </c>
      <c r="BB27" s="141">
        <f t="shared" si="12"/>
        <v>0</v>
      </c>
    </row>
    <row r="28" spans="1:54" hidden="1" x14ac:dyDescent="0.2">
      <c r="A28" s="190">
        <v>8</v>
      </c>
      <c r="B28" s="141" t="s">
        <v>271</v>
      </c>
      <c r="C28" s="148" t="str">
        <f t="shared" si="6"/>
        <v>00</v>
      </c>
      <c r="D28" s="148" t="str">
        <f t="shared" si="7"/>
        <v>00</v>
      </c>
      <c r="E28" s="148" t="str">
        <f t="shared" si="8"/>
        <v>900</v>
      </c>
      <c r="F28" s="127" t="str">
        <f t="shared" si="9"/>
        <v>8050.01</v>
      </c>
      <c r="G28" s="141" t="s">
        <v>991</v>
      </c>
      <c r="H28" s="163">
        <v>0</v>
      </c>
      <c r="I28" s="163">
        <v>0</v>
      </c>
      <c r="J28" s="163"/>
      <c r="K28" s="163"/>
      <c r="L28" s="163"/>
      <c r="M28" s="163">
        <v>0</v>
      </c>
      <c r="N28" s="139">
        <v>0</v>
      </c>
      <c r="O28" s="139">
        <f t="shared" si="1"/>
        <v>0</v>
      </c>
      <c r="Q28" s="174">
        <v>0</v>
      </c>
      <c r="R28" s="174">
        <v>0</v>
      </c>
      <c r="S28" s="174"/>
      <c r="T28" s="174"/>
      <c r="U28" s="174"/>
      <c r="V28" s="174">
        <v>0</v>
      </c>
      <c r="W28" s="140">
        <v>0</v>
      </c>
      <c r="X28" s="140">
        <f t="shared" si="2"/>
        <v>0</v>
      </c>
      <c r="Z28" s="176">
        <v>0</v>
      </c>
      <c r="AA28" s="176">
        <v>0</v>
      </c>
      <c r="AB28" s="176"/>
      <c r="AC28" s="176"/>
      <c r="AD28" s="176"/>
      <c r="AE28" s="176">
        <v>0</v>
      </c>
      <c r="AF28" s="172">
        <v>0</v>
      </c>
      <c r="AG28" s="172">
        <f t="shared" si="3"/>
        <v>0</v>
      </c>
      <c r="AI28" s="168">
        <f>IFERROR(VLOOKUP(B28,[2]rptBudgetaryBudgetCrossOrganiza!$A$1:$M$754,4,FALSE),"0")</f>
        <v>0</v>
      </c>
      <c r="AJ28" s="168">
        <f>IFERROR(VLOOKUP(B28,[2]rptBudgetaryBudgetCrossOrganiza!$A$1:$M$754,6,FALSE),"0")</f>
        <v>0</v>
      </c>
      <c r="AK28" s="170">
        <f t="shared" si="10"/>
        <v>0</v>
      </c>
      <c r="AL28" s="170">
        <f>IFERROR(VLOOKUP(B28,[3]rptBudgetaryBudgetCrossOrganiza!$A$8792:$O$10068,13,FALSE),"0")</f>
        <v>0</v>
      </c>
      <c r="AM28" s="170"/>
      <c r="AN28" s="170"/>
      <c r="AO28" s="170"/>
      <c r="AP28" s="170"/>
      <c r="AQ28" s="170">
        <f t="shared" si="4"/>
        <v>0</v>
      </c>
      <c r="AS28" s="140"/>
      <c r="AT28" s="140"/>
      <c r="AU28" s="140"/>
      <c r="AV28" s="140"/>
      <c r="AW28" s="140"/>
      <c r="AX28" s="140"/>
      <c r="AY28" s="140"/>
      <c r="AZ28" s="140">
        <f t="shared" si="5"/>
        <v>0</v>
      </c>
      <c r="BA28" s="141" t="b">
        <f t="shared" si="11"/>
        <v>1</v>
      </c>
      <c r="BB28" s="141">
        <f t="shared" si="12"/>
        <v>0</v>
      </c>
    </row>
    <row r="29" spans="1:54" hidden="1" x14ac:dyDescent="0.2">
      <c r="A29" s="190">
        <v>8</v>
      </c>
      <c r="B29" s="141" t="s">
        <v>272</v>
      </c>
      <c r="C29" s="148" t="str">
        <f t="shared" si="6"/>
        <v>00</v>
      </c>
      <c r="D29" s="148" t="str">
        <f t="shared" si="7"/>
        <v>00</v>
      </c>
      <c r="E29" s="148" t="str">
        <f t="shared" si="8"/>
        <v>900</v>
      </c>
      <c r="F29" s="127" t="str">
        <f t="shared" si="9"/>
        <v>8050.17</v>
      </c>
      <c r="G29" s="141" t="s">
        <v>992</v>
      </c>
      <c r="H29" s="163">
        <v>0</v>
      </c>
      <c r="I29" s="163">
        <v>3725000</v>
      </c>
      <c r="J29" s="163"/>
      <c r="K29" s="163"/>
      <c r="L29" s="163"/>
      <c r="M29" s="163">
        <v>409639.36</v>
      </c>
      <c r="N29" s="139">
        <v>409639.36</v>
      </c>
      <c r="O29" s="139">
        <f t="shared" si="1"/>
        <v>-3315360.64</v>
      </c>
      <c r="Q29" s="174">
        <v>0</v>
      </c>
      <c r="R29" s="174">
        <v>5616500</v>
      </c>
      <c r="S29" s="174"/>
      <c r="T29" s="174"/>
      <c r="U29" s="174"/>
      <c r="V29" s="174">
        <v>4155832.7</v>
      </c>
      <c r="W29" s="140">
        <v>4155832.7</v>
      </c>
      <c r="X29" s="140">
        <f t="shared" si="2"/>
        <v>-1460667.2999999998</v>
      </c>
      <c r="Z29" s="176">
        <v>0</v>
      </c>
      <c r="AA29" s="176">
        <v>1574170</v>
      </c>
      <c r="AB29" s="176"/>
      <c r="AC29" s="176"/>
      <c r="AD29" s="176"/>
      <c r="AE29" s="176">
        <v>195684.36</v>
      </c>
      <c r="AF29" s="172">
        <v>195684.36</v>
      </c>
      <c r="AG29" s="172">
        <f t="shared" si="3"/>
        <v>-1378485.6400000001</v>
      </c>
      <c r="AI29" s="168">
        <f>IFERROR(VLOOKUP(B29,[2]rptBudgetaryBudgetCrossOrganiza!$A$1:$M$754,4,FALSE),"0")</f>
        <v>0</v>
      </c>
      <c r="AJ29" s="168">
        <f>IFERROR(VLOOKUP(B29,[2]rptBudgetaryBudgetCrossOrganiza!$A$1:$M$754,6,FALSE),"0")</f>
        <v>0</v>
      </c>
      <c r="AK29" s="170">
        <f t="shared" si="10"/>
        <v>0</v>
      </c>
      <c r="AL29" s="170">
        <f>IFERROR(VLOOKUP(B29,[3]rptBudgetaryBudgetCrossOrganiza!$A$8792:$O$10068,13,FALSE),"0")</f>
        <v>57.75</v>
      </c>
      <c r="AM29" s="170"/>
      <c r="AN29" s="170"/>
      <c r="AO29" s="170"/>
      <c r="AP29" s="170"/>
      <c r="AQ29" s="170">
        <f t="shared" si="4"/>
        <v>0</v>
      </c>
      <c r="AS29" s="140"/>
      <c r="AT29" s="140"/>
      <c r="AU29" s="140"/>
      <c r="AV29" s="140"/>
      <c r="AW29" s="140"/>
      <c r="AX29" s="140"/>
      <c r="AY29" s="140"/>
      <c r="AZ29" s="140">
        <f t="shared" si="5"/>
        <v>0</v>
      </c>
      <c r="BA29" s="141" t="b">
        <f t="shared" si="11"/>
        <v>1</v>
      </c>
      <c r="BB29" s="141">
        <f t="shared" si="12"/>
        <v>0</v>
      </c>
    </row>
    <row r="30" spans="1:54" hidden="1" x14ac:dyDescent="0.2">
      <c r="A30" s="190">
        <v>8</v>
      </c>
      <c r="B30" s="141" t="s">
        <v>273</v>
      </c>
      <c r="C30" s="148" t="str">
        <f t="shared" si="6"/>
        <v>00</v>
      </c>
      <c r="D30" s="148" t="str">
        <f t="shared" si="7"/>
        <v>00</v>
      </c>
      <c r="E30" s="148" t="str">
        <f t="shared" si="8"/>
        <v>900</v>
      </c>
      <c r="F30" s="127" t="str">
        <f t="shared" si="9"/>
        <v>8050.32</v>
      </c>
      <c r="G30" s="141" t="s">
        <v>993</v>
      </c>
      <c r="H30" s="163">
        <v>0</v>
      </c>
      <c r="I30" s="163">
        <v>0</v>
      </c>
      <c r="J30" s="163"/>
      <c r="K30" s="163"/>
      <c r="L30" s="163"/>
      <c r="M30" s="163">
        <v>0</v>
      </c>
      <c r="N30" s="139">
        <v>0</v>
      </c>
      <c r="O30" s="139">
        <f t="shared" si="1"/>
        <v>0</v>
      </c>
      <c r="Q30" s="174">
        <v>0</v>
      </c>
      <c r="R30" s="174">
        <v>0</v>
      </c>
      <c r="S30" s="174"/>
      <c r="T30" s="174"/>
      <c r="U30" s="174"/>
      <c r="V30" s="174">
        <v>0</v>
      </c>
      <c r="W30" s="140">
        <v>0</v>
      </c>
      <c r="X30" s="140">
        <f t="shared" si="2"/>
        <v>0</v>
      </c>
      <c r="Z30" s="176">
        <v>0</v>
      </c>
      <c r="AA30" s="176">
        <v>0</v>
      </c>
      <c r="AB30" s="176"/>
      <c r="AC30" s="176"/>
      <c r="AD30" s="176"/>
      <c r="AE30" s="176">
        <v>0</v>
      </c>
      <c r="AF30" s="172">
        <v>0</v>
      </c>
      <c r="AG30" s="172">
        <f t="shared" si="3"/>
        <v>0</v>
      </c>
      <c r="AI30" s="168">
        <f>IFERROR(VLOOKUP(B30,[2]rptBudgetaryBudgetCrossOrganiza!$A$1:$M$754,4,FALSE),"0")</f>
        <v>0</v>
      </c>
      <c r="AJ30" s="168">
        <f>IFERROR(VLOOKUP(B30,[2]rptBudgetaryBudgetCrossOrganiza!$A$1:$M$754,6,FALSE),"0")</f>
        <v>0</v>
      </c>
      <c r="AK30" s="170">
        <f t="shared" si="10"/>
        <v>0</v>
      </c>
      <c r="AL30" s="170">
        <f>IFERROR(VLOOKUP(B30,[3]rptBudgetaryBudgetCrossOrganiza!$A$8792:$O$10068,13,FALSE),"0")</f>
        <v>0</v>
      </c>
      <c r="AM30" s="170"/>
      <c r="AN30" s="170"/>
      <c r="AO30" s="170"/>
      <c r="AP30" s="170"/>
      <c r="AQ30" s="170">
        <f t="shared" si="4"/>
        <v>0</v>
      </c>
      <c r="AS30" s="140"/>
      <c r="AT30" s="140"/>
      <c r="AU30" s="140"/>
      <c r="AV30" s="140"/>
      <c r="AW30" s="140"/>
      <c r="AX30" s="140"/>
      <c r="AY30" s="140"/>
      <c r="AZ30" s="140">
        <f t="shared" si="5"/>
        <v>0</v>
      </c>
      <c r="BA30" s="141" t="b">
        <f t="shared" si="11"/>
        <v>1</v>
      </c>
      <c r="BB30" s="141">
        <f t="shared" si="12"/>
        <v>0</v>
      </c>
    </row>
    <row r="31" spans="1:54" hidden="1" x14ac:dyDescent="0.2">
      <c r="A31" s="190">
        <v>8</v>
      </c>
      <c r="B31" s="141" t="s">
        <v>274</v>
      </c>
      <c r="C31" s="148" t="str">
        <f t="shared" si="6"/>
        <v>00</v>
      </c>
      <c r="D31" s="148" t="str">
        <f t="shared" si="7"/>
        <v>00</v>
      </c>
      <c r="E31" s="148" t="str">
        <f t="shared" si="8"/>
        <v>900</v>
      </c>
      <c r="F31" s="127" t="str">
        <f t="shared" si="9"/>
        <v>8050.20</v>
      </c>
      <c r="G31" s="141" t="s">
        <v>994</v>
      </c>
      <c r="H31" s="163">
        <v>0</v>
      </c>
      <c r="I31" s="163">
        <v>6101100</v>
      </c>
      <c r="J31" s="163"/>
      <c r="K31" s="163"/>
      <c r="L31" s="163"/>
      <c r="M31" s="163">
        <v>916894.51</v>
      </c>
      <c r="N31" s="139">
        <v>916894.51</v>
      </c>
      <c r="O31" s="139">
        <f t="shared" si="1"/>
        <v>-5184205.49</v>
      </c>
      <c r="Q31" s="174">
        <v>0</v>
      </c>
      <c r="R31" s="174">
        <v>293305</v>
      </c>
      <c r="S31" s="174"/>
      <c r="T31" s="174"/>
      <c r="U31" s="174"/>
      <c r="V31" s="174">
        <v>166976.04</v>
      </c>
      <c r="W31" s="140">
        <v>166976.04</v>
      </c>
      <c r="X31" s="140">
        <f t="shared" si="2"/>
        <v>-126328.95999999999</v>
      </c>
      <c r="Z31" s="176">
        <v>0</v>
      </c>
      <c r="AA31" s="176">
        <v>28870</v>
      </c>
      <c r="AB31" s="176"/>
      <c r="AC31" s="176"/>
      <c r="AD31" s="176"/>
      <c r="AE31" s="176">
        <v>15121.68</v>
      </c>
      <c r="AF31" s="172">
        <v>15121.68</v>
      </c>
      <c r="AG31" s="172">
        <f t="shared" si="3"/>
        <v>-13748.32</v>
      </c>
      <c r="AI31" s="168">
        <f>IFERROR(VLOOKUP(B31,[2]rptBudgetaryBudgetCrossOrganiza!$A$1:$M$754,4,FALSE),"0")</f>
        <v>650000</v>
      </c>
      <c r="AJ31" s="168">
        <f>IFERROR(VLOOKUP(B31,[2]rptBudgetaryBudgetCrossOrganiza!$A$1:$M$754,6,FALSE),"0")</f>
        <v>650000</v>
      </c>
      <c r="AK31" s="170">
        <f t="shared" si="10"/>
        <v>650000</v>
      </c>
      <c r="AL31" s="170">
        <f>IFERROR(VLOOKUP(B31,[3]rptBudgetaryBudgetCrossOrganiza!$A$8792:$O$10068,13,FALSE),"0")</f>
        <v>0</v>
      </c>
      <c r="AM31" s="170"/>
      <c r="AN31" s="170"/>
      <c r="AO31" s="170"/>
      <c r="AP31" s="170"/>
      <c r="AQ31" s="170">
        <f t="shared" si="4"/>
        <v>-650000</v>
      </c>
      <c r="AS31" s="140"/>
      <c r="AT31" s="140"/>
      <c r="AU31" s="140"/>
      <c r="AV31" s="140"/>
      <c r="AW31" s="140"/>
      <c r="AX31" s="140"/>
      <c r="AY31" s="140"/>
      <c r="AZ31" s="140">
        <f t="shared" si="5"/>
        <v>0</v>
      </c>
      <c r="BA31" s="141" t="b">
        <f t="shared" si="11"/>
        <v>1</v>
      </c>
      <c r="BB31" s="141">
        <f t="shared" si="12"/>
        <v>0</v>
      </c>
    </row>
    <row r="32" spans="1:54" hidden="1" x14ac:dyDescent="0.2">
      <c r="A32" s="190">
        <v>8</v>
      </c>
      <c r="B32" s="141" t="s">
        <v>275</v>
      </c>
      <c r="C32" s="148" t="str">
        <f t="shared" si="6"/>
        <v>00</v>
      </c>
      <c r="D32" s="148" t="str">
        <f t="shared" si="7"/>
        <v>00</v>
      </c>
      <c r="E32" s="148" t="str">
        <f t="shared" si="8"/>
        <v>900</v>
      </c>
      <c r="F32" s="127" t="str">
        <f t="shared" si="9"/>
        <v>8050.11</v>
      </c>
      <c r="G32" s="141" t="s">
        <v>995</v>
      </c>
      <c r="H32" s="163">
        <v>0</v>
      </c>
      <c r="I32" s="163">
        <v>0</v>
      </c>
      <c r="J32" s="163"/>
      <c r="K32" s="163"/>
      <c r="L32" s="163"/>
      <c r="M32" s="163">
        <v>0</v>
      </c>
      <c r="N32" s="139">
        <v>0</v>
      </c>
      <c r="O32" s="139">
        <f t="shared" si="1"/>
        <v>0</v>
      </c>
      <c r="Q32" s="174">
        <v>0</v>
      </c>
      <c r="R32" s="174">
        <v>0</v>
      </c>
      <c r="S32" s="174"/>
      <c r="T32" s="174"/>
      <c r="U32" s="174"/>
      <c r="V32" s="174">
        <v>0</v>
      </c>
      <c r="W32" s="140">
        <v>0</v>
      </c>
      <c r="X32" s="140">
        <f t="shared" si="2"/>
        <v>0</v>
      </c>
      <c r="Z32" s="176">
        <v>0</v>
      </c>
      <c r="AA32" s="176">
        <v>0</v>
      </c>
      <c r="AB32" s="176"/>
      <c r="AC32" s="176"/>
      <c r="AD32" s="176"/>
      <c r="AE32" s="176">
        <v>0</v>
      </c>
      <c r="AF32" s="172">
        <v>0</v>
      </c>
      <c r="AG32" s="172">
        <f t="shared" si="3"/>
        <v>0</v>
      </c>
      <c r="AI32" s="168">
        <f>IFERROR(VLOOKUP(B32,[2]rptBudgetaryBudgetCrossOrganiza!$A$1:$M$754,4,FALSE),"0")</f>
        <v>0</v>
      </c>
      <c r="AJ32" s="168">
        <f>IFERROR(VLOOKUP(B32,[2]rptBudgetaryBudgetCrossOrganiza!$A$1:$M$754,6,FALSE),"0")</f>
        <v>0</v>
      </c>
      <c r="AK32" s="170">
        <f t="shared" si="10"/>
        <v>0</v>
      </c>
      <c r="AL32" s="170">
        <f>IFERROR(VLOOKUP(B32,[3]rptBudgetaryBudgetCrossOrganiza!$A$8792:$O$10068,13,FALSE),"0")</f>
        <v>0</v>
      </c>
      <c r="AM32" s="170"/>
      <c r="AN32" s="170"/>
      <c r="AO32" s="170"/>
      <c r="AP32" s="170"/>
      <c r="AQ32" s="170">
        <f t="shared" si="4"/>
        <v>0</v>
      </c>
      <c r="AS32" s="140"/>
      <c r="AT32" s="140"/>
      <c r="AU32" s="140"/>
      <c r="AV32" s="140"/>
      <c r="AW32" s="140"/>
      <c r="AX32" s="140"/>
      <c r="AY32" s="140"/>
      <c r="AZ32" s="140">
        <f t="shared" si="5"/>
        <v>0</v>
      </c>
      <c r="BA32" s="141" t="b">
        <f t="shared" si="11"/>
        <v>1</v>
      </c>
      <c r="BB32" s="141">
        <f t="shared" si="12"/>
        <v>0</v>
      </c>
    </row>
    <row r="33" spans="1:54" hidden="1" x14ac:dyDescent="0.2">
      <c r="A33" s="190">
        <v>8</v>
      </c>
      <c r="B33" s="141" t="s">
        <v>276</v>
      </c>
      <c r="C33" s="148" t="str">
        <f t="shared" si="6"/>
        <v>00</v>
      </c>
      <c r="D33" s="148" t="str">
        <f t="shared" si="7"/>
        <v>00</v>
      </c>
      <c r="E33" s="148" t="str">
        <f t="shared" si="8"/>
        <v>900</v>
      </c>
      <c r="F33" s="127" t="str">
        <f t="shared" si="9"/>
        <v>8050.12</v>
      </c>
      <c r="G33" s="141" t="s">
        <v>996</v>
      </c>
      <c r="H33" s="163">
        <v>0</v>
      </c>
      <c r="I33" s="163">
        <v>0</v>
      </c>
      <c r="J33" s="163"/>
      <c r="K33" s="163"/>
      <c r="L33" s="163"/>
      <c r="M33" s="163">
        <v>0</v>
      </c>
      <c r="N33" s="139">
        <v>0</v>
      </c>
      <c r="O33" s="139">
        <f t="shared" si="1"/>
        <v>0</v>
      </c>
      <c r="Q33" s="174">
        <v>0</v>
      </c>
      <c r="R33" s="174">
        <v>0</v>
      </c>
      <c r="S33" s="174"/>
      <c r="T33" s="174"/>
      <c r="U33" s="174"/>
      <c r="V33" s="174">
        <v>0</v>
      </c>
      <c r="W33" s="140">
        <v>0</v>
      </c>
      <c r="X33" s="140">
        <f t="shared" si="2"/>
        <v>0</v>
      </c>
      <c r="Z33" s="176">
        <v>0</v>
      </c>
      <c r="AA33" s="176">
        <v>0</v>
      </c>
      <c r="AB33" s="176"/>
      <c r="AC33" s="176"/>
      <c r="AD33" s="176"/>
      <c r="AE33" s="176">
        <v>0</v>
      </c>
      <c r="AF33" s="172">
        <v>0</v>
      </c>
      <c r="AG33" s="172">
        <f t="shared" si="3"/>
        <v>0</v>
      </c>
      <c r="AI33" s="168">
        <f>IFERROR(VLOOKUP(B33,[2]rptBudgetaryBudgetCrossOrganiza!$A$1:$M$754,4,FALSE),"0")</f>
        <v>0</v>
      </c>
      <c r="AJ33" s="168">
        <f>IFERROR(VLOOKUP(B33,[2]rptBudgetaryBudgetCrossOrganiza!$A$1:$M$754,6,FALSE),"0")</f>
        <v>0</v>
      </c>
      <c r="AK33" s="170">
        <f t="shared" si="10"/>
        <v>0</v>
      </c>
      <c r="AL33" s="170">
        <f>IFERROR(VLOOKUP(B33,[3]rptBudgetaryBudgetCrossOrganiza!$A$8792:$O$10068,13,FALSE),"0")</f>
        <v>0</v>
      </c>
      <c r="AM33" s="170"/>
      <c r="AN33" s="170"/>
      <c r="AO33" s="170"/>
      <c r="AP33" s="170"/>
      <c r="AQ33" s="170">
        <f t="shared" si="4"/>
        <v>0</v>
      </c>
      <c r="AS33" s="140"/>
      <c r="AT33" s="140"/>
      <c r="AU33" s="140"/>
      <c r="AV33" s="140"/>
      <c r="AW33" s="140"/>
      <c r="AX33" s="140"/>
      <c r="AY33" s="140"/>
      <c r="AZ33" s="140">
        <f t="shared" si="5"/>
        <v>0</v>
      </c>
      <c r="BA33" s="141" t="b">
        <f t="shared" si="11"/>
        <v>1</v>
      </c>
      <c r="BB33" s="141">
        <f t="shared" si="12"/>
        <v>0</v>
      </c>
    </row>
    <row r="34" spans="1:54" hidden="1" x14ac:dyDescent="0.2">
      <c r="A34" s="190">
        <v>8</v>
      </c>
      <c r="B34" s="141" t="s">
        <v>277</v>
      </c>
      <c r="C34" s="148" t="str">
        <f t="shared" si="6"/>
        <v>00</v>
      </c>
      <c r="D34" s="148" t="str">
        <f t="shared" si="7"/>
        <v>00</v>
      </c>
      <c r="E34" s="148" t="str">
        <f t="shared" si="8"/>
        <v>900</v>
      </c>
      <c r="F34" s="127" t="str">
        <f t="shared" si="9"/>
        <v>8050.13</v>
      </c>
      <c r="G34" s="141" t="s">
        <v>997</v>
      </c>
      <c r="H34" s="163">
        <v>0</v>
      </c>
      <c r="I34" s="163">
        <v>1898815</v>
      </c>
      <c r="J34" s="163"/>
      <c r="K34" s="163"/>
      <c r="L34" s="163"/>
      <c r="M34" s="163">
        <v>0</v>
      </c>
      <c r="N34" s="139">
        <v>0</v>
      </c>
      <c r="O34" s="139">
        <f t="shared" si="1"/>
        <v>-1898815</v>
      </c>
      <c r="Q34" s="174">
        <v>0</v>
      </c>
      <c r="R34" s="174">
        <v>1898815</v>
      </c>
      <c r="S34" s="174"/>
      <c r="T34" s="174"/>
      <c r="U34" s="174"/>
      <c r="V34" s="174">
        <v>262105.78</v>
      </c>
      <c r="W34" s="140">
        <v>262105.78</v>
      </c>
      <c r="X34" s="140">
        <f t="shared" si="2"/>
        <v>-1636709.22</v>
      </c>
      <c r="Z34" s="176">
        <v>0</v>
      </c>
      <c r="AA34" s="176">
        <v>1510815</v>
      </c>
      <c r="AB34" s="176"/>
      <c r="AC34" s="176"/>
      <c r="AD34" s="176"/>
      <c r="AE34" s="176">
        <v>0</v>
      </c>
      <c r="AF34" s="172">
        <v>0</v>
      </c>
      <c r="AG34" s="172">
        <f t="shared" si="3"/>
        <v>-1510815</v>
      </c>
      <c r="AI34" s="168">
        <f>IFERROR(VLOOKUP(B34,[2]rptBudgetaryBudgetCrossOrganiza!$A$1:$M$754,4,FALSE),"0")</f>
        <v>0</v>
      </c>
      <c r="AJ34" s="168">
        <f>IFERROR(VLOOKUP(B34,[2]rptBudgetaryBudgetCrossOrganiza!$A$1:$M$754,6,FALSE),"0")</f>
        <v>0</v>
      </c>
      <c r="AK34" s="170">
        <f t="shared" si="10"/>
        <v>0</v>
      </c>
      <c r="AL34" s="170">
        <f>IFERROR(VLOOKUP(B34,[3]rptBudgetaryBudgetCrossOrganiza!$A$8792:$O$10068,13,FALSE),"0")</f>
        <v>0</v>
      </c>
      <c r="AM34" s="170"/>
      <c r="AN34" s="170"/>
      <c r="AO34" s="170"/>
      <c r="AP34" s="170"/>
      <c r="AQ34" s="170">
        <f t="shared" si="4"/>
        <v>0</v>
      </c>
      <c r="AS34" s="140"/>
      <c r="AT34" s="140"/>
      <c r="AU34" s="140"/>
      <c r="AV34" s="140"/>
      <c r="AW34" s="140"/>
      <c r="AX34" s="140"/>
      <c r="AY34" s="140"/>
      <c r="AZ34" s="140">
        <f t="shared" si="5"/>
        <v>0</v>
      </c>
      <c r="BA34" s="141" t="b">
        <f t="shared" si="11"/>
        <v>1</v>
      </c>
      <c r="BB34" s="141">
        <f t="shared" si="12"/>
        <v>0</v>
      </c>
    </row>
    <row r="35" spans="1:54" hidden="1" x14ac:dyDescent="0.2">
      <c r="A35" s="190">
        <v>8</v>
      </c>
      <c r="B35" s="141" t="s">
        <v>278</v>
      </c>
      <c r="C35" s="148" t="str">
        <f t="shared" si="6"/>
        <v>00</v>
      </c>
      <c r="D35" s="148" t="str">
        <f t="shared" si="7"/>
        <v>00</v>
      </c>
      <c r="E35" s="148" t="str">
        <f t="shared" si="8"/>
        <v>900</v>
      </c>
      <c r="F35" s="127" t="str">
        <f t="shared" si="9"/>
        <v>8050.14</v>
      </c>
      <c r="G35" s="141" t="s">
        <v>998</v>
      </c>
      <c r="H35" s="163">
        <v>0</v>
      </c>
      <c r="I35" s="163">
        <v>0</v>
      </c>
      <c r="J35" s="163"/>
      <c r="K35" s="163"/>
      <c r="L35" s="163"/>
      <c r="M35" s="163">
        <v>0</v>
      </c>
      <c r="N35" s="139">
        <v>0</v>
      </c>
      <c r="O35" s="139">
        <f t="shared" si="1"/>
        <v>0</v>
      </c>
      <c r="Q35" s="174">
        <v>0</v>
      </c>
      <c r="R35" s="174">
        <v>0</v>
      </c>
      <c r="S35" s="174"/>
      <c r="T35" s="174"/>
      <c r="U35" s="174"/>
      <c r="V35" s="174">
        <v>0</v>
      </c>
      <c r="W35" s="140">
        <v>0</v>
      </c>
      <c r="X35" s="140">
        <f t="shared" si="2"/>
        <v>0</v>
      </c>
      <c r="Z35" s="176">
        <v>0</v>
      </c>
      <c r="AA35" s="176">
        <v>0</v>
      </c>
      <c r="AB35" s="176"/>
      <c r="AC35" s="176"/>
      <c r="AD35" s="176"/>
      <c r="AE35" s="176">
        <v>0</v>
      </c>
      <c r="AF35" s="172">
        <v>0</v>
      </c>
      <c r="AG35" s="172">
        <f t="shared" si="3"/>
        <v>0</v>
      </c>
      <c r="AI35" s="168">
        <f>IFERROR(VLOOKUP(B35,[2]rptBudgetaryBudgetCrossOrganiza!$A$1:$M$754,4,FALSE),"0")</f>
        <v>0</v>
      </c>
      <c r="AJ35" s="168">
        <f>IFERROR(VLOOKUP(B35,[2]rptBudgetaryBudgetCrossOrganiza!$A$1:$M$754,6,FALSE),"0")</f>
        <v>0</v>
      </c>
      <c r="AK35" s="170">
        <f t="shared" si="10"/>
        <v>0</v>
      </c>
      <c r="AL35" s="170">
        <f>IFERROR(VLOOKUP(B35,[3]rptBudgetaryBudgetCrossOrganiza!$A$8792:$O$10068,13,FALSE),"0")</f>
        <v>0</v>
      </c>
      <c r="AM35" s="170"/>
      <c r="AN35" s="170"/>
      <c r="AO35" s="170"/>
      <c r="AP35" s="170"/>
      <c r="AQ35" s="170">
        <f t="shared" si="4"/>
        <v>0</v>
      </c>
      <c r="AS35" s="140"/>
      <c r="AT35" s="140"/>
      <c r="AU35" s="140"/>
      <c r="AV35" s="140"/>
      <c r="AW35" s="140"/>
      <c r="AX35" s="140"/>
      <c r="AY35" s="140"/>
      <c r="AZ35" s="140">
        <f t="shared" si="5"/>
        <v>0</v>
      </c>
      <c r="BA35" s="141" t="b">
        <f t="shared" si="11"/>
        <v>1</v>
      </c>
      <c r="BB35" s="141">
        <f t="shared" si="12"/>
        <v>0</v>
      </c>
    </row>
    <row r="36" spans="1:54" hidden="1" x14ac:dyDescent="0.2">
      <c r="A36" s="190">
        <v>8</v>
      </c>
      <c r="B36" s="141" t="s">
        <v>279</v>
      </c>
      <c r="C36" s="148" t="str">
        <f t="shared" si="6"/>
        <v>00</v>
      </c>
      <c r="D36" s="148" t="str">
        <f t="shared" si="7"/>
        <v>00</v>
      </c>
      <c r="E36" s="148" t="str">
        <f t="shared" si="8"/>
        <v>900</v>
      </c>
      <c r="F36" s="127" t="str">
        <f t="shared" si="9"/>
        <v>8050.15</v>
      </c>
      <c r="G36" s="141" t="s">
        <v>999</v>
      </c>
      <c r="H36" s="163">
        <v>0</v>
      </c>
      <c r="I36" s="163">
        <v>0</v>
      </c>
      <c r="J36" s="163"/>
      <c r="K36" s="163"/>
      <c r="L36" s="163"/>
      <c r="M36" s="163">
        <v>0</v>
      </c>
      <c r="N36" s="139">
        <v>0</v>
      </c>
      <c r="O36" s="139">
        <f t="shared" si="1"/>
        <v>0</v>
      </c>
      <c r="Q36" s="174">
        <v>0</v>
      </c>
      <c r="R36" s="174">
        <v>0</v>
      </c>
      <c r="S36" s="174"/>
      <c r="T36" s="174"/>
      <c r="U36" s="174"/>
      <c r="V36" s="174">
        <v>0</v>
      </c>
      <c r="W36" s="140">
        <v>0</v>
      </c>
      <c r="X36" s="140">
        <f t="shared" si="2"/>
        <v>0</v>
      </c>
      <c r="Z36" s="176">
        <v>0</v>
      </c>
      <c r="AA36" s="176">
        <v>0</v>
      </c>
      <c r="AB36" s="176"/>
      <c r="AC36" s="176"/>
      <c r="AD36" s="176"/>
      <c r="AE36" s="176">
        <v>0</v>
      </c>
      <c r="AF36" s="172">
        <v>0</v>
      </c>
      <c r="AG36" s="172">
        <f t="shared" si="3"/>
        <v>0</v>
      </c>
      <c r="AI36" s="168">
        <f>IFERROR(VLOOKUP(B36,[2]rptBudgetaryBudgetCrossOrganiza!$A$1:$M$754,4,FALSE),"0")</f>
        <v>0</v>
      </c>
      <c r="AJ36" s="168">
        <f>IFERROR(VLOOKUP(B36,[2]rptBudgetaryBudgetCrossOrganiza!$A$1:$M$754,6,FALSE),"0")</f>
        <v>0</v>
      </c>
      <c r="AK36" s="170">
        <f t="shared" si="10"/>
        <v>0</v>
      </c>
      <c r="AL36" s="170">
        <f>IFERROR(VLOOKUP(B36,[3]rptBudgetaryBudgetCrossOrganiza!$A$8792:$O$10068,13,FALSE),"0")</f>
        <v>0</v>
      </c>
      <c r="AM36" s="170"/>
      <c r="AN36" s="170"/>
      <c r="AO36" s="170"/>
      <c r="AP36" s="170"/>
      <c r="AQ36" s="170">
        <f t="shared" si="4"/>
        <v>0</v>
      </c>
      <c r="AS36" s="140"/>
      <c r="AT36" s="140"/>
      <c r="AU36" s="140"/>
      <c r="AV36" s="140"/>
      <c r="AW36" s="140"/>
      <c r="AX36" s="140"/>
      <c r="AY36" s="140"/>
      <c r="AZ36" s="140">
        <f t="shared" si="5"/>
        <v>0</v>
      </c>
      <c r="BA36" s="141" t="b">
        <f t="shared" si="11"/>
        <v>1</v>
      </c>
      <c r="BB36" s="141">
        <f t="shared" si="12"/>
        <v>0</v>
      </c>
    </row>
    <row r="37" spans="1:54" hidden="1" x14ac:dyDescent="0.2">
      <c r="A37" s="190">
        <v>8</v>
      </c>
      <c r="B37" s="141" t="s">
        <v>280</v>
      </c>
      <c r="C37" s="148" t="str">
        <f t="shared" si="6"/>
        <v>00</v>
      </c>
      <c r="D37" s="148" t="str">
        <f t="shared" si="7"/>
        <v>00</v>
      </c>
      <c r="E37" s="148" t="str">
        <f t="shared" si="8"/>
        <v>900</v>
      </c>
      <c r="F37" s="127" t="str">
        <f t="shared" si="9"/>
        <v>8050.16</v>
      </c>
      <c r="G37" s="141" t="s">
        <v>1000</v>
      </c>
      <c r="H37" s="163">
        <v>0</v>
      </c>
      <c r="I37" s="163">
        <v>9297450</v>
      </c>
      <c r="J37" s="163"/>
      <c r="K37" s="163"/>
      <c r="L37" s="163"/>
      <c r="M37" s="163">
        <v>6405986.4400000004</v>
      </c>
      <c r="N37" s="139">
        <v>6405986.4400000004</v>
      </c>
      <c r="O37" s="139">
        <f t="shared" si="1"/>
        <v>-2891463.5599999996</v>
      </c>
      <c r="Q37" s="174">
        <v>0</v>
      </c>
      <c r="R37" s="174">
        <v>2891465</v>
      </c>
      <c r="S37" s="174"/>
      <c r="T37" s="174"/>
      <c r="U37" s="174"/>
      <c r="V37" s="174">
        <v>2797663.68</v>
      </c>
      <c r="W37" s="140">
        <v>2797663.68</v>
      </c>
      <c r="X37" s="140">
        <f t="shared" si="2"/>
        <v>-93801.319999999832</v>
      </c>
      <c r="Z37" s="176">
        <v>0</v>
      </c>
      <c r="AA37" s="176">
        <v>93805</v>
      </c>
      <c r="AB37" s="176"/>
      <c r="AC37" s="176"/>
      <c r="AD37" s="176"/>
      <c r="AE37" s="176">
        <v>104996.93</v>
      </c>
      <c r="AF37" s="172">
        <v>104996.93</v>
      </c>
      <c r="AG37" s="172">
        <f t="shared" si="3"/>
        <v>11191.929999999993</v>
      </c>
      <c r="AI37" s="168">
        <f>IFERROR(VLOOKUP(B37,[2]rptBudgetaryBudgetCrossOrganiza!$A$1:$M$754,4,FALSE),"0")</f>
        <v>0</v>
      </c>
      <c r="AJ37" s="168">
        <f>IFERROR(VLOOKUP(B37,[2]rptBudgetaryBudgetCrossOrganiza!$A$1:$M$754,6,FALSE),"0")</f>
        <v>0</v>
      </c>
      <c r="AK37" s="170">
        <f t="shared" si="10"/>
        <v>0</v>
      </c>
      <c r="AL37" s="170">
        <f>IFERROR(VLOOKUP(B37,[3]rptBudgetaryBudgetCrossOrganiza!$A$8792:$O$10068,13,FALSE),"0")</f>
        <v>0</v>
      </c>
      <c r="AM37" s="170"/>
      <c r="AN37" s="170"/>
      <c r="AO37" s="170"/>
      <c r="AP37" s="170"/>
      <c r="AQ37" s="170">
        <f t="shared" si="4"/>
        <v>0</v>
      </c>
      <c r="AS37" s="140"/>
      <c r="AT37" s="140"/>
      <c r="AU37" s="140"/>
      <c r="AV37" s="140"/>
      <c r="AW37" s="140"/>
      <c r="AX37" s="140"/>
      <c r="AY37" s="140"/>
      <c r="AZ37" s="140">
        <f t="shared" si="5"/>
        <v>0</v>
      </c>
      <c r="BA37" s="141" t="b">
        <f t="shared" si="11"/>
        <v>1</v>
      </c>
      <c r="BB37" s="141">
        <f t="shared" si="12"/>
        <v>0</v>
      </c>
    </row>
    <row r="38" spans="1:54" hidden="1" x14ac:dyDescent="0.2">
      <c r="A38" s="190">
        <v>8</v>
      </c>
      <c r="B38" s="141" t="s">
        <v>281</v>
      </c>
      <c r="C38" s="148" t="str">
        <f t="shared" si="6"/>
        <v>00</v>
      </c>
      <c r="D38" s="148" t="str">
        <f t="shared" si="7"/>
        <v>00</v>
      </c>
      <c r="E38" s="148" t="str">
        <f t="shared" si="8"/>
        <v>900</v>
      </c>
      <c r="F38" s="127" t="str">
        <f t="shared" si="9"/>
        <v>8050.18</v>
      </c>
      <c r="G38" s="141" t="s">
        <v>1001</v>
      </c>
      <c r="H38" s="163">
        <v>0</v>
      </c>
      <c r="I38" s="163">
        <v>0</v>
      </c>
      <c r="J38" s="163"/>
      <c r="K38" s="163"/>
      <c r="L38" s="163"/>
      <c r="M38" s="163">
        <v>0</v>
      </c>
      <c r="N38" s="139">
        <v>0</v>
      </c>
      <c r="O38" s="139">
        <f t="shared" si="1"/>
        <v>0</v>
      </c>
      <c r="Q38" s="174">
        <v>0</v>
      </c>
      <c r="R38" s="174">
        <v>0</v>
      </c>
      <c r="S38" s="174"/>
      <c r="T38" s="174"/>
      <c r="U38" s="174"/>
      <c r="V38" s="174">
        <v>0</v>
      </c>
      <c r="W38" s="140">
        <v>0</v>
      </c>
      <c r="X38" s="140">
        <f t="shared" si="2"/>
        <v>0</v>
      </c>
      <c r="Z38" s="176">
        <v>0</v>
      </c>
      <c r="AA38" s="176">
        <v>0</v>
      </c>
      <c r="AB38" s="176"/>
      <c r="AC38" s="176"/>
      <c r="AD38" s="176"/>
      <c r="AE38" s="176">
        <v>0</v>
      </c>
      <c r="AF38" s="172">
        <v>0</v>
      </c>
      <c r="AG38" s="172">
        <f t="shared" si="3"/>
        <v>0</v>
      </c>
      <c r="AI38" s="168">
        <f>IFERROR(VLOOKUP(B38,[2]rptBudgetaryBudgetCrossOrganiza!$A$1:$M$754,4,FALSE),"0")</f>
        <v>0</v>
      </c>
      <c r="AJ38" s="168">
        <f>IFERROR(VLOOKUP(B38,[2]rptBudgetaryBudgetCrossOrganiza!$A$1:$M$754,6,FALSE),"0")</f>
        <v>0</v>
      </c>
      <c r="AK38" s="170">
        <f t="shared" si="10"/>
        <v>0</v>
      </c>
      <c r="AL38" s="170">
        <f>IFERROR(VLOOKUP(B38,[3]rptBudgetaryBudgetCrossOrganiza!$A$8792:$O$10068,13,FALSE),"0")</f>
        <v>0</v>
      </c>
      <c r="AM38" s="170"/>
      <c r="AN38" s="170"/>
      <c r="AO38" s="170"/>
      <c r="AP38" s="170"/>
      <c r="AQ38" s="170">
        <f t="shared" si="4"/>
        <v>0</v>
      </c>
      <c r="AS38" s="140"/>
      <c r="AT38" s="140"/>
      <c r="AU38" s="140"/>
      <c r="AV38" s="140"/>
      <c r="AW38" s="140"/>
      <c r="AX38" s="140"/>
      <c r="AY38" s="140"/>
      <c r="AZ38" s="140">
        <f t="shared" si="5"/>
        <v>0</v>
      </c>
      <c r="BA38" s="141" t="b">
        <f t="shared" si="11"/>
        <v>1</v>
      </c>
      <c r="BB38" s="141">
        <f t="shared" si="12"/>
        <v>0</v>
      </c>
    </row>
    <row r="39" spans="1:54" hidden="1" x14ac:dyDescent="0.2">
      <c r="A39" s="190">
        <v>8</v>
      </c>
      <c r="B39" s="141" t="s">
        <v>282</v>
      </c>
      <c r="C39" s="148" t="str">
        <f t="shared" si="6"/>
        <v>00</v>
      </c>
      <c r="D39" s="148" t="str">
        <f t="shared" si="7"/>
        <v>00</v>
      </c>
      <c r="E39" s="148" t="str">
        <f t="shared" si="8"/>
        <v>900</v>
      </c>
      <c r="F39" s="127" t="str">
        <f t="shared" si="9"/>
        <v>8050.33</v>
      </c>
      <c r="G39" s="141" t="s">
        <v>1002</v>
      </c>
      <c r="H39" s="163">
        <v>0</v>
      </c>
      <c r="I39" s="163">
        <v>0</v>
      </c>
      <c r="J39" s="163"/>
      <c r="K39" s="163"/>
      <c r="L39" s="163"/>
      <c r="M39" s="163">
        <v>0</v>
      </c>
      <c r="N39" s="139">
        <v>0</v>
      </c>
      <c r="O39" s="139">
        <f t="shared" si="1"/>
        <v>0</v>
      </c>
      <c r="Q39" s="174">
        <v>0</v>
      </c>
      <c r="R39" s="174">
        <v>0</v>
      </c>
      <c r="S39" s="174"/>
      <c r="T39" s="174"/>
      <c r="U39" s="174"/>
      <c r="V39" s="174">
        <v>0</v>
      </c>
      <c r="W39" s="140">
        <v>0</v>
      </c>
      <c r="X39" s="140">
        <f t="shared" si="2"/>
        <v>0</v>
      </c>
      <c r="Z39" s="176">
        <v>0</v>
      </c>
      <c r="AA39" s="176">
        <v>0</v>
      </c>
      <c r="AB39" s="176"/>
      <c r="AC39" s="176"/>
      <c r="AD39" s="176"/>
      <c r="AE39" s="176">
        <v>0</v>
      </c>
      <c r="AF39" s="172">
        <v>0</v>
      </c>
      <c r="AG39" s="172">
        <f t="shared" si="3"/>
        <v>0</v>
      </c>
      <c r="AI39" s="168">
        <f>IFERROR(VLOOKUP(B39,[2]rptBudgetaryBudgetCrossOrganiza!$A$1:$M$754,4,FALSE),"0")</f>
        <v>0</v>
      </c>
      <c r="AJ39" s="168">
        <f>IFERROR(VLOOKUP(B39,[2]rptBudgetaryBudgetCrossOrganiza!$A$1:$M$754,6,FALSE),"0")</f>
        <v>0</v>
      </c>
      <c r="AK39" s="170">
        <f t="shared" si="10"/>
        <v>0</v>
      </c>
      <c r="AL39" s="170">
        <f>IFERROR(VLOOKUP(B39,[3]rptBudgetaryBudgetCrossOrganiza!$A$8792:$O$10068,13,FALSE),"0")</f>
        <v>0</v>
      </c>
      <c r="AM39" s="170"/>
      <c r="AN39" s="170"/>
      <c r="AO39" s="170"/>
      <c r="AP39" s="170"/>
      <c r="AQ39" s="170">
        <f t="shared" si="4"/>
        <v>0</v>
      </c>
      <c r="AS39" s="140"/>
      <c r="AT39" s="140"/>
      <c r="AU39" s="140"/>
      <c r="AV39" s="140"/>
      <c r="AW39" s="140"/>
      <c r="AX39" s="140"/>
      <c r="AY39" s="140"/>
      <c r="AZ39" s="140">
        <f t="shared" si="5"/>
        <v>0</v>
      </c>
      <c r="BA39" s="141" t="b">
        <f t="shared" si="11"/>
        <v>1</v>
      </c>
      <c r="BB39" s="141">
        <f t="shared" si="12"/>
        <v>0</v>
      </c>
    </row>
    <row r="40" spans="1:54" hidden="1" x14ac:dyDescent="0.2">
      <c r="A40" s="190">
        <v>8</v>
      </c>
      <c r="B40" s="141" t="s">
        <v>283</v>
      </c>
      <c r="C40" s="148" t="str">
        <f t="shared" si="6"/>
        <v>00</v>
      </c>
      <c r="D40" s="148" t="str">
        <f t="shared" si="7"/>
        <v>00</v>
      </c>
      <c r="E40" s="148" t="str">
        <f t="shared" si="8"/>
        <v>900</v>
      </c>
      <c r="F40" s="127" t="str">
        <f t="shared" si="9"/>
        <v>8050.29</v>
      </c>
      <c r="G40" s="141" t="s">
        <v>1003</v>
      </c>
      <c r="H40" s="163">
        <v>0</v>
      </c>
      <c r="I40" s="163">
        <v>0</v>
      </c>
      <c r="J40" s="163"/>
      <c r="K40" s="163"/>
      <c r="L40" s="163"/>
      <c r="M40" s="163">
        <v>0</v>
      </c>
      <c r="N40" s="139">
        <v>0</v>
      </c>
      <c r="O40" s="139">
        <f t="shared" si="1"/>
        <v>0</v>
      </c>
      <c r="Q40" s="174">
        <v>0</v>
      </c>
      <c r="R40" s="174">
        <v>0</v>
      </c>
      <c r="S40" s="174"/>
      <c r="T40" s="174"/>
      <c r="U40" s="174"/>
      <c r="V40" s="174">
        <v>0</v>
      </c>
      <c r="W40" s="140">
        <v>0</v>
      </c>
      <c r="X40" s="140">
        <f t="shared" si="2"/>
        <v>0</v>
      </c>
      <c r="Z40" s="176">
        <v>0</v>
      </c>
      <c r="AA40" s="176">
        <v>0</v>
      </c>
      <c r="AB40" s="176"/>
      <c r="AC40" s="176"/>
      <c r="AD40" s="176"/>
      <c r="AE40" s="176">
        <v>0</v>
      </c>
      <c r="AF40" s="172">
        <v>0</v>
      </c>
      <c r="AG40" s="172">
        <f t="shared" si="3"/>
        <v>0</v>
      </c>
      <c r="AI40" s="168">
        <f>IFERROR(VLOOKUP(B40,[2]rptBudgetaryBudgetCrossOrganiza!$A$1:$M$754,4,FALSE),"0")</f>
        <v>0</v>
      </c>
      <c r="AJ40" s="168">
        <f>IFERROR(VLOOKUP(B40,[2]rptBudgetaryBudgetCrossOrganiza!$A$1:$M$754,6,FALSE),"0")</f>
        <v>0</v>
      </c>
      <c r="AK40" s="170">
        <f t="shared" si="10"/>
        <v>0</v>
      </c>
      <c r="AL40" s="170">
        <f>IFERROR(VLOOKUP(B40,[3]rptBudgetaryBudgetCrossOrganiza!$A$8792:$O$10068,13,FALSE),"0")</f>
        <v>0</v>
      </c>
      <c r="AM40" s="170"/>
      <c r="AN40" s="170"/>
      <c r="AO40" s="170"/>
      <c r="AP40" s="170"/>
      <c r="AQ40" s="170">
        <f t="shared" si="4"/>
        <v>0</v>
      </c>
      <c r="AS40" s="140"/>
      <c r="AT40" s="140"/>
      <c r="AU40" s="140"/>
      <c r="AV40" s="140"/>
      <c r="AW40" s="140"/>
      <c r="AX40" s="140"/>
      <c r="AY40" s="140"/>
      <c r="AZ40" s="140">
        <f t="shared" si="5"/>
        <v>0</v>
      </c>
      <c r="BA40" s="141" t="b">
        <f t="shared" si="11"/>
        <v>1</v>
      </c>
      <c r="BB40" s="141">
        <f t="shared" si="12"/>
        <v>0</v>
      </c>
    </row>
    <row r="41" spans="1:54" hidden="1" x14ac:dyDescent="0.2">
      <c r="A41" s="190">
        <v>8</v>
      </c>
      <c r="B41" s="141" t="s">
        <v>284</v>
      </c>
      <c r="C41" s="148" t="str">
        <f t="shared" si="6"/>
        <v>00</v>
      </c>
      <c r="D41" s="148" t="str">
        <f t="shared" si="7"/>
        <v>00</v>
      </c>
      <c r="E41" s="148" t="str">
        <f t="shared" si="8"/>
        <v>900</v>
      </c>
      <c r="F41" s="127" t="str">
        <f t="shared" si="9"/>
        <v>8050.30</v>
      </c>
      <c r="G41" s="141" t="s">
        <v>1004</v>
      </c>
      <c r="H41" s="163">
        <v>0</v>
      </c>
      <c r="I41" s="163">
        <v>0</v>
      </c>
      <c r="J41" s="163"/>
      <c r="K41" s="163"/>
      <c r="L41" s="163"/>
      <c r="M41" s="163">
        <v>0</v>
      </c>
      <c r="N41" s="139">
        <v>0</v>
      </c>
      <c r="O41" s="139">
        <f t="shared" si="1"/>
        <v>0</v>
      </c>
      <c r="Q41" s="174">
        <v>0</v>
      </c>
      <c r="R41" s="174">
        <v>0</v>
      </c>
      <c r="S41" s="174"/>
      <c r="T41" s="174"/>
      <c r="U41" s="174"/>
      <c r="V41" s="174">
        <v>0</v>
      </c>
      <c r="W41" s="140">
        <v>0</v>
      </c>
      <c r="X41" s="140">
        <f t="shared" si="2"/>
        <v>0</v>
      </c>
      <c r="Z41" s="176">
        <v>0</v>
      </c>
      <c r="AA41" s="176">
        <v>0</v>
      </c>
      <c r="AB41" s="176"/>
      <c r="AC41" s="176"/>
      <c r="AD41" s="176"/>
      <c r="AE41" s="176">
        <v>0</v>
      </c>
      <c r="AF41" s="172">
        <v>0</v>
      </c>
      <c r="AG41" s="172">
        <f t="shared" si="3"/>
        <v>0</v>
      </c>
      <c r="AI41" s="168">
        <f>IFERROR(VLOOKUP(B41,[2]rptBudgetaryBudgetCrossOrganiza!$A$1:$M$754,4,FALSE),"0")</f>
        <v>0</v>
      </c>
      <c r="AJ41" s="168">
        <f>IFERROR(VLOOKUP(B41,[2]rptBudgetaryBudgetCrossOrganiza!$A$1:$M$754,6,FALSE),"0")</f>
        <v>0</v>
      </c>
      <c r="AK41" s="170">
        <f t="shared" si="10"/>
        <v>0</v>
      </c>
      <c r="AL41" s="170">
        <f>IFERROR(VLOOKUP(B41,[3]rptBudgetaryBudgetCrossOrganiza!$A$8792:$O$10068,13,FALSE),"0")</f>
        <v>0</v>
      </c>
      <c r="AM41" s="170"/>
      <c r="AN41" s="170"/>
      <c r="AO41" s="170"/>
      <c r="AP41" s="170"/>
      <c r="AQ41" s="170">
        <f t="shared" si="4"/>
        <v>0</v>
      </c>
      <c r="AS41" s="140"/>
      <c r="AT41" s="140"/>
      <c r="AU41" s="140"/>
      <c r="AV41" s="140"/>
      <c r="AW41" s="140"/>
      <c r="AX41" s="140"/>
      <c r="AY41" s="140"/>
      <c r="AZ41" s="140">
        <f t="shared" si="5"/>
        <v>0</v>
      </c>
      <c r="BA41" s="141" t="b">
        <f t="shared" si="11"/>
        <v>1</v>
      </c>
      <c r="BB41" s="141">
        <f t="shared" si="12"/>
        <v>0</v>
      </c>
    </row>
    <row r="42" spans="1:54" x14ac:dyDescent="0.2">
      <c r="A42" s="190">
        <v>7</v>
      </c>
      <c r="B42" s="141" t="s">
        <v>285</v>
      </c>
      <c r="C42" s="148" t="str">
        <f t="shared" si="6"/>
        <v>00</v>
      </c>
      <c r="D42" s="148" t="str">
        <f t="shared" si="7"/>
        <v>00</v>
      </c>
      <c r="E42" s="148" t="str">
        <f t="shared" si="8"/>
        <v>900</v>
      </c>
      <c r="F42" s="127" t="str">
        <f t="shared" si="9"/>
        <v>7000.25</v>
      </c>
      <c r="G42" s="141" t="s">
        <v>1005</v>
      </c>
      <c r="H42" s="163">
        <v>0</v>
      </c>
      <c r="I42" s="163">
        <v>100017</v>
      </c>
      <c r="J42" s="163"/>
      <c r="K42" s="163"/>
      <c r="L42" s="163"/>
      <c r="M42" s="163">
        <v>0</v>
      </c>
      <c r="N42" s="139">
        <v>0</v>
      </c>
      <c r="O42" s="139">
        <f t="shared" si="1"/>
        <v>-100017</v>
      </c>
      <c r="Q42" s="174">
        <v>0</v>
      </c>
      <c r="R42" s="174">
        <v>225003</v>
      </c>
      <c r="S42" s="174"/>
      <c r="T42" s="174"/>
      <c r="U42" s="174"/>
      <c r="V42" s="174">
        <v>99981.87</v>
      </c>
      <c r="W42" s="140">
        <v>99981.87</v>
      </c>
      <c r="X42" s="140">
        <f t="shared" si="2"/>
        <v>-125021.13</v>
      </c>
      <c r="Z42" s="176">
        <v>0</v>
      </c>
      <c r="AA42" s="176">
        <v>46621</v>
      </c>
      <c r="AB42" s="176"/>
      <c r="AC42" s="176"/>
      <c r="AD42" s="176"/>
      <c r="AE42" s="176">
        <v>0</v>
      </c>
      <c r="AF42" s="172">
        <v>0</v>
      </c>
      <c r="AG42" s="172">
        <f t="shared" si="3"/>
        <v>-46621</v>
      </c>
      <c r="AI42" s="168">
        <f>IFERROR(VLOOKUP(B42,[2]rptBudgetaryBudgetCrossOrganiza!$A$1:$M$754,4,FALSE),"0")</f>
        <v>0</v>
      </c>
      <c r="AJ42" s="168">
        <f>IFERROR(VLOOKUP(B42,[2]rptBudgetaryBudgetCrossOrganiza!$A$1:$M$754,6,FALSE),"0")</f>
        <v>103379</v>
      </c>
      <c r="AK42" s="197">
        <v>125000</v>
      </c>
      <c r="AL42" s="170">
        <f>IFERROR(VLOOKUP(B42,[3]rptBudgetaryBudgetCrossOrganiza!$A$8792:$O$10068,13,FALSE),"0")</f>
        <v>103378.75</v>
      </c>
      <c r="AM42" s="170" t="s">
        <v>1087</v>
      </c>
      <c r="AN42" s="170"/>
      <c r="AO42" s="170"/>
      <c r="AP42" s="170"/>
      <c r="AQ42" s="170">
        <f t="shared" si="4"/>
        <v>-103379</v>
      </c>
      <c r="AS42" s="140"/>
      <c r="AT42" s="140"/>
      <c r="AU42" s="140"/>
      <c r="AV42" s="140"/>
      <c r="AW42" s="140"/>
      <c r="AX42" s="140"/>
      <c r="AY42" s="140"/>
      <c r="AZ42" s="140">
        <f t="shared" si="5"/>
        <v>0</v>
      </c>
      <c r="BA42" s="141" t="b">
        <f t="shared" si="11"/>
        <v>0</v>
      </c>
      <c r="BB42" s="141">
        <f t="shared" si="12"/>
        <v>125000</v>
      </c>
    </row>
    <row r="43" spans="1:54" hidden="1" x14ac:dyDescent="0.2">
      <c r="A43" s="190">
        <v>7</v>
      </c>
      <c r="B43" s="141" t="s">
        <v>286</v>
      </c>
      <c r="C43" s="148" t="str">
        <f t="shared" si="6"/>
        <v>00</v>
      </c>
      <c r="D43" s="148" t="str">
        <f t="shared" si="7"/>
        <v>00</v>
      </c>
      <c r="E43" s="148" t="str">
        <f t="shared" si="8"/>
        <v>900</v>
      </c>
      <c r="F43" s="127" t="str">
        <f t="shared" si="9"/>
        <v>7000.24</v>
      </c>
      <c r="G43" s="141" t="s">
        <v>1006</v>
      </c>
      <c r="H43" s="163">
        <v>0</v>
      </c>
      <c r="I43" s="163">
        <v>0</v>
      </c>
      <c r="J43" s="163"/>
      <c r="K43" s="163"/>
      <c r="L43" s="163"/>
      <c r="M43" s="163">
        <v>0</v>
      </c>
      <c r="N43" s="139">
        <v>0</v>
      </c>
      <c r="O43" s="139">
        <f t="shared" si="1"/>
        <v>0</v>
      </c>
      <c r="Q43" s="174">
        <v>0</v>
      </c>
      <c r="R43" s="174">
        <v>0</v>
      </c>
      <c r="S43" s="174"/>
      <c r="T43" s="174"/>
      <c r="U43" s="174"/>
      <c r="V43" s="174">
        <v>0</v>
      </c>
      <c r="W43" s="140">
        <v>0</v>
      </c>
      <c r="X43" s="140">
        <f t="shared" si="2"/>
        <v>0</v>
      </c>
      <c r="Z43" s="176">
        <v>0</v>
      </c>
      <c r="AA43" s="176">
        <v>0</v>
      </c>
      <c r="AB43" s="176"/>
      <c r="AC43" s="176"/>
      <c r="AD43" s="176"/>
      <c r="AE43" s="176">
        <v>0</v>
      </c>
      <c r="AF43" s="172">
        <v>0</v>
      </c>
      <c r="AG43" s="172">
        <f t="shared" si="3"/>
        <v>0</v>
      </c>
      <c r="AI43" s="168">
        <f>IFERROR(VLOOKUP(B43,[2]rptBudgetaryBudgetCrossOrganiza!$A$1:$M$754,4,FALSE),"0")</f>
        <v>0</v>
      </c>
      <c r="AJ43" s="168">
        <f>IFERROR(VLOOKUP(B43,[2]rptBudgetaryBudgetCrossOrganiza!$A$1:$M$754,6,FALSE),"0")</f>
        <v>0</v>
      </c>
      <c r="AK43" s="170">
        <f t="shared" si="10"/>
        <v>0</v>
      </c>
      <c r="AL43" s="170">
        <f>IFERROR(VLOOKUP(B43,[3]rptBudgetaryBudgetCrossOrganiza!$A$8792:$O$10068,13,FALSE),"0")</f>
        <v>0</v>
      </c>
      <c r="AM43" s="170"/>
      <c r="AN43" s="170"/>
      <c r="AO43" s="170"/>
      <c r="AP43" s="170"/>
      <c r="AQ43" s="170">
        <f t="shared" si="4"/>
        <v>0</v>
      </c>
      <c r="AS43" s="140"/>
      <c r="AT43" s="140"/>
      <c r="AU43" s="140"/>
      <c r="AV43" s="140"/>
      <c r="AW43" s="140"/>
      <c r="AX43" s="140"/>
      <c r="AY43" s="140"/>
      <c r="AZ43" s="140">
        <f t="shared" si="5"/>
        <v>0</v>
      </c>
      <c r="BA43" s="141" t="b">
        <f t="shared" si="11"/>
        <v>1</v>
      </c>
      <c r="BB43" s="141">
        <f t="shared" si="12"/>
        <v>0</v>
      </c>
    </row>
    <row r="44" spans="1:54" hidden="1" x14ac:dyDescent="0.2">
      <c r="A44" s="190">
        <v>7</v>
      </c>
      <c r="B44" s="141" t="s">
        <v>287</v>
      </c>
      <c r="C44" s="148" t="str">
        <f t="shared" si="6"/>
        <v>00</v>
      </c>
      <c r="D44" s="148" t="str">
        <f t="shared" si="7"/>
        <v>00</v>
      </c>
      <c r="E44" s="148" t="str">
        <f t="shared" si="8"/>
        <v>900</v>
      </c>
      <c r="F44" s="127" t="str">
        <f t="shared" si="9"/>
        <v>7000.09</v>
      </c>
      <c r="G44" s="141" t="s">
        <v>175</v>
      </c>
      <c r="H44" s="163">
        <v>0</v>
      </c>
      <c r="I44" s="163">
        <v>13000</v>
      </c>
      <c r="J44" s="163"/>
      <c r="K44" s="163"/>
      <c r="L44" s="163"/>
      <c r="M44" s="163">
        <v>10250.620000000001</v>
      </c>
      <c r="N44" s="139">
        <v>10250.620000000001</v>
      </c>
      <c r="O44" s="139">
        <f t="shared" si="1"/>
        <v>-2749.3799999999992</v>
      </c>
      <c r="Q44" s="174">
        <v>0</v>
      </c>
      <c r="R44" s="174">
        <v>2750</v>
      </c>
      <c r="S44" s="174"/>
      <c r="T44" s="174"/>
      <c r="U44" s="174"/>
      <c r="V44" s="174">
        <v>2750</v>
      </c>
      <c r="W44" s="140">
        <v>2750</v>
      </c>
      <c r="X44" s="140">
        <f t="shared" si="2"/>
        <v>0</v>
      </c>
      <c r="Z44" s="176">
        <v>0</v>
      </c>
      <c r="AA44" s="176">
        <v>0</v>
      </c>
      <c r="AB44" s="176"/>
      <c r="AC44" s="176"/>
      <c r="AD44" s="176"/>
      <c r="AE44" s="176">
        <v>0</v>
      </c>
      <c r="AF44" s="172">
        <v>0</v>
      </c>
      <c r="AG44" s="172">
        <f t="shared" si="3"/>
        <v>0</v>
      </c>
      <c r="AI44" s="168">
        <f>IFERROR(VLOOKUP(B44,[2]rptBudgetaryBudgetCrossOrganiza!$A$1:$M$754,4,FALSE),"0")</f>
        <v>0</v>
      </c>
      <c r="AJ44" s="168">
        <f>IFERROR(VLOOKUP(B44,[2]rptBudgetaryBudgetCrossOrganiza!$A$1:$M$754,6,FALSE),"0")</f>
        <v>0</v>
      </c>
      <c r="AK44" s="170">
        <f t="shared" si="10"/>
        <v>0</v>
      </c>
      <c r="AL44" s="170">
        <f>IFERROR(VLOOKUP(B44,[3]rptBudgetaryBudgetCrossOrganiza!$A$8792:$O$10068,13,FALSE),"0")</f>
        <v>0</v>
      </c>
      <c r="AM44" s="170"/>
      <c r="AN44" s="170"/>
      <c r="AO44" s="170"/>
      <c r="AP44" s="170"/>
      <c r="AQ44" s="170">
        <f t="shared" si="4"/>
        <v>0</v>
      </c>
      <c r="AS44" s="140"/>
      <c r="AT44" s="140"/>
      <c r="AU44" s="140"/>
      <c r="AV44" s="140"/>
      <c r="AW44" s="140"/>
      <c r="AX44" s="140"/>
      <c r="AY44" s="140"/>
      <c r="AZ44" s="140">
        <f t="shared" si="5"/>
        <v>0</v>
      </c>
      <c r="BA44" s="141" t="b">
        <f t="shared" si="11"/>
        <v>1</v>
      </c>
      <c r="BB44" s="141">
        <f t="shared" si="12"/>
        <v>0</v>
      </c>
    </row>
    <row r="45" spans="1:54" hidden="1" x14ac:dyDescent="0.2">
      <c r="A45" s="190">
        <v>7</v>
      </c>
      <c r="B45" s="141" t="s">
        <v>288</v>
      </c>
      <c r="C45" s="148" t="str">
        <f t="shared" si="6"/>
        <v>00</v>
      </c>
      <c r="D45" s="148" t="str">
        <f t="shared" si="7"/>
        <v>00</v>
      </c>
      <c r="E45" s="148" t="str">
        <f t="shared" si="8"/>
        <v>900</v>
      </c>
      <c r="F45" s="127" t="str">
        <f t="shared" si="9"/>
        <v>7000.07</v>
      </c>
      <c r="G45" s="141" t="s">
        <v>1007</v>
      </c>
      <c r="H45" s="163">
        <v>0</v>
      </c>
      <c r="I45" s="163">
        <v>0</v>
      </c>
      <c r="J45" s="163"/>
      <c r="K45" s="163"/>
      <c r="L45" s="163"/>
      <c r="M45" s="163">
        <v>0</v>
      </c>
      <c r="N45" s="139">
        <v>0</v>
      </c>
      <c r="O45" s="139">
        <f t="shared" si="1"/>
        <v>0</v>
      </c>
      <c r="Q45" s="174">
        <v>0</v>
      </c>
      <c r="R45" s="174">
        <v>0</v>
      </c>
      <c r="S45" s="174"/>
      <c r="T45" s="174"/>
      <c r="U45" s="174"/>
      <c r="V45" s="174">
        <v>0</v>
      </c>
      <c r="W45" s="140">
        <v>0</v>
      </c>
      <c r="X45" s="140">
        <f t="shared" si="2"/>
        <v>0</v>
      </c>
      <c r="Z45" s="176">
        <v>0</v>
      </c>
      <c r="AA45" s="176">
        <v>0</v>
      </c>
      <c r="AB45" s="176"/>
      <c r="AC45" s="176"/>
      <c r="AD45" s="176"/>
      <c r="AE45" s="176">
        <v>0</v>
      </c>
      <c r="AF45" s="172">
        <v>0</v>
      </c>
      <c r="AG45" s="172">
        <f t="shared" si="3"/>
        <v>0</v>
      </c>
      <c r="AI45" s="168">
        <f>IFERROR(VLOOKUP(B45,[2]rptBudgetaryBudgetCrossOrganiza!$A$1:$M$754,4,FALSE),"0")</f>
        <v>0</v>
      </c>
      <c r="AJ45" s="168">
        <f>IFERROR(VLOOKUP(B45,[2]rptBudgetaryBudgetCrossOrganiza!$A$1:$M$754,6,FALSE),"0")</f>
        <v>0</v>
      </c>
      <c r="AK45" s="170">
        <f t="shared" si="10"/>
        <v>0</v>
      </c>
      <c r="AL45" s="170">
        <f>IFERROR(VLOOKUP(B45,[3]rptBudgetaryBudgetCrossOrganiza!$A$8792:$O$10068,13,FALSE),"0")</f>
        <v>0</v>
      </c>
      <c r="AM45" s="170"/>
      <c r="AN45" s="170"/>
      <c r="AO45" s="170"/>
      <c r="AP45" s="170"/>
      <c r="AQ45" s="170">
        <f t="shared" si="4"/>
        <v>0</v>
      </c>
      <c r="AS45" s="140"/>
      <c r="AT45" s="140"/>
      <c r="AU45" s="140"/>
      <c r="AV45" s="140"/>
      <c r="AW45" s="140"/>
      <c r="AX45" s="140"/>
      <c r="AY45" s="140"/>
      <c r="AZ45" s="140">
        <f t="shared" si="5"/>
        <v>0</v>
      </c>
      <c r="BA45" s="141" t="b">
        <f t="shared" si="11"/>
        <v>1</v>
      </c>
      <c r="BB45" s="141">
        <f t="shared" si="12"/>
        <v>0</v>
      </c>
    </row>
    <row r="46" spans="1:54" hidden="1" x14ac:dyDescent="0.2">
      <c r="A46" s="190">
        <v>7</v>
      </c>
      <c r="B46" s="141" t="s">
        <v>289</v>
      </c>
      <c r="C46" s="148" t="str">
        <f t="shared" si="6"/>
        <v>00</v>
      </c>
      <c r="D46" s="148" t="str">
        <f t="shared" si="7"/>
        <v>00</v>
      </c>
      <c r="E46" s="148" t="str">
        <f t="shared" si="8"/>
        <v>900</v>
      </c>
      <c r="F46" s="127" t="str">
        <f t="shared" si="9"/>
        <v>7000.08</v>
      </c>
      <c r="G46" s="141" t="s">
        <v>170</v>
      </c>
      <c r="H46" s="163">
        <v>0</v>
      </c>
      <c r="I46" s="163">
        <v>0</v>
      </c>
      <c r="J46" s="163"/>
      <c r="K46" s="163"/>
      <c r="L46" s="163"/>
      <c r="M46" s="163">
        <v>0</v>
      </c>
      <c r="N46" s="139">
        <v>0</v>
      </c>
      <c r="O46" s="139">
        <f t="shared" si="1"/>
        <v>0</v>
      </c>
      <c r="Q46" s="174">
        <v>0</v>
      </c>
      <c r="R46" s="174">
        <v>0</v>
      </c>
      <c r="S46" s="174"/>
      <c r="T46" s="174"/>
      <c r="U46" s="174"/>
      <c r="V46" s="174">
        <v>0</v>
      </c>
      <c r="W46" s="140">
        <v>0</v>
      </c>
      <c r="X46" s="140">
        <f t="shared" si="2"/>
        <v>0</v>
      </c>
      <c r="Z46" s="176">
        <v>0</v>
      </c>
      <c r="AA46" s="176">
        <v>0</v>
      </c>
      <c r="AB46" s="176"/>
      <c r="AC46" s="176"/>
      <c r="AD46" s="176"/>
      <c r="AE46" s="176">
        <v>0</v>
      </c>
      <c r="AF46" s="172">
        <v>0</v>
      </c>
      <c r="AG46" s="172">
        <f t="shared" si="3"/>
        <v>0</v>
      </c>
      <c r="AI46" s="168">
        <f>IFERROR(VLOOKUP(B46,[2]rptBudgetaryBudgetCrossOrganiza!$A$1:$M$754,4,FALSE),"0")</f>
        <v>110000</v>
      </c>
      <c r="AJ46" s="168">
        <f>IFERROR(VLOOKUP(B46,[2]rptBudgetaryBudgetCrossOrganiza!$A$1:$M$754,6,FALSE),"0")</f>
        <v>110000</v>
      </c>
      <c r="AK46" s="170">
        <f t="shared" si="10"/>
        <v>110000</v>
      </c>
      <c r="AL46" s="170">
        <f>IFERROR(VLOOKUP(B46,[3]rptBudgetaryBudgetCrossOrganiza!$A$8792:$O$10068,13,FALSE),"0")</f>
        <v>0</v>
      </c>
      <c r="AM46" s="170"/>
      <c r="AN46" s="170"/>
      <c r="AO46" s="170"/>
      <c r="AP46" s="170"/>
      <c r="AQ46" s="170">
        <f t="shared" si="4"/>
        <v>-110000</v>
      </c>
      <c r="AS46" s="140"/>
      <c r="AT46" s="140"/>
      <c r="AU46" s="140"/>
      <c r="AV46" s="140"/>
      <c r="AW46" s="140"/>
      <c r="AX46" s="140"/>
      <c r="AY46" s="140"/>
      <c r="AZ46" s="140">
        <f t="shared" si="5"/>
        <v>0</v>
      </c>
      <c r="BA46" s="141" t="b">
        <f t="shared" si="11"/>
        <v>1</v>
      </c>
      <c r="BB46" s="141">
        <f t="shared" si="12"/>
        <v>0</v>
      </c>
    </row>
    <row r="47" spans="1:54" hidden="1" x14ac:dyDescent="0.2">
      <c r="A47" s="190">
        <v>7</v>
      </c>
      <c r="B47" s="141" t="s">
        <v>290</v>
      </c>
      <c r="C47" s="148" t="str">
        <f t="shared" si="6"/>
        <v>00</v>
      </c>
      <c r="D47" s="148" t="str">
        <f t="shared" si="7"/>
        <v>00</v>
      </c>
      <c r="E47" s="148" t="str">
        <f t="shared" si="8"/>
        <v>900</v>
      </c>
      <c r="F47" s="127" t="str">
        <f t="shared" si="9"/>
        <v>7000.26</v>
      </c>
      <c r="G47" s="141" t="s">
        <v>1008</v>
      </c>
      <c r="H47" s="163">
        <v>0</v>
      </c>
      <c r="I47" s="163">
        <v>0</v>
      </c>
      <c r="J47" s="163"/>
      <c r="K47" s="163"/>
      <c r="L47" s="163"/>
      <c r="M47" s="163">
        <v>0</v>
      </c>
      <c r="N47" s="139">
        <v>0</v>
      </c>
      <c r="O47" s="139">
        <f t="shared" si="1"/>
        <v>0</v>
      </c>
      <c r="Q47" s="174">
        <v>0</v>
      </c>
      <c r="R47" s="174">
        <v>0</v>
      </c>
      <c r="S47" s="174"/>
      <c r="T47" s="174"/>
      <c r="U47" s="174"/>
      <c r="V47" s="174">
        <v>0</v>
      </c>
      <c r="W47" s="140">
        <v>0</v>
      </c>
      <c r="X47" s="140">
        <f t="shared" si="2"/>
        <v>0</v>
      </c>
      <c r="Z47" s="176">
        <v>0</v>
      </c>
      <c r="AA47" s="176">
        <v>0</v>
      </c>
      <c r="AB47" s="176"/>
      <c r="AC47" s="176"/>
      <c r="AD47" s="176"/>
      <c r="AE47" s="176">
        <v>0</v>
      </c>
      <c r="AF47" s="172">
        <v>0</v>
      </c>
      <c r="AG47" s="172">
        <f t="shared" si="3"/>
        <v>0</v>
      </c>
      <c r="AI47" s="168">
        <f>IFERROR(VLOOKUP(B47,[2]rptBudgetaryBudgetCrossOrganiza!$A$1:$M$754,4,FALSE),"0")</f>
        <v>0</v>
      </c>
      <c r="AJ47" s="168">
        <f>IFERROR(VLOOKUP(B47,[2]rptBudgetaryBudgetCrossOrganiza!$A$1:$M$754,6,FALSE),"0")</f>
        <v>0</v>
      </c>
      <c r="AK47" s="170">
        <f t="shared" si="10"/>
        <v>0</v>
      </c>
      <c r="AL47" s="170">
        <f>IFERROR(VLOOKUP(B47,[3]rptBudgetaryBudgetCrossOrganiza!$A$8792:$O$10068,13,FALSE),"0")</f>
        <v>0</v>
      </c>
      <c r="AM47" s="170"/>
      <c r="AN47" s="170"/>
      <c r="AO47" s="170"/>
      <c r="AP47" s="170"/>
      <c r="AQ47" s="170">
        <f t="shared" si="4"/>
        <v>0</v>
      </c>
      <c r="AS47" s="140"/>
      <c r="AT47" s="140"/>
      <c r="AU47" s="140"/>
      <c r="AV47" s="140"/>
      <c r="AW47" s="140"/>
      <c r="AX47" s="140"/>
      <c r="AY47" s="140"/>
      <c r="AZ47" s="140">
        <f t="shared" si="5"/>
        <v>0</v>
      </c>
      <c r="BA47" s="141" t="b">
        <f t="shared" si="11"/>
        <v>1</v>
      </c>
      <c r="BB47" s="141">
        <f t="shared" si="12"/>
        <v>0</v>
      </c>
    </row>
    <row r="48" spans="1:54" hidden="1" x14ac:dyDescent="0.2">
      <c r="A48" s="190">
        <v>7</v>
      </c>
      <c r="B48" s="141" t="s">
        <v>291</v>
      </c>
      <c r="C48" s="148" t="str">
        <f t="shared" si="6"/>
        <v>00</v>
      </c>
      <c r="D48" s="148" t="str">
        <f t="shared" si="7"/>
        <v>00</v>
      </c>
      <c r="E48" s="148" t="str">
        <f t="shared" si="8"/>
        <v>900</v>
      </c>
      <c r="F48" s="127" t="str">
        <f t="shared" si="9"/>
        <v>7000.99</v>
      </c>
      <c r="G48" s="141" t="s">
        <v>84</v>
      </c>
      <c r="H48" s="163">
        <v>0</v>
      </c>
      <c r="I48" s="163">
        <v>0</v>
      </c>
      <c r="J48" s="163"/>
      <c r="K48" s="163"/>
      <c r="L48" s="163"/>
      <c r="M48" s="163">
        <v>0</v>
      </c>
      <c r="N48" s="139">
        <v>0</v>
      </c>
      <c r="O48" s="139">
        <f t="shared" si="1"/>
        <v>0</v>
      </c>
      <c r="Q48" s="174">
        <v>95945</v>
      </c>
      <c r="R48" s="174">
        <v>0</v>
      </c>
      <c r="S48" s="174"/>
      <c r="T48" s="174"/>
      <c r="U48" s="174"/>
      <c r="V48" s="174">
        <v>0</v>
      </c>
      <c r="W48" s="140">
        <v>0</v>
      </c>
      <c r="X48" s="140">
        <f t="shared" si="2"/>
        <v>0</v>
      </c>
      <c r="Z48" s="176">
        <v>42625</v>
      </c>
      <c r="AA48" s="176">
        <v>0</v>
      </c>
      <c r="AB48" s="176"/>
      <c r="AC48" s="176"/>
      <c r="AD48" s="176"/>
      <c r="AE48" s="176">
        <v>0</v>
      </c>
      <c r="AF48" s="172">
        <v>0</v>
      </c>
      <c r="AG48" s="172">
        <f t="shared" si="3"/>
        <v>0</v>
      </c>
      <c r="AI48" s="168">
        <f>IFERROR(VLOOKUP(B48,[2]rptBudgetaryBudgetCrossOrganiza!$A$1:$M$754,4,FALSE),"0")</f>
        <v>3557625</v>
      </c>
      <c r="AJ48" s="168">
        <f>IFERROR(VLOOKUP(B48,[2]rptBudgetaryBudgetCrossOrganiza!$A$1:$M$754,6,FALSE),"0")</f>
        <v>3557625</v>
      </c>
      <c r="AK48" s="170">
        <f t="shared" si="10"/>
        <v>3557625</v>
      </c>
      <c r="AL48" s="170">
        <f>IFERROR(VLOOKUP(B48,[3]rptBudgetaryBudgetCrossOrganiza!$A$8792:$O$10068,13,FALSE),"0")</f>
        <v>0</v>
      </c>
      <c r="AM48" s="170"/>
      <c r="AN48" s="170"/>
      <c r="AO48" s="170"/>
      <c r="AP48" s="170"/>
      <c r="AQ48" s="170">
        <f t="shared" si="4"/>
        <v>-3557625</v>
      </c>
      <c r="AS48" s="140"/>
      <c r="AT48" s="140"/>
      <c r="AU48" s="140"/>
      <c r="AV48" s="140"/>
      <c r="AW48" s="140"/>
      <c r="AX48" s="140"/>
      <c r="AY48" s="140"/>
      <c r="AZ48" s="140">
        <f t="shared" si="5"/>
        <v>0</v>
      </c>
      <c r="BA48" s="141" t="b">
        <f t="shared" si="11"/>
        <v>1</v>
      </c>
      <c r="BB48" s="141">
        <f t="shared" si="12"/>
        <v>0</v>
      </c>
    </row>
    <row r="49" spans="1:54" hidden="1" x14ac:dyDescent="0.2">
      <c r="A49" s="190">
        <v>7</v>
      </c>
      <c r="B49" s="141" t="s">
        <v>292</v>
      </c>
      <c r="C49" s="148" t="str">
        <f t="shared" si="6"/>
        <v>00</v>
      </c>
      <c r="D49" s="148" t="str">
        <f t="shared" si="7"/>
        <v>00</v>
      </c>
      <c r="E49" s="148" t="str">
        <f t="shared" si="8"/>
        <v>900</v>
      </c>
      <c r="F49" s="127" t="str">
        <f t="shared" si="9"/>
        <v>7000.20</v>
      </c>
      <c r="G49" s="141" t="s">
        <v>1009</v>
      </c>
      <c r="H49" s="163">
        <v>0</v>
      </c>
      <c r="I49" s="163">
        <v>0</v>
      </c>
      <c r="J49" s="163"/>
      <c r="K49" s="163"/>
      <c r="L49" s="163"/>
      <c r="M49" s="163">
        <v>0</v>
      </c>
      <c r="N49" s="139">
        <v>0</v>
      </c>
      <c r="O49" s="139">
        <f t="shared" si="1"/>
        <v>0</v>
      </c>
      <c r="Q49" s="174">
        <v>0</v>
      </c>
      <c r="R49" s="174">
        <v>0</v>
      </c>
      <c r="S49" s="174"/>
      <c r="T49" s="174"/>
      <c r="U49" s="174"/>
      <c r="V49" s="174">
        <v>0</v>
      </c>
      <c r="W49" s="140">
        <v>0</v>
      </c>
      <c r="X49" s="140">
        <f t="shared" si="2"/>
        <v>0</v>
      </c>
      <c r="Z49" s="176">
        <v>0</v>
      </c>
      <c r="AA49" s="176">
        <v>0</v>
      </c>
      <c r="AB49" s="176"/>
      <c r="AC49" s="176"/>
      <c r="AD49" s="176"/>
      <c r="AE49" s="176">
        <v>0</v>
      </c>
      <c r="AF49" s="172">
        <v>0</v>
      </c>
      <c r="AG49" s="172">
        <f t="shared" si="3"/>
        <v>0</v>
      </c>
      <c r="AI49" s="168">
        <f>IFERROR(VLOOKUP(B49,[2]rptBudgetaryBudgetCrossOrganiza!$A$1:$M$754,4,FALSE),"0")</f>
        <v>0</v>
      </c>
      <c r="AJ49" s="168">
        <f>IFERROR(VLOOKUP(B49,[2]rptBudgetaryBudgetCrossOrganiza!$A$1:$M$754,6,FALSE),"0")</f>
        <v>0</v>
      </c>
      <c r="AK49" s="170">
        <f t="shared" si="10"/>
        <v>0</v>
      </c>
      <c r="AL49" s="170">
        <f>IFERROR(VLOOKUP(B49,[3]rptBudgetaryBudgetCrossOrganiza!$A$8792:$O$10068,13,FALSE),"0")</f>
        <v>0</v>
      </c>
      <c r="AM49" s="170"/>
      <c r="AN49" s="170"/>
      <c r="AO49" s="170"/>
      <c r="AP49" s="170"/>
      <c r="AQ49" s="170">
        <f t="shared" si="4"/>
        <v>0</v>
      </c>
      <c r="AS49" s="140"/>
      <c r="AT49" s="140"/>
      <c r="AU49" s="140"/>
      <c r="AV49" s="140"/>
      <c r="AW49" s="140"/>
      <c r="AX49" s="140"/>
      <c r="AY49" s="140"/>
      <c r="AZ49" s="140">
        <f t="shared" si="5"/>
        <v>0</v>
      </c>
      <c r="BA49" s="141" t="b">
        <f t="shared" si="11"/>
        <v>1</v>
      </c>
      <c r="BB49" s="141">
        <f t="shared" si="12"/>
        <v>0</v>
      </c>
    </row>
    <row r="50" spans="1:54" hidden="1" x14ac:dyDescent="0.2">
      <c r="A50" s="190">
        <v>7</v>
      </c>
      <c r="B50" s="141" t="s">
        <v>293</v>
      </c>
      <c r="C50" s="148" t="str">
        <f t="shared" si="6"/>
        <v>00</v>
      </c>
      <c r="D50" s="148" t="str">
        <f t="shared" si="7"/>
        <v>00</v>
      </c>
      <c r="E50" s="148" t="str">
        <f t="shared" si="8"/>
        <v>900</v>
      </c>
      <c r="F50" s="127" t="str">
        <f t="shared" si="9"/>
        <v>7000.23</v>
      </c>
      <c r="G50" s="141" t="s">
        <v>1010</v>
      </c>
      <c r="H50" s="163">
        <v>0</v>
      </c>
      <c r="I50" s="163">
        <v>0</v>
      </c>
      <c r="J50" s="163"/>
      <c r="K50" s="163"/>
      <c r="L50" s="163"/>
      <c r="M50" s="163">
        <v>0</v>
      </c>
      <c r="N50" s="139">
        <v>0</v>
      </c>
      <c r="O50" s="139">
        <f t="shared" si="1"/>
        <v>0</v>
      </c>
      <c r="Q50" s="174">
        <v>0</v>
      </c>
      <c r="R50" s="174">
        <v>0</v>
      </c>
      <c r="S50" s="174"/>
      <c r="T50" s="174"/>
      <c r="U50" s="174"/>
      <c r="V50" s="174">
        <v>0</v>
      </c>
      <c r="W50" s="140">
        <v>0</v>
      </c>
      <c r="X50" s="140">
        <f t="shared" si="2"/>
        <v>0</v>
      </c>
      <c r="Z50" s="176">
        <v>0</v>
      </c>
      <c r="AA50" s="176">
        <v>0</v>
      </c>
      <c r="AB50" s="176"/>
      <c r="AC50" s="176"/>
      <c r="AD50" s="176"/>
      <c r="AE50" s="176">
        <v>0</v>
      </c>
      <c r="AF50" s="172">
        <v>0</v>
      </c>
      <c r="AG50" s="172">
        <f t="shared" si="3"/>
        <v>0</v>
      </c>
      <c r="AI50" s="168">
        <f>IFERROR(VLOOKUP(B50,[2]rptBudgetaryBudgetCrossOrganiza!$A$1:$M$754,4,FALSE),"0")</f>
        <v>0</v>
      </c>
      <c r="AJ50" s="168">
        <f>IFERROR(VLOOKUP(B50,[2]rptBudgetaryBudgetCrossOrganiza!$A$1:$M$754,6,FALSE),"0")</f>
        <v>0</v>
      </c>
      <c r="AK50" s="170">
        <f t="shared" si="10"/>
        <v>0</v>
      </c>
      <c r="AL50" s="170">
        <f>IFERROR(VLOOKUP(B50,[3]rptBudgetaryBudgetCrossOrganiza!$A$8792:$O$10068,13,FALSE),"0")</f>
        <v>0</v>
      </c>
      <c r="AM50" s="170"/>
      <c r="AN50" s="170"/>
      <c r="AO50" s="170"/>
      <c r="AP50" s="170"/>
      <c r="AQ50" s="170">
        <f t="shared" si="4"/>
        <v>0</v>
      </c>
      <c r="AS50" s="140"/>
      <c r="AT50" s="140"/>
      <c r="AU50" s="140"/>
      <c r="AV50" s="140"/>
      <c r="AW50" s="140"/>
      <c r="AX50" s="140"/>
      <c r="AY50" s="140"/>
      <c r="AZ50" s="140">
        <f t="shared" si="5"/>
        <v>0</v>
      </c>
      <c r="BA50" s="141" t="b">
        <f t="shared" si="11"/>
        <v>1</v>
      </c>
      <c r="BB50" s="141">
        <f t="shared" si="12"/>
        <v>0</v>
      </c>
    </row>
    <row r="51" spans="1:54" hidden="1" x14ac:dyDescent="0.2">
      <c r="A51" s="190">
        <v>7</v>
      </c>
      <c r="B51" s="141" t="s">
        <v>294</v>
      </c>
      <c r="C51" s="148" t="str">
        <f t="shared" si="6"/>
        <v>00</v>
      </c>
      <c r="D51" s="148" t="str">
        <f t="shared" si="7"/>
        <v>00</v>
      </c>
      <c r="E51" s="148" t="str">
        <f t="shared" si="8"/>
        <v>900</v>
      </c>
      <c r="F51" s="127" t="str">
        <f t="shared" si="9"/>
        <v>7000.05</v>
      </c>
      <c r="G51" s="141" t="s">
        <v>1011</v>
      </c>
      <c r="H51" s="163">
        <v>0</v>
      </c>
      <c r="I51" s="163">
        <v>0</v>
      </c>
      <c r="J51" s="163"/>
      <c r="K51" s="163"/>
      <c r="L51" s="163"/>
      <c r="M51" s="163">
        <v>0</v>
      </c>
      <c r="N51" s="139">
        <v>0</v>
      </c>
      <c r="O51" s="139">
        <f t="shared" si="1"/>
        <v>0</v>
      </c>
      <c r="Q51" s="174">
        <v>0</v>
      </c>
      <c r="R51" s="174">
        <v>0</v>
      </c>
      <c r="S51" s="174"/>
      <c r="T51" s="174"/>
      <c r="U51" s="174"/>
      <c r="V51" s="174">
        <v>0</v>
      </c>
      <c r="W51" s="140">
        <v>0</v>
      </c>
      <c r="X51" s="140">
        <f t="shared" si="2"/>
        <v>0</v>
      </c>
      <c r="Z51" s="176">
        <v>0</v>
      </c>
      <c r="AA51" s="176">
        <v>0</v>
      </c>
      <c r="AB51" s="176"/>
      <c r="AC51" s="176"/>
      <c r="AD51" s="176"/>
      <c r="AE51" s="176">
        <v>0</v>
      </c>
      <c r="AF51" s="172">
        <v>0</v>
      </c>
      <c r="AG51" s="172">
        <f t="shared" si="3"/>
        <v>0</v>
      </c>
      <c r="AI51" s="168">
        <f>IFERROR(VLOOKUP(B51,[2]rptBudgetaryBudgetCrossOrganiza!$A$1:$M$754,4,FALSE),"0")</f>
        <v>0</v>
      </c>
      <c r="AJ51" s="168">
        <f>IFERROR(VLOOKUP(B51,[2]rptBudgetaryBudgetCrossOrganiza!$A$1:$M$754,6,FALSE),"0")</f>
        <v>0</v>
      </c>
      <c r="AK51" s="170">
        <f t="shared" si="10"/>
        <v>0</v>
      </c>
      <c r="AL51" s="170">
        <f>IFERROR(VLOOKUP(B51,[3]rptBudgetaryBudgetCrossOrganiza!$A$8792:$O$10068,13,FALSE),"0")</f>
        <v>0</v>
      </c>
      <c r="AM51" s="170"/>
      <c r="AN51" s="170"/>
      <c r="AO51" s="170"/>
      <c r="AP51" s="170"/>
      <c r="AQ51" s="170">
        <f t="shared" si="4"/>
        <v>0</v>
      </c>
      <c r="AS51" s="140"/>
      <c r="AT51" s="140"/>
      <c r="AU51" s="140"/>
      <c r="AV51" s="140"/>
      <c r="AW51" s="140"/>
      <c r="AX51" s="140"/>
      <c r="AY51" s="140"/>
      <c r="AZ51" s="140">
        <f t="shared" si="5"/>
        <v>0</v>
      </c>
      <c r="BA51" s="141" t="b">
        <f t="shared" si="11"/>
        <v>1</v>
      </c>
      <c r="BB51" s="141">
        <f t="shared" si="12"/>
        <v>0</v>
      </c>
    </row>
    <row r="52" spans="1:54" hidden="1" x14ac:dyDescent="0.2">
      <c r="A52" s="190">
        <v>7</v>
      </c>
      <c r="B52" s="141" t="s">
        <v>295</v>
      </c>
      <c r="C52" s="148" t="str">
        <f t="shared" si="6"/>
        <v>00</v>
      </c>
      <c r="D52" s="148" t="str">
        <f t="shared" si="7"/>
        <v>00</v>
      </c>
      <c r="E52" s="148" t="str">
        <f t="shared" si="8"/>
        <v>900</v>
      </c>
      <c r="F52" s="127" t="str">
        <f t="shared" si="9"/>
        <v>7000.06</v>
      </c>
      <c r="G52" s="141" t="s">
        <v>174</v>
      </c>
      <c r="H52" s="163">
        <v>0</v>
      </c>
      <c r="I52" s="163">
        <v>251700</v>
      </c>
      <c r="J52" s="163"/>
      <c r="K52" s="163"/>
      <c r="L52" s="163"/>
      <c r="M52" s="163">
        <v>0</v>
      </c>
      <c r="N52" s="139">
        <v>0</v>
      </c>
      <c r="O52" s="139">
        <f t="shared" si="1"/>
        <v>-251700</v>
      </c>
      <c r="Q52" s="174">
        <v>0</v>
      </c>
      <c r="R52" s="174">
        <v>0</v>
      </c>
      <c r="S52" s="174"/>
      <c r="T52" s="174"/>
      <c r="U52" s="174"/>
      <c r="V52" s="174">
        <v>0</v>
      </c>
      <c r="W52" s="140">
        <v>0</v>
      </c>
      <c r="X52" s="140">
        <f t="shared" si="2"/>
        <v>0</v>
      </c>
      <c r="Z52" s="176">
        <v>0</v>
      </c>
      <c r="AA52" s="176">
        <v>255000</v>
      </c>
      <c r="AB52" s="176"/>
      <c r="AC52" s="176"/>
      <c r="AD52" s="176"/>
      <c r="AE52" s="176">
        <v>0</v>
      </c>
      <c r="AF52" s="172">
        <v>0</v>
      </c>
      <c r="AG52" s="172">
        <f t="shared" si="3"/>
        <v>-255000</v>
      </c>
      <c r="AI52" s="168">
        <f>IFERROR(VLOOKUP(B52,[2]rptBudgetaryBudgetCrossOrganiza!$A$1:$M$754,4,FALSE),"0")</f>
        <v>25000</v>
      </c>
      <c r="AJ52" s="168">
        <f>IFERROR(VLOOKUP(B52,[2]rptBudgetaryBudgetCrossOrganiza!$A$1:$M$754,6,FALSE),"0")</f>
        <v>25000</v>
      </c>
      <c r="AK52" s="170">
        <f t="shared" si="10"/>
        <v>25000</v>
      </c>
      <c r="AL52" s="170">
        <f>IFERROR(VLOOKUP(B52,[3]rptBudgetaryBudgetCrossOrganiza!$A$8792:$O$10068,13,FALSE),"0")</f>
        <v>0</v>
      </c>
      <c r="AM52" s="170"/>
      <c r="AN52" s="170"/>
      <c r="AO52" s="170"/>
      <c r="AP52" s="170"/>
      <c r="AQ52" s="170">
        <f t="shared" si="4"/>
        <v>-25000</v>
      </c>
      <c r="AS52" s="140"/>
      <c r="AT52" s="140"/>
      <c r="AU52" s="140"/>
      <c r="AV52" s="140"/>
      <c r="AW52" s="140"/>
      <c r="AX52" s="140"/>
      <c r="AY52" s="140"/>
      <c r="AZ52" s="140">
        <f t="shared" si="5"/>
        <v>0</v>
      </c>
      <c r="BA52" s="141" t="b">
        <f t="shared" si="11"/>
        <v>1</v>
      </c>
      <c r="BB52" s="141">
        <f t="shared" si="12"/>
        <v>0</v>
      </c>
    </row>
    <row r="53" spans="1:54" hidden="1" x14ac:dyDescent="0.2">
      <c r="A53" s="190">
        <v>7</v>
      </c>
      <c r="B53" s="141" t="s">
        <v>296</v>
      </c>
      <c r="C53" s="148" t="str">
        <f t="shared" si="6"/>
        <v>00</v>
      </c>
      <c r="D53" s="148" t="str">
        <f t="shared" si="7"/>
        <v>00</v>
      </c>
      <c r="E53" s="148" t="str">
        <f t="shared" si="8"/>
        <v>900</v>
      </c>
      <c r="F53" s="127" t="str">
        <f t="shared" si="9"/>
        <v>7000.04</v>
      </c>
      <c r="G53" s="141" t="s">
        <v>173</v>
      </c>
      <c r="H53" s="163">
        <v>0</v>
      </c>
      <c r="I53" s="163">
        <v>619000</v>
      </c>
      <c r="J53" s="163"/>
      <c r="K53" s="163"/>
      <c r="L53" s="163"/>
      <c r="M53" s="163">
        <v>463040.61</v>
      </c>
      <c r="N53" s="139">
        <v>463040.61</v>
      </c>
      <c r="O53" s="139">
        <f t="shared" si="1"/>
        <v>-155959.39000000001</v>
      </c>
      <c r="Q53" s="174">
        <v>0</v>
      </c>
      <c r="R53" s="174">
        <v>365000</v>
      </c>
      <c r="S53" s="174"/>
      <c r="T53" s="174"/>
      <c r="U53" s="174"/>
      <c r="V53" s="174">
        <v>244416.71</v>
      </c>
      <c r="W53" s="140">
        <v>244416.71</v>
      </c>
      <c r="X53" s="140">
        <f t="shared" si="2"/>
        <v>-120583.29000000001</v>
      </c>
      <c r="Z53" s="176">
        <v>0</v>
      </c>
      <c r="AA53" s="176">
        <v>736200</v>
      </c>
      <c r="AB53" s="176"/>
      <c r="AC53" s="176"/>
      <c r="AD53" s="176"/>
      <c r="AE53" s="176">
        <v>127580.61</v>
      </c>
      <c r="AF53" s="172">
        <v>127580.61</v>
      </c>
      <c r="AG53" s="172">
        <f t="shared" si="3"/>
        <v>-608619.39</v>
      </c>
      <c r="AI53" s="168">
        <f>IFERROR(VLOOKUP(B53,[2]rptBudgetaryBudgetCrossOrganiza!$A$1:$M$754,4,FALSE),"0")</f>
        <v>920200</v>
      </c>
      <c r="AJ53" s="168">
        <f>IFERROR(VLOOKUP(B53,[2]rptBudgetaryBudgetCrossOrganiza!$A$1:$M$754,6,FALSE),"0")</f>
        <v>920200</v>
      </c>
      <c r="AK53" s="170">
        <f t="shared" si="10"/>
        <v>920200</v>
      </c>
      <c r="AL53" s="170">
        <f>IFERROR(VLOOKUP(B53,[3]rptBudgetaryBudgetCrossOrganiza!$A$8792:$O$10068,13,FALSE),"0")</f>
        <v>0</v>
      </c>
      <c r="AM53" s="170"/>
      <c r="AN53" s="170"/>
      <c r="AO53" s="170"/>
      <c r="AP53" s="170"/>
      <c r="AQ53" s="170">
        <f t="shared" si="4"/>
        <v>-920200</v>
      </c>
      <c r="AS53" s="140"/>
      <c r="AT53" s="140"/>
      <c r="AU53" s="140"/>
      <c r="AV53" s="140"/>
      <c r="AW53" s="140"/>
      <c r="AX53" s="140"/>
      <c r="AY53" s="140"/>
      <c r="AZ53" s="140">
        <f t="shared" si="5"/>
        <v>0</v>
      </c>
      <c r="BA53" s="141" t="b">
        <f t="shared" si="11"/>
        <v>1</v>
      </c>
      <c r="BB53" s="141">
        <f t="shared" si="12"/>
        <v>0</v>
      </c>
    </row>
    <row r="54" spans="1:54" hidden="1" x14ac:dyDescent="0.2">
      <c r="A54" s="190">
        <v>7</v>
      </c>
      <c r="B54" s="141" t="s">
        <v>297</v>
      </c>
      <c r="C54" s="148" t="str">
        <f t="shared" si="6"/>
        <v>00</v>
      </c>
      <c r="D54" s="148" t="str">
        <f t="shared" si="7"/>
        <v>00</v>
      </c>
      <c r="E54" s="148" t="str">
        <f t="shared" si="8"/>
        <v>900</v>
      </c>
      <c r="F54" s="127" t="str">
        <f t="shared" si="9"/>
        <v>7000.03</v>
      </c>
      <c r="G54" s="141" t="s">
        <v>83</v>
      </c>
      <c r="H54" s="163">
        <v>0</v>
      </c>
      <c r="I54" s="163">
        <v>45000</v>
      </c>
      <c r="J54" s="163"/>
      <c r="K54" s="163"/>
      <c r="L54" s="163"/>
      <c r="M54" s="163">
        <v>0</v>
      </c>
      <c r="N54" s="139">
        <v>0</v>
      </c>
      <c r="O54" s="139">
        <f t="shared" si="1"/>
        <v>-45000</v>
      </c>
      <c r="Q54" s="174">
        <v>0</v>
      </c>
      <c r="R54" s="174">
        <v>45000</v>
      </c>
      <c r="S54" s="174"/>
      <c r="T54" s="174"/>
      <c r="U54" s="174"/>
      <c r="V54" s="174">
        <v>44762.7</v>
      </c>
      <c r="W54" s="140">
        <v>44762.7</v>
      </c>
      <c r="X54" s="140">
        <f t="shared" si="2"/>
        <v>-237.30000000000291</v>
      </c>
      <c r="Z54" s="176">
        <v>0</v>
      </c>
      <c r="AA54" s="176">
        <v>0</v>
      </c>
      <c r="AB54" s="176"/>
      <c r="AC54" s="176"/>
      <c r="AD54" s="176"/>
      <c r="AE54" s="176">
        <v>0</v>
      </c>
      <c r="AF54" s="172">
        <v>0</v>
      </c>
      <c r="AG54" s="172">
        <f t="shared" si="3"/>
        <v>0</v>
      </c>
      <c r="AI54" s="168">
        <f>IFERROR(VLOOKUP(B54,[2]rptBudgetaryBudgetCrossOrganiza!$A$1:$M$754,4,FALSE),"0")</f>
        <v>0</v>
      </c>
      <c r="AJ54" s="168">
        <f>IFERROR(VLOOKUP(B54,[2]rptBudgetaryBudgetCrossOrganiza!$A$1:$M$754,6,FALSE),"0")</f>
        <v>0</v>
      </c>
      <c r="AK54" s="170">
        <f t="shared" si="10"/>
        <v>0</v>
      </c>
      <c r="AL54" s="170">
        <f>IFERROR(VLOOKUP(B54,[3]rptBudgetaryBudgetCrossOrganiza!$A$8792:$O$10068,13,FALSE),"0")</f>
        <v>0</v>
      </c>
      <c r="AM54" s="170"/>
      <c r="AN54" s="170"/>
      <c r="AO54" s="170"/>
      <c r="AP54" s="170"/>
      <c r="AQ54" s="170">
        <f t="shared" si="4"/>
        <v>0</v>
      </c>
      <c r="AS54" s="140"/>
      <c r="AT54" s="140"/>
      <c r="AU54" s="140"/>
      <c r="AV54" s="140"/>
      <c r="AW54" s="140"/>
      <c r="AX54" s="140"/>
      <c r="AY54" s="140"/>
      <c r="AZ54" s="140">
        <f t="shared" si="5"/>
        <v>0</v>
      </c>
      <c r="BA54" s="141" t="b">
        <f t="shared" si="11"/>
        <v>1</v>
      </c>
      <c r="BB54" s="141">
        <f t="shared" si="12"/>
        <v>0</v>
      </c>
    </row>
    <row r="55" spans="1:54" hidden="1" x14ac:dyDescent="0.2">
      <c r="A55" s="190">
        <v>7</v>
      </c>
      <c r="B55" s="141" t="s">
        <v>298</v>
      </c>
      <c r="C55" s="148" t="str">
        <f t="shared" si="6"/>
        <v>00</v>
      </c>
      <c r="D55" s="148" t="str">
        <f t="shared" si="7"/>
        <v>00</v>
      </c>
      <c r="E55" s="148" t="str">
        <f t="shared" si="8"/>
        <v>900</v>
      </c>
      <c r="F55" s="127" t="str">
        <f t="shared" si="9"/>
        <v>7000.18</v>
      </c>
      <c r="G55" s="141" t="s">
        <v>1012</v>
      </c>
      <c r="H55" s="163">
        <v>0</v>
      </c>
      <c r="I55" s="163">
        <v>0</v>
      </c>
      <c r="J55" s="163"/>
      <c r="K55" s="163"/>
      <c r="L55" s="163"/>
      <c r="M55" s="163">
        <v>0</v>
      </c>
      <c r="N55" s="139">
        <v>0</v>
      </c>
      <c r="O55" s="139">
        <f t="shared" si="1"/>
        <v>0</v>
      </c>
      <c r="Q55" s="174">
        <v>0</v>
      </c>
      <c r="R55" s="174">
        <v>0</v>
      </c>
      <c r="S55" s="174"/>
      <c r="T55" s="174"/>
      <c r="U55" s="174"/>
      <c r="V55" s="174">
        <v>0</v>
      </c>
      <c r="W55" s="140">
        <v>0</v>
      </c>
      <c r="X55" s="140">
        <f t="shared" si="2"/>
        <v>0</v>
      </c>
      <c r="Z55" s="176">
        <v>0</v>
      </c>
      <c r="AA55" s="176">
        <v>0</v>
      </c>
      <c r="AB55" s="176"/>
      <c r="AC55" s="176"/>
      <c r="AD55" s="176"/>
      <c r="AE55" s="176">
        <v>0</v>
      </c>
      <c r="AF55" s="172">
        <v>0</v>
      </c>
      <c r="AG55" s="172">
        <f t="shared" si="3"/>
        <v>0</v>
      </c>
      <c r="AI55" s="168">
        <f>IFERROR(VLOOKUP(B55,[2]rptBudgetaryBudgetCrossOrganiza!$A$1:$M$754,4,FALSE),"0")</f>
        <v>0</v>
      </c>
      <c r="AJ55" s="168">
        <f>IFERROR(VLOOKUP(B55,[2]rptBudgetaryBudgetCrossOrganiza!$A$1:$M$754,6,FALSE),"0")</f>
        <v>0</v>
      </c>
      <c r="AK55" s="170">
        <f t="shared" si="10"/>
        <v>0</v>
      </c>
      <c r="AL55" s="170">
        <f>IFERROR(VLOOKUP(B55,[3]rptBudgetaryBudgetCrossOrganiza!$A$8792:$O$10068,13,FALSE),"0")</f>
        <v>0</v>
      </c>
      <c r="AM55" s="170"/>
      <c r="AN55" s="170"/>
      <c r="AO55" s="170"/>
      <c r="AP55" s="170"/>
      <c r="AQ55" s="170">
        <f t="shared" si="4"/>
        <v>0</v>
      </c>
      <c r="AS55" s="140"/>
      <c r="AT55" s="140"/>
      <c r="AU55" s="140"/>
      <c r="AV55" s="140"/>
      <c r="AW55" s="140"/>
      <c r="AX55" s="140"/>
      <c r="AY55" s="140"/>
      <c r="AZ55" s="140">
        <f t="shared" si="5"/>
        <v>0</v>
      </c>
      <c r="BA55" s="141" t="b">
        <f t="shared" si="11"/>
        <v>1</v>
      </c>
      <c r="BB55" s="141">
        <f t="shared" si="12"/>
        <v>0</v>
      </c>
    </row>
    <row r="56" spans="1:54" hidden="1" x14ac:dyDescent="0.2">
      <c r="A56" s="190">
        <v>7</v>
      </c>
      <c r="B56" s="141" t="s">
        <v>299</v>
      </c>
      <c r="C56" s="148" t="str">
        <f t="shared" si="6"/>
        <v>00</v>
      </c>
      <c r="D56" s="148" t="str">
        <f t="shared" si="7"/>
        <v>00</v>
      </c>
      <c r="E56" s="148" t="str">
        <f t="shared" si="8"/>
        <v>900</v>
      </c>
      <c r="F56" s="127" t="str">
        <f t="shared" si="9"/>
        <v>7000.19</v>
      </c>
      <c r="G56" s="141" t="s">
        <v>1012</v>
      </c>
      <c r="H56" s="163">
        <v>0</v>
      </c>
      <c r="I56" s="163">
        <v>55000</v>
      </c>
      <c r="J56" s="163"/>
      <c r="K56" s="163"/>
      <c r="L56" s="163"/>
      <c r="M56" s="163">
        <v>0</v>
      </c>
      <c r="N56" s="139">
        <v>0</v>
      </c>
      <c r="O56" s="139">
        <f t="shared" si="1"/>
        <v>-55000</v>
      </c>
      <c r="Q56" s="174">
        <v>0</v>
      </c>
      <c r="R56" s="174">
        <v>55000</v>
      </c>
      <c r="S56" s="174"/>
      <c r="T56" s="174"/>
      <c r="U56" s="174"/>
      <c r="V56" s="174">
        <v>19791.740000000002</v>
      </c>
      <c r="W56" s="140">
        <v>19791.740000000002</v>
      </c>
      <c r="X56" s="140">
        <f t="shared" si="2"/>
        <v>-35208.259999999995</v>
      </c>
      <c r="Z56" s="176">
        <v>0</v>
      </c>
      <c r="AA56" s="176">
        <v>0</v>
      </c>
      <c r="AB56" s="176"/>
      <c r="AC56" s="176"/>
      <c r="AD56" s="176"/>
      <c r="AE56" s="176">
        <v>0</v>
      </c>
      <c r="AF56" s="172">
        <v>0</v>
      </c>
      <c r="AG56" s="172">
        <f t="shared" si="3"/>
        <v>0</v>
      </c>
      <c r="AI56" s="168">
        <f>IFERROR(VLOOKUP(B56,[2]rptBudgetaryBudgetCrossOrganiza!$A$1:$M$754,4,FALSE),"0")</f>
        <v>0</v>
      </c>
      <c r="AJ56" s="168">
        <f>IFERROR(VLOOKUP(B56,[2]rptBudgetaryBudgetCrossOrganiza!$A$1:$M$754,6,FALSE),"0")</f>
        <v>0</v>
      </c>
      <c r="AK56" s="170">
        <f t="shared" si="10"/>
        <v>0</v>
      </c>
      <c r="AL56" s="170">
        <f>IFERROR(VLOOKUP(B56,[3]rptBudgetaryBudgetCrossOrganiza!$A$8792:$O$10068,13,FALSE),"0")</f>
        <v>0</v>
      </c>
      <c r="AM56" s="170"/>
      <c r="AN56" s="170"/>
      <c r="AO56" s="170"/>
      <c r="AP56" s="170"/>
      <c r="AQ56" s="170">
        <f t="shared" si="4"/>
        <v>0</v>
      </c>
      <c r="AS56" s="140"/>
      <c r="AT56" s="140"/>
      <c r="AU56" s="140"/>
      <c r="AV56" s="140"/>
      <c r="AW56" s="140"/>
      <c r="AX56" s="140"/>
      <c r="AY56" s="140"/>
      <c r="AZ56" s="140">
        <f t="shared" si="5"/>
        <v>0</v>
      </c>
      <c r="BA56" s="141" t="b">
        <f t="shared" si="11"/>
        <v>1</v>
      </c>
      <c r="BB56" s="141">
        <f t="shared" si="12"/>
        <v>0</v>
      </c>
    </row>
    <row r="57" spans="1:54" hidden="1" x14ac:dyDescent="0.2">
      <c r="A57" s="190">
        <v>7</v>
      </c>
      <c r="B57" s="141" t="s">
        <v>300</v>
      </c>
      <c r="C57" s="148" t="str">
        <f t="shared" si="6"/>
        <v>00</v>
      </c>
      <c r="D57" s="148" t="str">
        <f t="shared" si="7"/>
        <v>00</v>
      </c>
      <c r="E57" s="148" t="str">
        <f t="shared" si="8"/>
        <v>900</v>
      </c>
      <c r="F57" s="127" t="str">
        <f t="shared" si="9"/>
        <v>7000.17</v>
      </c>
      <c r="G57" s="141" t="s">
        <v>1013</v>
      </c>
      <c r="H57" s="163">
        <v>0</v>
      </c>
      <c r="I57" s="163">
        <v>64497</v>
      </c>
      <c r="J57" s="163"/>
      <c r="K57" s="163"/>
      <c r="L57" s="163"/>
      <c r="M57" s="163">
        <v>0</v>
      </c>
      <c r="N57" s="139">
        <v>0</v>
      </c>
      <c r="O57" s="139">
        <f t="shared" si="1"/>
        <v>-64497</v>
      </c>
      <c r="Q57" s="174">
        <v>0</v>
      </c>
      <c r="R57" s="174">
        <v>177581</v>
      </c>
      <c r="S57" s="174"/>
      <c r="T57" s="174"/>
      <c r="U57" s="174"/>
      <c r="V57" s="174">
        <v>128691.24</v>
      </c>
      <c r="W57" s="140">
        <v>128691.24</v>
      </c>
      <c r="X57" s="140">
        <f t="shared" si="2"/>
        <v>-48889.759999999995</v>
      </c>
      <c r="Z57" s="176">
        <v>0</v>
      </c>
      <c r="AA57" s="176">
        <v>2422</v>
      </c>
      <c r="AB57" s="176"/>
      <c r="AC57" s="176"/>
      <c r="AD57" s="176"/>
      <c r="AE57" s="176">
        <v>0</v>
      </c>
      <c r="AF57" s="172">
        <v>0</v>
      </c>
      <c r="AG57" s="172">
        <f t="shared" si="3"/>
        <v>-2422</v>
      </c>
      <c r="AI57" s="168">
        <f>IFERROR(VLOOKUP(B57,[2]rptBudgetaryBudgetCrossOrganiza!$A$1:$M$754,4,FALSE),"0")</f>
        <v>0</v>
      </c>
      <c r="AJ57" s="168">
        <f>IFERROR(VLOOKUP(B57,[2]rptBudgetaryBudgetCrossOrganiza!$A$1:$M$754,6,FALSE),"0")</f>
        <v>0</v>
      </c>
      <c r="AK57" s="170">
        <f t="shared" si="10"/>
        <v>0</v>
      </c>
      <c r="AL57" s="170">
        <f>IFERROR(VLOOKUP(B57,[3]rptBudgetaryBudgetCrossOrganiza!$A$8792:$O$10068,13,FALSE),"0")</f>
        <v>0</v>
      </c>
      <c r="AM57" s="170"/>
      <c r="AN57" s="170"/>
      <c r="AO57" s="170"/>
      <c r="AP57" s="170"/>
      <c r="AQ57" s="170">
        <f t="shared" si="4"/>
        <v>0</v>
      </c>
      <c r="AS57" s="140"/>
      <c r="AT57" s="140"/>
      <c r="AU57" s="140"/>
      <c r="AV57" s="140"/>
      <c r="AW57" s="140"/>
      <c r="AX57" s="140"/>
      <c r="AY57" s="140"/>
      <c r="AZ57" s="140">
        <f t="shared" si="5"/>
        <v>0</v>
      </c>
      <c r="BA57" s="141" t="b">
        <f t="shared" si="11"/>
        <v>1</v>
      </c>
      <c r="BB57" s="141">
        <f t="shared" si="12"/>
        <v>0</v>
      </c>
    </row>
    <row r="58" spans="1:54" hidden="1" x14ac:dyDescent="0.2">
      <c r="A58" s="190">
        <v>7</v>
      </c>
      <c r="B58" s="141" t="s">
        <v>301</v>
      </c>
      <c r="C58" s="148" t="str">
        <f t="shared" si="6"/>
        <v>00</v>
      </c>
      <c r="D58" s="148" t="str">
        <f t="shared" si="7"/>
        <v>00</v>
      </c>
      <c r="E58" s="148" t="str">
        <f t="shared" si="8"/>
        <v>900</v>
      </c>
      <c r="F58" s="127" t="str">
        <f t="shared" si="9"/>
        <v>7000.02</v>
      </c>
      <c r="G58" s="141" t="s">
        <v>169</v>
      </c>
      <c r="H58" s="163">
        <v>0</v>
      </c>
      <c r="I58" s="163">
        <v>332000</v>
      </c>
      <c r="J58" s="163"/>
      <c r="K58" s="163"/>
      <c r="L58" s="163"/>
      <c r="M58" s="163">
        <v>327651.02</v>
      </c>
      <c r="N58" s="139">
        <v>327651.02</v>
      </c>
      <c r="O58" s="139">
        <f t="shared" si="1"/>
        <v>-4348.9799999999814</v>
      </c>
      <c r="Q58" s="174">
        <v>0</v>
      </c>
      <c r="R58" s="174">
        <v>0</v>
      </c>
      <c r="S58" s="174"/>
      <c r="T58" s="174"/>
      <c r="U58" s="174"/>
      <c r="V58" s="174">
        <v>0</v>
      </c>
      <c r="W58" s="140">
        <v>0</v>
      </c>
      <c r="X58" s="140">
        <f t="shared" si="2"/>
        <v>0</v>
      </c>
      <c r="Z58" s="176">
        <v>0</v>
      </c>
      <c r="AA58" s="176">
        <v>15000</v>
      </c>
      <c r="AB58" s="176"/>
      <c r="AC58" s="176"/>
      <c r="AD58" s="176"/>
      <c r="AE58" s="176">
        <v>2150.85</v>
      </c>
      <c r="AF58" s="172">
        <v>2150.85</v>
      </c>
      <c r="AG58" s="172">
        <f t="shared" si="3"/>
        <v>-12849.15</v>
      </c>
      <c r="AI58" s="168">
        <f>IFERROR(VLOOKUP(B58,[2]rptBudgetaryBudgetCrossOrganiza!$A$1:$M$754,4,FALSE),"0")</f>
        <v>0</v>
      </c>
      <c r="AJ58" s="168">
        <f>IFERROR(VLOOKUP(B58,[2]rptBudgetaryBudgetCrossOrganiza!$A$1:$M$754,6,FALSE),"0")</f>
        <v>0</v>
      </c>
      <c r="AK58" s="170">
        <f t="shared" si="10"/>
        <v>0</v>
      </c>
      <c r="AL58" s="170">
        <f>IFERROR(VLOOKUP(B58,[3]rptBudgetaryBudgetCrossOrganiza!$A$8792:$O$10068,13,FALSE),"0")</f>
        <v>0</v>
      </c>
      <c r="AM58" s="170"/>
      <c r="AN58" s="170"/>
      <c r="AO58" s="170"/>
      <c r="AP58" s="170"/>
      <c r="AQ58" s="170">
        <f t="shared" si="4"/>
        <v>0</v>
      </c>
      <c r="AS58" s="140"/>
      <c r="AT58" s="140"/>
      <c r="AU58" s="140"/>
      <c r="AV58" s="140"/>
      <c r="AW58" s="140"/>
      <c r="AX58" s="140"/>
      <c r="AY58" s="140"/>
      <c r="AZ58" s="140">
        <f t="shared" si="5"/>
        <v>0</v>
      </c>
      <c r="BA58" s="141" t="b">
        <f t="shared" si="11"/>
        <v>1</v>
      </c>
      <c r="BB58" s="141">
        <f t="shared" si="12"/>
        <v>0</v>
      </c>
    </row>
    <row r="59" spans="1:54" hidden="1" x14ac:dyDescent="0.2">
      <c r="A59" s="190">
        <v>7</v>
      </c>
      <c r="B59" s="141" t="s">
        <v>302</v>
      </c>
      <c r="C59" s="148" t="str">
        <f t="shared" si="6"/>
        <v>00</v>
      </c>
      <c r="D59" s="148" t="str">
        <f t="shared" si="7"/>
        <v>00</v>
      </c>
      <c r="E59" s="148" t="str">
        <f t="shared" si="8"/>
        <v>900</v>
      </c>
      <c r="F59" s="127" t="str">
        <f t="shared" si="9"/>
        <v>7000.01</v>
      </c>
      <c r="G59" s="141" t="s">
        <v>1014</v>
      </c>
      <c r="H59" s="163">
        <v>0</v>
      </c>
      <c r="I59" s="163">
        <v>275</v>
      </c>
      <c r="J59" s="163"/>
      <c r="K59" s="163"/>
      <c r="L59" s="163"/>
      <c r="M59" s="163">
        <v>130.80000000000001</v>
      </c>
      <c r="N59" s="139">
        <v>130.80000000000001</v>
      </c>
      <c r="O59" s="139">
        <f t="shared" si="1"/>
        <v>-144.19999999999999</v>
      </c>
      <c r="Q59" s="174">
        <v>0</v>
      </c>
      <c r="R59" s="174">
        <v>0</v>
      </c>
      <c r="S59" s="174"/>
      <c r="T59" s="174"/>
      <c r="U59" s="174"/>
      <c r="V59" s="174">
        <v>0</v>
      </c>
      <c r="W59" s="140">
        <v>0</v>
      </c>
      <c r="X59" s="140">
        <f t="shared" si="2"/>
        <v>0</v>
      </c>
      <c r="Z59" s="176">
        <v>0</v>
      </c>
      <c r="AA59" s="176">
        <v>0</v>
      </c>
      <c r="AB59" s="176"/>
      <c r="AC59" s="176"/>
      <c r="AD59" s="176"/>
      <c r="AE59" s="176">
        <v>0</v>
      </c>
      <c r="AF59" s="172">
        <v>0</v>
      </c>
      <c r="AG59" s="172">
        <f t="shared" si="3"/>
        <v>0</v>
      </c>
      <c r="AI59" s="168">
        <f>IFERROR(VLOOKUP(B59,[2]rptBudgetaryBudgetCrossOrganiza!$A$1:$M$754,4,FALSE),"0")</f>
        <v>0</v>
      </c>
      <c r="AJ59" s="168">
        <f>IFERROR(VLOOKUP(B59,[2]rptBudgetaryBudgetCrossOrganiza!$A$1:$M$754,6,FALSE),"0")</f>
        <v>0</v>
      </c>
      <c r="AK59" s="170">
        <f t="shared" si="10"/>
        <v>0</v>
      </c>
      <c r="AL59" s="170">
        <f>IFERROR(VLOOKUP(B59,[3]rptBudgetaryBudgetCrossOrganiza!$A$8792:$O$10068,13,FALSE),"0")</f>
        <v>0</v>
      </c>
      <c r="AM59" s="170"/>
      <c r="AN59" s="170"/>
      <c r="AO59" s="170"/>
      <c r="AP59" s="170"/>
      <c r="AQ59" s="170">
        <f t="shared" si="4"/>
        <v>0</v>
      </c>
      <c r="AS59" s="140"/>
      <c r="AT59" s="140"/>
      <c r="AU59" s="140"/>
      <c r="AV59" s="140"/>
      <c r="AW59" s="140"/>
      <c r="AX59" s="140"/>
      <c r="AY59" s="140"/>
      <c r="AZ59" s="140">
        <f t="shared" si="5"/>
        <v>0</v>
      </c>
      <c r="BA59" s="141" t="b">
        <f t="shared" si="11"/>
        <v>1</v>
      </c>
      <c r="BB59" s="141">
        <f t="shared" si="12"/>
        <v>0</v>
      </c>
    </row>
    <row r="60" spans="1:54" hidden="1" x14ac:dyDescent="0.2">
      <c r="A60" s="190">
        <v>99</v>
      </c>
      <c r="B60" s="141" t="s">
        <v>303</v>
      </c>
      <c r="C60" s="148" t="str">
        <f t="shared" si="6"/>
        <v>00</v>
      </c>
      <c r="D60" s="148" t="str">
        <f t="shared" si="7"/>
        <v>00</v>
      </c>
      <c r="E60" s="148" t="str">
        <f t="shared" si="8"/>
        <v>900</v>
      </c>
      <c r="F60" s="127" t="str">
        <f t="shared" si="9"/>
        <v>6700.02</v>
      </c>
      <c r="G60" s="141" t="s">
        <v>1015</v>
      </c>
      <c r="H60" s="163">
        <v>0</v>
      </c>
      <c r="I60" s="163">
        <v>0</v>
      </c>
      <c r="J60" s="163"/>
      <c r="K60" s="163"/>
      <c r="L60" s="163"/>
      <c r="M60" s="163">
        <v>115981.83</v>
      </c>
      <c r="N60" s="139">
        <v>115981.83</v>
      </c>
      <c r="O60" s="139">
        <f t="shared" si="1"/>
        <v>115981.83</v>
      </c>
      <c r="Q60" s="174">
        <v>0</v>
      </c>
      <c r="R60" s="174">
        <v>0</v>
      </c>
      <c r="S60" s="174"/>
      <c r="T60" s="174"/>
      <c r="U60" s="174"/>
      <c r="V60" s="174">
        <v>115981.82</v>
      </c>
      <c r="W60" s="140">
        <v>115981.82</v>
      </c>
      <c r="X60" s="140">
        <f t="shared" si="2"/>
        <v>115981.82</v>
      </c>
      <c r="Z60" s="176">
        <v>0</v>
      </c>
      <c r="AA60" s="176">
        <v>0</v>
      </c>
      <c r="AB60" s="176"/>
      <c r="AC60" s="176"/>
      <c r="AD60" s="176"/>
      <c r="AE60" s="176">
        <v>0</v>
      </c>
      <c r="AF60" s="172">
        <v>0</v>
      </c>
      <c r="AG60" s="172">
        <f t="shared" si="3"/>
        <v>0</v>
      </c>
      <c r="AI60" s="168">
        <f>IFERROR(VLOOKUP(B60,[2]rptBudgetaryBudgetCrossOrganiza!$A$1:$M$754,4,FALSE),"0")</f>
        <v>0</v>
      </c>
      <c r="AJ60" s="168">
        <f>IFERROR(VLOOKUP(B60,[2]rptBudgetaryBudgetCrossOrganiza!$A$1:$M$754,6,FALSE),"0")</f>
        <v>0</v>
      </c>
      <c r="AK60" s="170">
        <f t="shared" si="10"/>
        <v>0</v>
      </c>
      <c r="AL60" s="170">
        <f>IFERROR(VLOOKUP(B60,[3]rptBudgetaryBudgetCrossOrganiza!$A$8792:$O$10068,13,FALSE),"0")</f>
        <v>0</v>
      </c>
      <c r="AM60" s="170"/>
      <c r="AN60" s="170"/>
      <c r="AO60" s="170"/>
      <c r="AP60" s="170"/>
      <c r="AQ60" s="170">
        <f t="shared" si="4"/>
        <v>0</v>
      </c>
      <c r="AS60" s="140"/>
      <c r="AT60" s="140"/>
      <c r="AU60" s="140"/>
      <c r="AV60" s="140"/>
      <c r="AW60" s="140"/>
      <c r="AX60" s="140"/>
      <c r="AY60" s="140"/>
      <c r="AZ60" s="140">
        <f t="shared" si="5"/>
        <v>0</v>
      </c>
      <c r="BA60" s="141" t="b">
        <f t="shared" si="11"/>
        <v>1</v>
      </c>
      <c r="BB60" s="141">
        <f t="shared" si="12"/>
        <v>0</v>
      </c>
    </row>
    <row r="61" spans="1:54" hidden="1" x14ac:dyDescent="0.2">
      <c r="A61" s="190">
        <v>99</v>
      </c>
      <c r="B61" s="141" t="s">
        <v>304</v>
      </c>
      <c r="C61" s="148" t="str">
        <f t="shared" si="6"/>
        <v>00</v>
      </c>
      <c r="D61" s="148" t="str">
        <f t="shared" si="7"/>
        <v>00</v>
      </c>
      <c r="E61" s="148" t="str">
        <f t="shared" si="8"/>
        <v>900</v>
      </c>
      <c r="F61" s="127" t="str">
        <f t="shared" si="9"/>
        <v>6700.01</v>
      </c>
      <c r="G61" s="141" t="s">
        <v>1016</v>
      </c>
      <c r="H61" s="163">
        <v>0</v>
      </c>
      <c r="I61" s="163">
        <v>0</v>
      </c>
      <c r="J61" s="163"/>
      <c r="K61" s="163"/>
      <c r="L61" s="163"/>
      <c r="M61" s="163">
        <v>38294.400000000001</v>
      </c>
      <c r="N61" s="139">
        <v>38294.400000000001</v>
      </c>
      <c r="O61" s="139">
        <f t="shared" ref="O61:O124" si="13">N61-I61</f>
        <v>38294.400000000001</v>
      </c>
      <c r="Q61" s="174">
        <v>0</v>
      </c>
      <c r="R61" s="174">
        <v>0</v>
      </c>
      <c r="S61" s="174"/>
      <c r="T61" s="174"/>
      <c r="U61" s="174"/>
      <c r="V61" s="174">
        <v>38294.400000000001</v>
      </c>
      <c r="W61" s="140">
        <v>38294.400000000001</v>
      </c>
      <c r="X61" s="140">
        <f t="shared" si="2"/>
        <v>38294.400000000001</v>
      </c>
      <c r="Z61" s="176">
        <v>0</v>
      </c>
      <c r="AA61" s="176">
        <v>0</v>
      </c>
      <c r="AB61" s="176"/>
      <c r="AC61" s="176"/>
      <c r="AD61" s="176"/>
      <c r="AE61" s="176">
        <v>0</v>
      </c>
      <c r="AF61" s="172">
        <v>0</v>
      </c>
      <c r="AG61" s="172">
        <f t="shared" si="3"/>
        <v>0</v>
      </c>
      <c r="AI61" s="168">
        <f>IFERROR(VLOOKUP(B61,[2]rptBudgetaryBudgetCrossOrganiza!$A$1:$M$754,4,FALSE),"0")</f>
        <v>0</v>
      </c>
      <c r="AJ61" s="168">
        <f>IFERROR(VLOOKUP(B61,[2]rptBudgetaryBudgetCrossOrganiza!$A$1:$M$754,6,FALSE),"0")</f>
        <v>0</v>
      </c>
      <c r="AK61" s="170">
        <f t="shared" si="10"/>
        <v>0</v>
      </c>
      <c r="AL61" s="170">
        <f>IFERROR(VLOOKUP(B61,[3]rptBudgetaryBudgetCrossOrganiza!$A$8792:$O$10068,13,FALSE),"0")</f>
        <v>0</v>
      </c>
      <c r="AM61" s="170"/>
      <c r="AN61" s="170"/>
      <c r="AO61" s="170"/>
      <c r="AP61" s="170"/>
      <c r="AQ61" s="170">
        <f t="shared" si="4"/>
        <v>0</v>
      </c>
      <c r="AS61" s="140"/>
      <c r="AT61" s="140"/>
      <c r="AU61" s="140"/>
      <c r="AV61" s="140"/>
      <c r="AW61" s="140"/>
      <c r="AX61" s="140"/>
      <c r="AY61" s="140"/>
      <c r="AZ61" s="140">
        <f t="shared" si="5"/>
        <v>0</v>
      </c>
      <c r="BA61" s="141" t="b">
        <f t="shared" si="11"/>
        <v>1</v>
      </c>
      <c r="BB61" s="141">
        <f t="shared" si="12"/>
        <v>0</v>
      </c>
    </row>
    <row r="62" spans="1:54" hidden="1" x14ac:dyDescent="0.2">
      <c r="A62" s="190">
        <v>99</v>
      </c>
      <c r="B62" s="141" t="s">
        <v>305</v>
      </c>
      <c r="C62" s="148" t="str">
        <f t="shared" si="6"/>
        <v>00</v>
      </c>
      <c r="D62" s="148" t="str">
        <f t="shared" si="7"/>
        <v>00</v>
      </c>
      <c r="E62" s="148" t="str">
        <f t="shared" si="8"/>
        <v>900</v>
      </c>
      <c r="F62" s="127" t="str">
        <f t="shared" si="9"/>
        <v>6700.03</v>
      </c>
      <c r="G62" s="141" t="s">
        <v>1017</v>
      </c>
      <c r="H62" s="163">
        <v>0</v>
      </c>
      <c r="I62" s="163">
        <v>0</v>
      </c>
      <c r="J62" s="163"/>
      <c r="K62" s="163"/>
      <c r="L62" s="163"/>
      <c r="M62" s="163">
        <v>7233.34</v>
      </c>
      <c r="N62" s="139">
        <v>7233.34</v>
      </c>
      <c r="O62" s="139">
        <f t="shared" si="13"/>
        <v>7233.34</v>
      </c>
      <c r="Q62" s="174">
        <v>0</v>
      </c>
      <c r="R62" s="174">
        <v>0</v>
      </c>
      <c r="S62" s="174"/>
      <c r="T62" s="174"/>
      <c r="U62" s="174"/>
      <c r="V62" s="174">
        <v>0</v>
      </c>
      <c r="W62" s="140">
        <v>0</v>
      </c>
      <c r="X62" s="140">
        <f t="shared" ref="X62:X125" si="14">W62-R62</f>
        <v>0</v>
      </c>
      <c r="Z62" s="176">
        <v>0</v>
      </c>
      <c r="AA62" s="176">
        <v>0</v>
      </c>
      <c r="AB62" s="176"/>
      <c r="AC62" s="176"/>
      <c r="AD62" s="176"/>
      <c r="AE62" s="176">
        <v>0</v>
      </c>
      <c r="AF62" s="172">
        <v>0</v>
      </c>
      <c r="AG62" s="172">
        <f t="shared" ref="AG62:AG125" si="15">AF62-AA62</f>
        <v>0</v>
      </c>
      <c r="AI62" s="168">
        <f>IFERROR(VLOOKUP(B62,[2]rptBudgetaryBudgetCrossOrganiza!$A$1:$M$754,4,FALSE),"0")</f>
        <v>0</v>
      </c>
      <c r="AJ62" s="168">
        <f>IFERROR(VLOOKUP(B62,[2]rptBudgetaryBudgetCrossOrganiza!$A$1:$M$754,6,FALSE),"0")</f>
        <v>0</v>
      </c>
      <c r="AK62" s="170">
        <f t="shared" si="10"/>
        <v>0</v>
      </c>
      <c r="AL62" s="170">
        <f>IFERROR(VLOOKUP(B62,[3]rptBudgetaryBudgetCrossOrganiza!$A$8792:$O$10068,13,FALSE),"0")</f>
        <v>0</v>
      </c>
      <c r="AM62" s="170"/>
      <c r="AN62" s="170"/>
      <c r="AO62" s="170"/>
      <c r="AP62" s="170"/>
      <c r="AQ62" s="170">
        <f t="shared" si="4"/>
        <v>0</v>
      </c>
      <c r="AS62" s="140"/>
      <c r="AT62" s="140"/>
      <c r="AU62" s="140"/>
      <c r="AV62" s="140"/>
      <c r="AW62" s="140"/>
      <c r="AX62" s="140"/>
      <c r="AY62" s="140"/>
      <c r="AZ62" s="140">
        <f t="shared" si="5"/>
        <v>0</v>
      </c>
      <c r="BA62" s="141" t="b">
        <f t="shared" si="11"/>
        <v>1</v>
      </c>
      <c r="BB62" s="141">
        <f t="shared" si="12"/>
        <v>0</v>
      </c>
    </row>
    <row r="63" spans="1:54" hidden="1" x14ac:dyDescent="0.2">
      <c r="A63" s="190">
        <v>99</v>
      </c>
      <c r="B63" s="141" t="s">
        <v>306</v>
      </c>
      <c r="C63" s="148" t="str">
        <f t="shared" si="6"/>
        <v>00</v>
      </c>
      <c r="D63" s="148" t="str">
        <f t="shared" si="7"/>
        <v>00</v>
      </c>
      <c r="E63" s="148" t="str">
        <f t="shared" si="8"/>
        <v>900</v>
      </c>
      <c r="F63" s="127" t="str">
        <f t="shared" si="9"/>
        <v>6700.99</v>
      </c>
      <c r="G63" s="141" t="s">
        <v>168</v>
      </c>
      <c r="H63" s="163">
        <v>0</v>
      </c>
      <c r="I63" s="163">
        <v>0</v>
      </c>
      <c r="J63" s="163"/>
      <c r="K63" s="163"/>
      <c r="L63" s="163"/>
      <c r="M63" s="163">
        <v>0</v>
      </c>
      <c r="N63" s="139">
        <v>0</v>
      </c>
      <c r="O63" s="139">
        <f t="shared" si="13"/>
        <v>0</v>
      </c>
      <c r="Q63" s="174">
        <v>0</v>
      </c>
      <c r="R63" s="174">
        <v>0</v>
      </c>
      <c r="S63" s="174"/>
      <c r="T63" s="174"/>
      <c r="U63" s="174"/>
      <c r="V63" s="174">
        <v>0</v>
      </c>
      <c r="W63" s="140">
        <v>0</v>
      </c>
      <c r="X63" s="140">
        <f t="shared" si="14"/>
        <v>0</v>
      </c>
      <c r="Z63" s="176">
        <v>0</v>
      </c>
      <c r="AA63" s="176">
        <v>0</v>
      </c>
      <c r="AB63" s="176"/>
      <c r="AC63" s="176"/>
      <c r="AD63" s="176"/>
      <c r="AE63" s="176">
        <v>0</v>
      </c>
      <c r="AF63" s="172">
        <v>0</v>
      </c>
      <c r="AG63" s="172">
        <f t="shared" si="15"/>
        <v>0</v>
      </c>
      <c r="AI63" s="168">
        <f>IFERROR(VLOOKUP(B63,[2]rptBudgetaryBudgetCrossOrganiza!$A$1:$M$754,4,FALSE),"0")</f>
        <v>0</v>
      </c>
      <c r="AJ63" s="168">
        <f>IFERROR(VLOOKUP(B63,[2]rptBudgetaryBudgetCrossOrganiza!$A$1:$M$754,6,FALSE),"0")</f>
        <v>0</v>
      </c>
      <c r="AK63" s="170">
        <f t="shared" si="10"/>
        <v>0</v>
      </c>
      <c r="AL63" s="170">
        <f>IFERROR(VLOOKUP(B63,[3]rptBudgetaryBudgetCrossOrganiza!$A$8792:$O$10068,13,FALSE),"0")</f>
        <v>0</v>
      </c>
      <c r="AM63" s="170"/>
      <c r="AN63" s="170"/>
      <c r="AO63" s="170"/>
      <c r="AP63" s="170"/>
      <c r="AQ63" s="170">
        <f t="shared" si="4"/>
        <v>0</v>
      </c>
      <c r="AS63" s="140"/>
      <c r="AT63" s="140"/>
      <c r="AU63" s="140"/>
      <c r="AV63" s="140"/>
      <c r="AW63" s="140"/>
      <c r="AX63" s="140"/>
      <c r="AY63" s="140"/>
      <c r="AZ63" s="140">
        <f t="shared" si="5"/>
        <v>0</v>
      </c>
      <c r="BA63" s="141" t="b">
        <f t="shared" si="11"/>
        <v>1</v>
      </c>
      <c r="BB63" s="141">
        <f t="shared" si="12"/>
        <v>0</v>
      </c>
    </row>
    <row r="64" spans="1:54" hidden="1" x14ac:dyDescent="0.2">
      <c r="A64" s="190">
        <v>99</v>
      </c>
      <c r="B64" s="141" t="s">
        <v>307</v>
      </c>
      <c r="C64" s="148" t="str">
        <f t="shared" si="6"/>
        <v>00</v>
      </c>
      <c r="D64" s="148" t="str">
        <f t="shared" si="7"/>
        <v>00</v>
      </c>
      <c r="E64" s="148" t="str">
        <f t="shared" si="8"/>
        <v>900</v>
      </c>
      <c r="F64" s="127" t="str">
        <f t="shared" si="9"/>
        <v>6700.05</v>
      </c>
      <c r="G64" s="141" t="s">
        <v>1018</v>
      </c>
      <c r="H64" s="163">
        <v>0</v>
      </c>
      <c r="I64" s="163">
        <v>0</v>
      </c>
      <c r="J64" s="163"/>
      <c r="K64" s="163"/>
      <c r="L64" s="163"/>
      <c r="M64" s="163">
        <v>232859.03</v>
      </c>
      <c r="N64" s="139">
        <v>232859.03</v>
      </c>
      <c r="O64" s="139">
        <f t="shared" si="13"/>
        <v>232859.03</v>
      </c>
      <c r="Q64" s="174">
        <v>0</v>
      </c>
      <c r="R64" s="174">
        <v>0</v>
      </c>
      <c r="S64" s="174"/>
      <c r="T64" s="174"/>
      <c r="U64" s="174"/>
      <c r="V64" s="174">
        <v>282815.63</v>
      </c>
      <c r="W64" s="140">
        <v>282815.63</v>
      </c>
      <c r="X64" s="140">
        <f t="shared" si="14"/>
        <v>282815.63</v>
      </c>
      <c r="Z64" s="176">
        <v>0</v>
      </c>
      <c r="AA64" s="176">
        <v>0</v>
      </c>
      <c r="AB64" s="176"/>
      <c r="AC64" s="176"/>
      <c r="AD64" s="176"/>
      <c r="AE64" s="176">
        <v>0</v>
      </c>
      <c r="AF64" s="172">
        <v>0</v>
      </c>
      <c r="AG64" s="172">
        <f t="shared" si="15"/>
        <v>0</v>
      </c>
      <c r="AI64" s="168">
        <f>IFERROR(VLOOKUP(B64,[2]rptBudgetaryBudgetCrossOrganiza!$A$1:$M$754,4,FALSE),"0")</f>
        <v>0</v>
      </c>
      <c r="AJ64" s="168">
        <f>IFERROR(VLOOKUP(B64,[2]rptBudgetaryBudgetCrossOrganiza!$A$1:$M$754,6,FALSE),"0")</f>
        <v>0</v>
      </c>
      <c r="AK64" s="170">
        <f t="shared" si="10"/>
        <v>0</v>
      </c>
      <c r="AL64" s="170">
        <f>IFERROR(VLOOKUP(B64,[3]rptBudgetaryBudgetCrossOrganiza!$A$8792:$O$10068,13,FALSE),"0")</f>
        <v>0</v>
      </c>
      <c r="AM64" s="170"/>
      <c r="AN64" s="170"/>
      <c r="AO64" s="170"/>
      <c r="AP64" s="170"/>
      <c r="AQ64" s="170">
        <f t="shared" si="4"/>
        <v>0</v>
      </c>
      <c r="AS64" s="140"/>
      <c r="AT64" s="140"/>
      <c r="AU64" s="140"/>
      <c r="AV64" s="140"/>
      <c r="AW64" s="140"/>
      <c r="AX64" s="140"/>
      <c r="AY64" s="140"/>
      <c r="AZ64" s="140">
        <f t="shared" si="5"/>
        <v>0</v>
      </c>
      <c r="BA64" s="141" t="b">
        <f t="shared" si="11"/>
        <v>1</v>
      </c>
      <c r="BB64" s="141">
        <f t="shared" si="12"/>
        <v>0</v>
      </c>
    </row>
    <row r="65" spans="1:54" hidden="1" x14ac:dyDescent="0.2">
      <c r="A65" s="190">
        <v>99</v>
      </c>
      <c r="B65" s="141" t="s">
        <v>308</v>
      </c>
      <c r="C65" s="148" t="str">
        <f t="shared" si="6"/>
        <v>00</v>
      </c>
      <c r="D65" s="148" t="str">
        <f t="shared" si="7"/>
        <v>00</v>
      </c>
      <c r="E65" s="148" t="str">
        <f t="shared" si="8"/>
        <v>900</v>
      </c>
      <c r="F65" s="127" t="str">
        <f t="shared" si="9"/>
        <v>6700.09</v>
      </c>
      <c r="G65" s="141" t="s">
        <v>1019</v>
      </c>
      <c r="H65" s="163">
        <v>0</v>
      </c>
      <c r="I65" s="163">
        <v>0</v>
      </c>
      <c r="J65" s="163"/>
      <c r="K65" s="163"/>
      <c r="L65" s="163"/>
      <c r="M65" s="163">
        <v>1240031.1000000001</v>
      </c>
      <c r="N65" s="139">
        <v>1240031.1000000001</v>
      </c>
      <c r="O65" s="139">
        <f t="shared" si="13"/>
        <v>1240031.1000000001</v>
      </c>
      <c r="Q65" s="174">
        <v>0</v>
      </c>
      <c r="R65" s="174">
        <v>0</v>
      </c>
      <c r="S65" s="174"/>
      <c r="T65" s="174"/>
      <c r="U65" s="174"/>
      <c r="V65" s="174">
        <v>1272339.32</v>
      </c>
      <c r="W65" s="140">
        <v>1272339.32</v>
      </c>
      <c r="X65" s="140">
        <f t="shared" si="14"/>
        <v>1272339.32</v>
      </c>
      <c r="Z65" s="176">
        <v>0</v>
      </c>
      <c r="AA65" s="176">
        <v>0</v>
      </c>
      <c r="AB65" s="176"/>
      <c r="AC65" s="176"/>
      <c r="AD65" s="176"/>
      <c r="AE65" s="176">
        <v>0</v>
      </c>
      <c r="AF65" s="172">
        <v>0</v>
      </c>
      <c r="AG65" s="172">
        <f t="shared" si="15"/>
        <v>0</v>
      </c>
      <c r="AI65" s="168">
        <f>IFERROR(VLOOKUP(B65,[2]rptBudgetaryBudgetCrossOrganiza!$A$1:$M$754,4,FALSE),"0")</f>
        <v>0</v>
      </c>
      <c r="AJ65" s="168">
        <f>IFERROR(VLOOKUP(B65,[2]rptBudgetaryBudgetCrossOrganiza!$A$1:$M$754,6,FALSE),"0")</f>
        <v>0</v>
      </c>
      <c r="AK65" s="170">
        <f t="shared" si="10"/>
        <v>0</v>
      </c>
      <c r="AL65" s="170">
        <f>IFERROR(VLOOKUP(B65,[3]rptBudgetaryBudgetCrossOrganiza!$A$8792:$O$10068,13,FALSE),"0")</f>
        <v>0</v>
      </c>
      <c r="AM65" s="170"/>
      <c r="AN65" s="170"/>
      <c r="AO65" s="170"/>
      <c r="AP65" s="170"/>
      <c r="AQ65" s="170">
        <f t="shared" si="4"/>
        <v>0</v>
      </c>
      <c r="AS65" s="140"/>
      <c r="AT65" s="140"/>
      <c r="AU65" s="140"/>
      <c r="AV65" s="140"/>
      <c r="AW65" s="140"/>
      <c r="AX65" s="140"/>
      <c r="AY65" s="140"/>
      <c r="AZ65" s="140">
        <f t="shared" si="5"/>
        <v>0</v>
      </c>
      <c r="BA65" s="141" t="b">
        <f t="shared" si="11"/>
        <v>1</v>
      </c>
      <c r="BB65" s="141">
        <f t="shared" si="12"/>
        <v>0</v>
      </c>
    </row>
    <row r="66" spans="1:54" hidden="1" x14ac:dyDescent="0.2">
      <c r="A66" s="190">
        <v>99</v>
      </c>
      <c r="B66" s="141" t="s">
        <v>309</v>
      </c>
      <c r="C66" s="148" t="str">
        <f t="shared" si="6"/>
        <v>00</v>
      </c>
      <c r="D66" s="148" t="str">
        <f t="shared" si="7"/>
        <v>00</v>
      </c>
      <c r="E66" s="148" t="str">
        <f t="shared" si="8"/>
        <v>900</v>
      </c>
      <c r="F66" s="127" t="str">
        <f t="shared" si="9"/>
        <v>6700.10</v>
      </c>
      <c r="G66" s="141" t="s">
        <v>1020</v>
      </c>
      <c r="H66" s="163">
        <v>0</v>
      </c>
      <c r="I66" s="163">
        <v>0</v>
      </c>
      <c r="J66" s="163"/>
      <c r="K66" s="163"/>
      <c r="L66" s="163"/>
      <c r="M66" s="163">
        <v>1746297.23</v>
      </c>
      <c r="N66" s="139">
        <v>1746297.23</v>
      </c>
      <c r="O66" s="139">
        <f t="shared" si="13"/>
        <v>1746297.23</v>
      </c>
      <c r="Q66" s="174">
        <v>0</v>
      </c>
      <c r="R66" s="174">
        <v>0</v>
      </c>
      <c r="S66" s="174"/>
      <c r="T66" s="174"/>
      <c r="U66" s="174"/>
      <c r="V66" s="174">
        <v>1744577.84</v>
      </c>
      <c r="W66" s="140">
        <v>1744577.84</v>
      </c>
      <c r="X66" s="140">
        <f t="shared" si="14"/>
        <v>1744577.84</v>
      </c>
      <c r="Z66" s="176">
        <v>0</v>
      </c>
      <c r="AA66" s="176">
        <v>0</v>
      </c>
      <c r="AB66" s="176"/>
      <c r="AC66" s="176"/>
      <c r="AD66" s="176"/>
      <c r="AE66" s="176">
        <v>0</v>
      </c>
      <c r="AF66" s="172">
        <v>0</v>
      </c>
      <c r="AG66" s="172">
        <f t="shared" si="15"/>
        <v>0</v>
      </c>
      <c r="AI66" s="168">
        <f>IFERROR(VLOOKUP(B66,[2]rptBudgetaryBudgetCrossOrganiza!$A$1:$M$754,4,FALSE),"0")</f>
        <v>0</v>
      </c>
      <c r="AJ66" s="168">
        <f>IFERROR(VLOOKUP(B66,[2]rptBudgetaryBudgetCrossOrganiza!$A$1:$M$754,6,FALSE),"0")</f>
        <v>0</v>
      </c>
      <c r="AK66" s="170">
        <f t="shared" si="10"/>
        <v>0</v>
      </c>
      <c r="AL66" s="170">
        <f>IFERROR(VLOOKUP(B66,[3]rptBudgetaryBudgetCrossOrganiza!$A$8792:$O$10068,13,FALSE),"0")</f>
        <v>0</v>
      </c>
      <c r="AM66" s="170"/>
      <c r="AN66" s="170"/>
      <c r="AO66" s="170"/>
      <c r="AP66" s="170"/>
      <c r="AQ66" s="170">
        <f t="shared" si="4"/>
        <v>0</v>
      </c>
      <c r="AS66" s="140"/>
      <c r="AT66" s="140"/>
      <c r="AU66" s="140"/>
      <c r="AV66" s="140"/>
      <c r="AW66" s="140"/>
      <c r="AX66" s="140"/>
      <c r="AY66" s="140"/>
      <c r="AZ66" s="140">
        <f t="shared" si="5"/>
        <v>0</v>
      </c>
      <c r="BA66" s="141" t="b">
        <f t="shared" si="11"/>
        <v>1</v>
      </c>
      <c r="BB66" s="141">
        <f t="shared" si="12"/>
        <v>0</v>
      </c>
    </row>
    <row r="67" spans="1:54" hidden="1" x14ac:dyDescent="0.2">
      <c r="A67" s="190">
        <v>99</v>
      </c>
      <c r="B67" s="141" t="s">
        <v>310</v>
      </c>
      <c r="C67" s="148" t="str">
        <f t="shared" si="6"/>
        <v>00</v>
      </c>
      <c r="D67" s="148" t="str">
        <f t="shared" si="7"/>
        <v>00</v>
      </c>
      <c r="E67" s="148" t="str">
        <f t="shared" si="8"/>
        <v>900</v>
      </c>
      <c r="F67" s="127" t="str">
        <f t="shared" si="9"/>
        <v>6700.04</v>
      </c>
      <c r="G67" s="141" t="s">
        <v>1021</v>
      </c>
      <c r="H67" s="163">
        <v>0</v>
      </c>
      <c r="I67" s="163">
        <v>0</v>
      </c>
      <c r="J67" s="163"/>
      <c r="K67" s="163"/>
      <c r="L67" s="163"/>
      <c r="M67" s="163">
        <v>986.66</v>
      </c>
      <c r="N67" s="139">
        <v>986.66</v>
      </c>
      <c r="O67" s="139">
        <f t="shared" si="13"/>
        <v>986.66</v>
      </c>
      <c r="Q67" s="174">
        <v>0</v>
      </c>
      <c r="R67" s="174">
        <v>0</v>
      </c>
      <c r="S67" s="174"/>
      <c r="T67" s="174"/>
      <c r="U67" s="174"/>
      <c r="V67" s="174">
        <v>986.67</v>
      </c>
      <c r="W67" s="140">
        <v>986.67</v>
      </c>
      <c r="X67" s="140">
        <f t="shared" si="14"/>
        <v>986.67</v>
      </c>
      <c r="Z67" s="176">
        <v>0</v>
      </c>
      <c r="AA67" s="176">
        <v>0</v>
      </c>
      <c r="AB67" s="176"/>
      <c r="AC67" s="176"/>
      <c r="AD67" s="176"/>
      <c r="AE67" s="176">
        <v>0</v>
      </c>
      <c r="AF67" s="172">
        <v>0</v>
      </c>
      <c r="AG67" s="172">
        <f t="shared" si="15"/>
        <v>0</v>
      </c>
      <c r="AI67" s="168">
        <f>IFERROR(VLOOKUP(B67,[2]rptBudgetaryBudgetCrossOrganiza!$A$1:$M$754,4,FALSE),"0")</f>
        <v>0</v>
      </c>
      <c r="AJ67" s="168">
        <f>IFERROR(VLOOKUP(B67,[2]rptBudgetaryBudgetCrossOrganiza!$A$1:$M$754,6,FALSE),"0")</f>
        <v>0</v>
      </c>
      <c r="AK67" s="170">
        <f t="shared" si="10"/>
        <v>0</v>
      </c>
      <c r="AL67" s="170">
        <f>IFERROR(VLOOKUP(B67,[3]rptBudgetaryBudgetCrossOrganiza!$A$8792:$O$10068,13,FALSE),"0")</f>
        <v>0</v>
      </c>
      <c r="AM67" s="170"/>
      <c r="AN67" s="170"/>
      <c r="AO67" s="170"/>
      <c r="AP67" s="170"/>
      <c r="AQ67" s="170">
        <f t="shared" si="4"/>
        <v>0</v>
      </c>
      <c r="AS67" s="140"/>
      <c r="AT67" s="140"/>
      <c r="AU67" s="140"/>
      <c r="AV67" s="140"/>
      <c r="AW67" s="140"/>
      <c r="AX67" s="140"/>
      <c r="AY67" s="140"/>
      <c r="AZ67" s="140">
        <f t="shared" si="5"/>
        <v>0</v>
      </c>
      <c r="BA67" s="141" t="b">
        <f t="shared" si="11"/>
        <v>1</v>
      </c>
      <c r="BB67" s="141">
        <f t="shared" si="12"/>
        <v>0</v>
      </c>
    </row>
    <row r="68" spans="1:54" hidden="1" x14ac:dyDescent="0.2">
      <c r="A68" s="190">
        <v>99</v>
      </c>
      <c r="B68" s="141" t="s">
        <v>311</v>
      </c>
      <c r="C68" s="148" t="str">
        <f t="shared" si="6"/>
        <v>00</v>
      </c>
      <c r="D68" s="148" t="str">
        <f t="shared" si="7"/>
        <v>00</v>
      </c>
      <c r="E68" s="148" t="str">
        <f t="shared" si="8"/>
        <v>900</v>
      </c>
      <c r="F68" s="127" t="str">
        <f t="shared" si="9"/>
        <v>6700.11</v>
      </c>
      <c r="G68" s="141" t="s">
        <v>1022</v>
      </c>
      <c r="H68" s="163">
        <v>0</v>
      </c>
      <c r="I68" s="163">
        <v>0</v>
      </c>
      <c r="J68" s="163"/>
      <c r="K68" s="163"/>
      <c r="L68" s="163"/>
      <c r="M68" s="163">
        <v>0</v>
      </c>
      <c r="N68" s="139">
        <v>0</v>
      </c>
      <c r="O68" s="139">
        <f t="shared" si="13"/>
        <v>0</v>
      </c>
      <c r="Q68" s="174">
        <v>0</v>
      </c>
      <c r="R68" s="174">
        <v>0</v>
      </c>
      <c r="S68" s="174"/>
      <c r="T68" s="174"/>
      <c r="U68" s="174"/>
      <c r="V68" s="174">
        <v>0</v>
      </c>
      <c r="W68" s="140">
        <v>0</v>
      </c>
      <c r="X68" s="140">
        <f t="shared" si="14"/>
        <v>0</v>
      </c>
      <c r="Z68" s="176">
        <v>0</v>
      </c>
      <c r="AA68" s="176">
        <v>0</v>
      </c>
      <c r="AB68" s="176"/>
      <c r="AC68" s="176"/>
      <c r="AD68" s="176"/>
      <c r="AE68" s="176">
        <v>0</v>
      </c>
      <c r="AF68" s="172">
        <v>0</v>
      </c>
      <c r="AG68" s="172">
        <f t="shared" si="15"/>
        <v>0</v>
      </c>
      <c r="AI68" s="168">
        <f>IFERROR(VLOOKUP(B68,[2]rptBudgetaryBudgetCrossOrganiza!$A$1:$M$754,4,FALSE),"0")</f>
        <v>0</v>
      </c>
      <c r="AJ68" s="168">
        <f>IFERROR(VLOOKUP(B68,[2]rptBudgetaryBudgetCrossOrganiza!$A$1:$M$754,6,FALSE),"0")</f>
        <v>0</v>
      </c>
      <c r="AK68" s="170">
        <f t="shared" si="10"/>
        <v>0</v>
      </c>
      <c r="AL68" s="170">
        <f>IFERROR(VLOOKUP(B68,[3]rptBudgetaryBudgetCrossOrganiza!$A$8792:$O$10068,13,FALSE),"0")</f>
        <v>0</v>
      </c>
      <c r="AM68" s="170"/>
      <c r="AN68" s="170"/>
      <c r="AO68" s="170"/>
      <c r="AP68" s="170"/>
      <c r="AQ68" s="170">
        <f t="shared" si="4"/>
        <v>0</v>
      </c>
      <c r="AS68" s="140"/>
      <c r="AT68" s="140"/>
      <c r="AU68" s="140"/>
      <c r="AV68" s="140"/>
      <c r="AW68" s="140"/>
      <c r="AX68" s="140"/>
      <c r="AY68" s="140"/>
      <c r="AZ68" s="140">
        <f t="shared" si="5"/>
        <v>0</v>
      </c>
      <c r="BA68" s="141" t="b">
        <f t="shared" si="11"/>
        <v>1</v>
      </c>
      <c r="BB68" s="141">
        <f t="shared" si="12"/>
        <v>0</v>
      </c>
    </row>
    <row r="69" spans="1:54" hidden="1" x14ac:dyDescent="0.2">
      <c r="A69" s="190">
        <v>99</v>
      </c>
      <c r="B69" s="141" t="s">
        <v>312</v>
      </c>
      <c r="C69" s="148" t="str">
        <f t="shared" ref="C69:C132" si="16">MID(B69,5,2)</f>
        <v>00</v>
      </c>
      <c r="D69" s="148" t="str">
        <f t="shared" ref="D69:D132" si="17">MID(B69,8,2)</f>
        <v>00</v>
      </c>
      <c r="E69" s="148" t="str">
        <f t="shared" ref="E69:E132" si="18">MID(B69,11,3)</f>
        <v>900</v>
      </c>
      <c r="F69" s="127" t="str">
        <f t="shared" ref="F69:F132" si="19">RIGHT(B69,7)</f>
        <v>6700.08</v>
      </c>
      <c r="G69" s="141" t="s">
        <v>1023</v>
      </c>
      <c r="H69" s="163">
        <v>0</v>
      </c>
      <c r="I69" s="163">
        <v>0</v>
      </c>
      <c r="J69" s="163"/>
      <c r="K69" s="163"/>
      <c r="L69" s="163"/>
      <c r="M69" s="163">
        <v>4943.72</v>
      </c>
      <c r="N69" s="139">
        <v>4943.72</v>
      </c>
      <c r="O69" s="139">
        <f t="shared" si="13"/>
        <v>4943.72</v>
      </c>
      <c r="Q69" s="174">
        <v>0</v>
      </c>
      <c r="R69" s="174">
        <v>0</v>
      </c>
      <c r="S69" s="174"/>
      <c r="T69" s="174"/>
      <c r="U69" s="174"/>
      <c r="V69" s="174">
        <v>4943.72</v>
      </c>
      <c r="W69" s="140">
        <v>4943.72</v>
      </c>
      <c r="X69" s="140">
        <f t="shared" si="14"/>
        <v>4943.72</v>
      </c>
      <c r="Z69" s="176">
        <v>0</v>
      </c>
      <c r="AA69" s="176">
        <v>0</v>
      </c>
      <c r="AB69" s="176"/>
      <c r="AC69" s="176"/>
      <c r="AD69" s="176"/>
      <c r="AE69" s="176">
        <v>0</v>
      </c>
      <c r="AF69" s="172">
        <v>0</v>
      </c>
      <c r="AG69" s="172">
        <f t="shared" si="15"/>
        <v>0</v>
      </c>
      <c r="AI69" s="168">
        <f>IFERROR(VLOOKUP(B69,[2]rptBudgetaryBudgetCrossOrganiza!$A$1:$M$754,4,FALSE),"0")</f>
        <v>0</v>
      </c>
      <c r="AJ69" s="168">
        <f>IFERROR(VLOOKUP(B69,[2]rptBudgetaryBudgetCrossOrganiza!$A$1:$M$754,6,FALSE),"0")</f>
        <v>0</v>
      </c>
      <c r="AK69" s="170">
        <f t="shared" ref="AK69:AK132" si="20">AJ69</f>
        <v>0</v>
      </c>
      <c r="AL69" s="170">
        <f>IFERROR(VLOOKUP(B69,[3]rptBudgetaryBudgetCrossOrganiza!$A$8792:$O$10068,13,FALSE),"0")</f>
        <v>0</v>
      </c>
      <c r="AM69" s="170"/>
      <c r="AN69" s="170"/>
      <c r="AO69" s="170"/>
      <c r="AP69" s="170"/>
      <c r="AQ69" s="170">
        <f t="shared" ref="AQ69:AQ132" si="21">AP69-AJ69</f>
        <v>0</v>
      </c>
      <c r="AS69" s="140"/>
      <c r="AT69" s="140"/>
      <c r="AU69" s="140"/>
      <c r="AV69" s="140"/>
      <c r="AW69" s="140"/>
      <c r="AX69" s="140"/>
      <c r="AY69" s="140"/>
      <c r="AZ69" s="140">
        <f t="shared" ref="AZ69:AZ132" si="22">AY69-AT69</f>
        <v>0</v>
      </c>
      <c r="BA69" s="141" t="b">
        <f t="shared" ref="BA69:BA132" si="23">AJ69=AK69</f>
        <v>1</v>
      </c>
      <c r="BB69" s="141">
        <f t="shared" si="12"/>
        <v>0</v>
      </c>
    </row>
    <row r="70" spans="1:54" hidden="1" x14ac:dyDescent="0.2">
      <c r="A70" s="190">
        <v>99</v>
      </c>
      <c r="B70" s="141" t="s">
        <v>313</v>
      </c>
      <c r="C70" s="148" t="str">
        <f t="shared" si="16"/>
        <v>00</v>
      </c>
      <c r="D70" s="148" t="str">
        <f t="shared" si="17"/>
        <v>00</v>
      </c>
      <c r="E70" s="148" t="str">
        <f t="shared" si="18"/>
        <v>900</v>
      </c>
      <c r="F70" s="127" t="str">
        <f t="shared" si="19"/>
        <v>6700.06</v>
      </c>
      <c r="G70" s="141" t="s">
        <v>1024</v>
      </c>
      <c r="H70" s="163">
        <v>0</v>
      </c>
      <c r="I70" s="163">
        <v>0</v>
      </c>
      <c r="J70" s="163"/>
      <c r="K70" s="163"/>
      <c r="L70" s="163"/>
      <c r="M70" s="163">
        <v>92915.7</v>
      </c>
      <c r="N70" s="139">
        <v>92915.7</v>
      </c>
      <c r="O70" s="139">
        <f t="shared" si="13"/>
        <v>92915.7</v>
      </c>
      <c r="Q70" s="174">
        <v>0</v>
      </c>
      <c r="R70" s="174">
        <v>0</v>
      </c>
      <c r="S70" s="174"/>
      <c r="T70" s="174"/>
      <c r="U70" s="174"/>
      <c r="V70" s="174">
        <v>169267.81</v>
      </c>
      <c r="W70" s="140">
        <v>169267.81</v>
      </c>
      <c r="X70" s="140">
        <f t="shared" si="14"/>
        <v>169267.81</v>
      </c>
      <c r="Z70" s="176">
        <v>0</v>
      </c>
      <c r="AA70" s="176">
        <v>0</v>
      </c>
      <c r="AB70" s="176"/>
      <c r="AC70" s="176"/>
      <c r="AD70" s="176"/>
      <c r="AE70" s="176">
        <v>0</v>
      </c>
      <c r="AF70" s="172">
        <v>0</v>
      </c>
      <c r="AG70" s="172">
        <f t="shared" si="15"/>
        <v>0</v>
      </c>
      <c r="AI70" s="168">
        <f>IFERROR(VLOOKUP(B70,[2]rptBudgetaryBudgetCrossOrganiza!$A$1:$M$754,4,FALSE),"0")</f>
        <v>0</v>
      </c>
      <c r="AJ70" s="168">
        <f>IFERROR(VLOOKUP(B70,[2]rptBudgetaryBudgetCrossOrganiza!$A$1:$M$754,6,FALSE),"0")</f>
        <v>0</v>
      </c>
      <c r="AK70" s="170">
        <f t="shared" si="20"/>
        <v>0</v>
      </c>
      <c r="AL70" s="170">
        <f>IFERROR(VLOOKUP(B70,[3]rptBudgetaryBudgetCrossOrganiza!$A$8792:$O$10068,13,FALSE),"0")</f>
        <v>0</v>
      </c>
      <c r="AM70" s="170"/>
      <c r="AN70" s="170"/>
      <c r="AO70" s="170"/>
      <c r="AP70" s="170"/>
      <c r="AQ70" s="170">
        <f t="shared" si="21"/>
        <v>0</v>
      </c>
      <c r="AS70" s="140"/>
      <c r="AT70" s="140"/>
      <c r="AU70" s="140"/>
      <c r="AV70" s="140"/>
      <c r="AW70" s="140"/>
      <c r="AX70" s="140"/>
      <c r="AY70" s="140"/>
      <c r="AZ70" s="140">
        <f t="shared" si="22"/>
        <v>0</v>
      </c>
      <c r="BA70" s="141" t="b">
        <f t="shared" si="23"/>
        <v>1</v>
      </c>
      <c r="BB70" s="141">
        <f t="shared" si="12"/>
        <v>0</v>
      </c>
    </row>
    <row r="71" spans="1:54" hidden="1" x14ac:dyDescent="0.2">
      <c r="A71" s="190">
        <v>14</v>
      </c>
      <c r="B71" s="141" t="s">
        <v>314</v>
      </c>
      <c r="C71" s="148" t="str">
        <f t="shared" si="16"/>
        <v>00</v>
      </c>
      <c r="D71" s="148" t="str">
        <f t="shared" si="17"/>
        <v>00</v>
      </c>
      <c r="E71" s="148" t="str">
        <f t="shared" si="18"/>
        <v>900</v>
      </c>
      <c r="F71" s="127" t="str">
        <f t="shared" si="19"/>
        <v>9000.99</v>
      </c>
      <c r="G71" s="141" t="s">
        <v>1025</v>
      </c>
      <c r="H71" s="163">
        <v>0</v>
      </c>
      <c r="I71" s="163">
        <v>0</v>
      </c>
      <c r="J71" s="163"/>
      <c r="K71" s="163"/>
      <c r="L71" s="163"/>
      <c r="M71" s="163">
        <v>0</v>
      </c>
      <c r="N71" s="139">
        <v>0</v>
      </c>
      <c r="O71" s="139">
        <f t="shared" si="13"/>
        <v>0</v>
      </c>
      <c r="Q71" s="174">
        <v>0</v>
      </c>
      <c r="R71" s="174">
        <v>0</v>
      </c>
      <c r="S71" s="174"/>
      <c r="T71" s="174"/>
      <c r="U71" s="174"/>
      <c r="V71" s="174">
        <v>0</v>
      </c>
      <c r="W71" s="140">
        <v>0</v>
      </c>
      <c r="X71" s="140">
        <f t="shared" si="14"/>
        <v>0</v>
      </c>
      <c r="Z71" s="176">
        <v>0</v>
      </c>
      <c r="AA71" s="176">
        <v>0</v>
      </c>
      <c r="AB71" s="176"/>
      <c r="AC71" s="176"/>
      <c r="AD71" s="176"/>
      <c r="AE71" s="176">
        <v>0</v>
      </c>
      <c r="AF71" s="172">
        <v>0</v>
      </c>
      <c r="AG71" s="172">
        <f t="shared" si="15"/>
        <v>0</v>
      </c>
      <c r="AI71" s="168">
        <f>IFERROR(VLOOKUP(B71,[2]rptBudgetaryBudgetCrossOrganiza!$A$1:$M$754,4,FALSE),"0")</f>
        <v>0</v>
      </c>
      <c r="AJ71" s="168">
        <f>IFERROR(VLOOKUP(B71,[2]rptBudgetaryBudgetCrossOrganiza!$A$1:$M$754,6,FALSE),"0")</f>
        <v>0</v>
      </c>
      <c r="AK71" s="170">
        <f t="shared" si="20"/>
        <v>0</v>
      </c>
      <c r="AL71" s="170">
        <f>IFERROR(VLOOKUP(B71,[3]rptBudgetaryBudgetCrossOrganiza!$A$8792:$O$10068,13,FALSE),"0")</f>
        <v>0</v>
      </c>
      <c r="AM71" s="170"/>
      <c r="AN71" s="170"/>
      <c r="AO71" s="170"/>
      <c r="AP71" s="170"/>
      <c r="AQ71" s="170">
        <f t="shared" si="21"/>
        <v>0</v>
      </c>
      <c r="AS71" s="140"/>
      <c r="AT71" s="140"/>
      <c r="AU71" s="140"/>
      <c r="AV71" s="140"/>
      <c r="AW71" s="140"/>
      <c r="AX71" s="140"/>
      <c r="AY71" s="140"/>
      <c r="AZ71" s="140">
        <f t="shared" si="22"/>
        <v>0</v>
      </c>
      <c r="BA71" s="141" t="b">
        <f t="shared" si="23"/>
        <v>1</v>
      </c>
      <c r="BB71" s="141">
        <f t="shared" si="12"/>
        <v>0</v>
      </c>
    </row>
    <row r="72" spans="1:54" hidden="1" x14ac:dyDescent="0.2">
      <c r="A72" s="190">
        <v>14</v>
      </c>
      <c r="B72" s="141" t="s">
        <v>315</v>
      </c>
      <c r="C72" s="148" t="str">
        <f t="shared" si="16"/>
        <v>00</v>
      </c>
      <c r="D72" s="148" t="str">
        <f t="shared" si="17"/>
        <v>00</v>
      </c>
      <c r="E72" s="148" t="str">
        <f t="shared" si="18"/>
        <v>900</v>
      </c>
      <c r="F72" s="127" t="str">
        <f t="shared" si="19"/>
        <v>9000.65</v>
      </c>
      <c r="G72" s="141" t="s">
        <v>1026</v>
      </c>
      <c r="H72" s="163">
        <v>0</v>
      </c>
      <c r="I72" s="163">
        <v>0</v>
      </c>
      <c r="J72" s="163"/>
      <c r="K72" s="163"/>
      <c r="L72" s="163"/>
      <c r="M72" s="163">
        <v>0</v>
      </c>
      <c r="N72" s="139">
        <v>0</v>
      </c>
      <c r="O72" s="139">
        <f t="shared" si="13"/>
        <v>0</v>
      </c>
      <c r="Q72" s="174">
        <v>0</v>
      </c>
      <c r="R72" s="174">
        <v>0</v>
      </c>
      <c r="S72" s="174"/>
      <c r="T72" s="174"/>
      <c r="U72" s="174"/>
      <c r="V72" s="174">
        <v>0</v>
      </c>
      <c r="W72" s="140">
        <v>0</v>
      </c>
      <c r="X72" s="140">
        <f t="shared" si="14"/>
        <v>0</v>
      </c>
      <c r="Z72" s="176">
        <v>0</v>
      </c>
      <c r="AA72" s="176">
        <v>0</v>
      </c>
      <c r="AB72" s="176"/>
      <c r="AC72" s="176"/>
      <c r="AD72" s="176"/>
      <c r="AE72" s="176">
        <v>0</v>
      </c>
      <c r="AF72" s="172">
        <v>0</v>
      </c>
      <c r="AG72" s="172">
        <f t="shared" si="15"/>
        <v>0</v>
      </c>
      <c r="AI72" s="168">
        <f>IFERROR(VLOOKUP(B72,[2]rptBudgetaryBudgetCrossOrganiza!$A$1:$M$754,4,FALSE),"0")</f>
        <v>0</v>
      </c>
      <c r="AJ72" s="168">
        <f>IFERROR(VLOOKUP(B72,[2]rptBudgetaryBudgetCrossOrganiza!$A$1:$M$754,6,FALSE),"0")</f>
        <v>0</v>
      </c>
      <c r="AK72" s="170">
        <f t="shared" si="20"/>
        <v>0</v>
      </c>
      <c r="AL72" s="170">
        <f>IFERROR(VLOOKUP(B72,[3]rptBudgetaryBudgetCrossOrganiza!$A$8792:$O$10068,13,FALSE),"0")</f>
        <v>0</v>
      </c>
      <c r="AM72" s="170"/>
      <c r="AN72" s="170"/>
      <c r="AO72" s="170"/>
      <c r="AP72" s="170"/>
      <c r="AQ72" s="170">
        <f t="shared" si="21"/>
        <v>0</v>
      </c>
      <c r="AS72" s="140"/>
      <c r="AT72" s="140"/>
      <c r="AU72" s="140"/>
      <c r="AV72" s="140"/>
      <c r="AW72" s="140"/>
      <c r="AX72" s="140"/>
      <c r="AY72" s="140"/>
      <c r="AZ72" s="140">
        <f t="shared" si="22"/>
        <v>0</v>
      </c>
      <c r="BA72" s="141" t="b">
        <f t="shared" si="23"/>
        <v>1</v>
      </c>
      <c r="BB72" s="141">
        <f t="shared" si="12"/>
        <v>0</v>
      </c>
    </row>
    <row r="73" spans="1:54" hidden="1" x14ac:dyDescent="0.2">
      <c r="A73" s="190">
        <v>4</v>
      </c>
      <c r="B73" s="141" t="s">
        <v>316</v>
      </c>
      <c r="C73" s="148" t="str">
        <f t="shared" si="16"/>
        <v>05</v>
      </c>
      <c r="D73" s="148" t="str">
        <f t="shared" si="17"/>
        <v>00</v>
      </c>
      <c r="E73" s="148" t="str">
        <f t="shared" si="18"/>
        <v>150</v>
      </c>
      <c r="F73" s="127" t="str">
        <f t="shared" si="19"/>
        <v>5100.16</v>
      </c>
      <c r="G73" s="141" t="s">
        <v>114</v>
      </c>
      <c r="H73" s="163">
        <v>0</v>
      </c>
      <c r="I73" s="163">
        <v>0</v>
      </c>
      <c r="J73" s="163"/>
      <c r="K73" s="163"/>
      <c r="L73" s="163"/>
      <c r="M73" s="163">
        <v>0</v>
      </c>
      <c r="N73" s="139">
        <v>0</v>
      </c>
      <c r="O73" s="139">
        <f t="shared" si="13"/>
        <v>0</v>
      </c>
      <c r="Q73" s="174">
        <v>0</v>
      </c>
      <c r="R73" s="174">
        <v>0</v>
      </c>
      <c r="S73" s="174"/>
      <c r="T73" s="174"/>
      <c r="U73" s="174"/>
      <c r="V73" s="174">
        <v>0</v>
      </c>
      <c r="W73" s="140">
        <v>0</v>
      </c>
      <c r="X73" s="140">
        <f t="shared" si="14"/>
        <v>0</v>
      </c>
      <c r="Z73" s="176">
        <v>0</v>
      </c>
      <c r="AA73" s="176">
        <v>0</v>
      </c>
      <c r="AB73" s="176"/>
      <c r="AC73" s="176"/>
      <c r="AD73" s="176"/>
      <c r="AE73" s="176">
        <v>0</v>
      </c>
      <c r="AF73" s="172">
        <v>0</v>
      </c>
      <c r="AG73" s="172">
        <f t="shared" si="15"/>
        <v>0</v>
      </c>
      <c r="AI73" s="168">
        <f>IFERROR(VLOOKUP(B73,[2]rptBudgetaryBudgetCrossOrganiza!$A$1:$M$754,4,FALSE),"0")</f>
        <v>0</v>
      </c>
      <c r="AJ73" s="168">
        <f>IFERROR(VLOOKUP(B73,[2]rptBudgetaryBudgetCrossOrganiza!$A$1:$M$754,6,FALSE),"0")</f>
        <v>0</v>
      </c>
      <c r="AK73" s="170">
        <f t="shared" si="20"/>
        <v>0</v>
      </c>
      <c r="AL73" s="170">
        <f>IFERROR(VLOOKUP(B73,[3]rptBudgetaryBudgetCrossOrganiza!$A$8792:$O$10068,13,FALSE),"0")</f>
        <v>0</v>
      </c>
      <c r="AM73" s="170"/>
      <c r="AN73" s="170"/>
      <c r="AO73" s="170"/>
      <c r="AP73" s="170"/>
      <c r="AQ73" s="170">
        <f t="shared" si="21"/>
        <v>0</v>
      </c>
      <c r="AS73" s="140"/>
      <c r="AT73" s="140"/>
      <c r="AU73" s="140"/>
      <c r="AV73" s="140"/>
      <c r="AW73" s="140"/>
      <c r="AX73" s="140"/>
      <c r="AY73" s="140"/>
      <c r="AZ73" s="140">
        <f t="shared" si="22"/>
        <v>0</v>
      </c>
      <c r="BA73" s="141" t="b">
        <f t="shared" si="23"/>
        <v>1</v>
      </c>
      <c r="BB73" s="141">
        <f t="shared" si="12"/>
        <v>0</v>
      </c>
    </row>
    <row r="74" spans="1:54" hidden="1" x14ac:dyDescent="0.2">
      <c r="A74" s="190">
        <v>4</v>
      </c>
      <c r="B74" s="141" t="s">
        <v>317</v>
      </c>
      <c r="C74" s="148" t="str">
        <f t="shared" si="16"/>
        <v>05</v>
      </c>
      <c r="D74" s="148" t="str">
        <f t="shared" si="17"/>
        <v>00</v>
      </c>
      <c r="E74" s="148" t="str">
        <f t="shared" si="18"/>
        <v>150</v>
      </c>
      <c r="F74" s="127" t="str">
        <f t="shared" si="19"/>
        <v>5100.12</v>
      </c>
      <c r="G74" s="141" t="s">
        <v>110</v>
      </c>
      <c r="H74" s="163">
        <v>0</v>
      </c>
      <c r="I74" s="163">
        <v>0</v>
      </c>
      <c r="J74" s="163"/>
      <c r="K74" s="163"/>
      <c r="L74" s="163"/>
      <c r="M74" s="163">
        <v>0</v>
      </c>
      <c r="N74" s="139">
        <v>0</v>
      </c>
      <c r="O74" s="139">
        <f t="shared" si="13"/>
        <v>0</v>
      </c>
      <c r="Q74" s="174">
        <v>0</v>
      </c>
      <c r="R74" s="174">
        <v>0</v>
      </c>
      <c r="S74" s="174"/>
      <c r="T74" s="174"/>
      <c r="U74" s="174"/>
      <c r="V74" s="174">
        <v>0</v>
      </c>
      <c r="W74" s="140">
        <v>0</v>
      </c>
      <c r="X74" s="140">
        <f t="shared" si="14"/>
        <v>0</v>
      </c>
      <c r="Z74" s="176">
        <v>0</v>
      </c>
      <c r="AA74" s="176">
        <v>0</v>
      </c>
      <c r="AB74" s="176"/>
      <c r="AC74" s="176"/>
      <c r="AD74" s="176"/>
      <c r="AE74" s="176">
        <v>0</v>
      </c>
      <c r="AF74" s="172">
        <v>0</v>
      </c>
      <c r="AG74" s="172">
        <f t="shared" si="15"/>
        <v>0</v>
      </c>
      <c r="AI74" s="168">
        <f>IFERROR(VLOOKUP(B74,[2]rptBudgetaryBudgetCrossOrganiza!$A$1:$M$754,4,FALSE),"0")</f>
        <v>0</v>
      </c>
      <c r="AJ74" s="168">
        <f>IFERROR(VLOOKUP(B74,[2]rptBudgetaryBudgetCrossOrganiza!$A$1:$M$754,6,FALSE),"0")</f>
        <v>0</v>
      </c>
      <c r="AK74" s="170">
        <f t="shared" si="20"/>
        <v>0</v>
      </c>
      <c r="AL74" s="170">
        <f>IFERROR(VLOOKUP(B74,[3]rptBudgetaryBudgetCrossOrganiza!$A$8792:$O$10068,13,FALSE),"0")</f>
        <v>0</v>
      </c>
      <c r="AM74" s="170"/>
      <c r="AN74" s="170"/>
      <c r="AO74" s="170"/>
      <c r="AP74" s="170"/>
      <c r="AQ74" s="170">
        <f t="shared" si="21"/>
        <v>0</v>
      </c>
      <c r="AS74" s="140"/>
      <c r="AT74" s="140"/>
      <c r="AU74" s="140"/>
      <c r="AV74" s="140"/>
      <c r="AW74" s="140"/>
      <c r="AX74" s="140"/>
      <c r="AY74" s="140"/>
      <c r="AZ74" s="140">
        <f t="shared" si="22"/>
        <v>0</v>
      </c>
      <c r="BA74" s="141" t="b">
        <f t="shared" si="23"/>
        <v>1</v>
      </c>
      <c r="BB74" s="141">
        <f t="shared" si="12"/>
        <v>0</v>
      </c>
    </row>
    <row r="75" spans="1:54" hidden="1" x14ac:dyDescent="0.2">
      <c r="A75" s="190">
        <v>4</v>
      </c>
      <c r="B75" s="141" t="s">
        <v>318</v>
      </c>
      <c r="C75" s="148" t="str">
        <f t="shared" si="16"/>
        <v>05</v>
      </c>
      <c r="D75" s="148" t="str">
        <f t="shared" si="17"/>
        <v>00</v>
      </c>
      <c r="E75" s="148" t="str">
        <f t="shared" si="18"/>
        <v>150</v>
      </c>
      <c r="F75" s="127" t="str">
        <f t="shared" si="19"/>
        <v>5100.15</v>
      </c>
      <c r="G75" s="141" t="s">
        <v>113</v>
      </c>
      <c r="H75" s="163">
        <v>210</v>
      </c>
      <c r="I75" s="163">
        <v>210</v>
      </c>
      <c r="J75" s="163"/>
      <c r="K75" s="163"/>
      <c r="L75" s="163"/>
      <c r="M75" s="163">
        <v>207.12</v>
      </c>
      <c r="N75" s="139">
        <v>207.12</v>
      </c>
      <c r="O75" s="139">
        <f t="shared" si="13"/>
        <v>-2.8799999999999955</v>
      </c>
      <c r="Q75" s="174">
        <v>210</v>
      </c>
      <c r="R75" s="174">
        <v>210</v>
      </c>
      <c r="S75" s="174"/>
      <c r="T75" s="174"/>
      <c r="U75" s="174"/>
      <c r="V75" s="174">
        <v>195.86</v>
      </c>
      <c r="W75" s="140">
        <v>195.86</v>
      </c>
      <c r="X75" s="140">
        <f t="shared" si="14"/>
        <v>-14.139999999999986</v>
      </c>
      <c r="Z75" s="176">
        <v>210</v>
      </c>
      <c r="AA75" s="176">
        <v>210</v>
      </c>
      <c r="AB75" s="176"/>
      <c r="AC75" s="176"/>
      <c r="AD75" s="176"/>
      <c r="AE75" s="176">
        <v>110.04</v>
      </c>
      <c r="AF75" s="172">
        <v>110.04</v>
      </c>
      <c r="AG75" s="172">
        <f t="shared" si="15"/>
        <v>-99.96</v>
      </c>
      <c r="AI75" s="168">
        <f>IFERROR(VLOOKUP(B75,[2]rptBudgetaryBudgetCrossOrganiza!$A$1:$M$754,4,FALSE),"0")</f>
        <v>210</v>
      </c>
      <c r="AJ75" s="168">
        <f>IFERROR(VLOOKUP(B75,[2]rptBudgetaryBudgetCrossOrganiza!$A$1:$M$754,6,FALSE),"0")</f>
        <v>210</v>
      </c>
      <c r="AK75" s="170">
        <f t="shared" si="20"/>
        <v>210</v>
      </c>
      <c r="AL75" s="170">
        <f>IFERROR(VLOOKUP(B75,[3]rptBudgetaryBudgetCrossOrganiza!$A$8792:$O$10068,13,FALSE),"0")</f>
        <v>120</v>
      </c>
      <c r="AM75" s="170"/>
      <c r="AN75" s="170"/>
      <c r="AO75" s="170"/>
      <c r="AP75" s="170"/>
      <c r="AQ75" s="170">
        <f t="shared" si="21"/>
        <v>-210</v>
      </c>
      <c r="AS75" s="140"/>
      <c r="AT75" s="140"/>
      <c r="AU75" s="140"/>
      <c r="AV75" s="140"/>
      <c r="AW75" s="140"/>
      <c r="AX75" s="140"/>
      <c r="AY75" s="140"/>
      <c r="AZ75" s="140">
        <f t="shared" si="22"/>
        <v>0</v>
      </c>
      <c r="BA75" s="141" t="b">
        <f t="shared" si="23"/>
        <v>1</v>
      </c>
      <c r="BB75" s="141">
        <f t="shared" si="12"/>
        <v>0</v>
      </c>
    </row>
    <row r="76" spans="1:54" hidden="1" x14ac:dyDescent="0.2">
      <c r="A76" s="190">
        <v>4</v>
      </c>
      <c r="B76" s="141" t="s">
        <v>319</v>
      </c>
      <c r="C76" s="148" t="str">
        <f t="shared" si="16"/>
        <v>05</v>
      </c>
      <c r="D76" s="148" t="str">
        <f t="shared" si="17"/>
        <v>00</v>
      </c>
      <c r="E76" s="148" t="str">
        <f t="shared" si="18"/>
        <v>150</v>
      </c>
      <c r="F76" s="127" t="str">
        <f t="shared" si="19"/>
        <v>5100.08</v>
      </c>
      <c r="G76" s="141" t="s">
        <v>106</v>
      </c>
      <c r="H76" s="163">
        <v>0</v>
      </c>
      <c r="I76" s="163">
        <v>0</v>
      </c>
      <c r="J76" s="163"/>
      <c r="K76" s="163"/>
      <c r="L76" s="163"/>
      <c r="M76" s="163">
        <v>331.36</v>
      </c>
      <c r="N76" s="139">
        <v>331.36</v>
      </c>
      <c r="O76" s="139">
        <f t="shared" si="13"/>
        <v>331.36</v>
      </c>
      <c r="Q76" s="174">
        <v>400</v>
      </c>
      <c r="R76" s="174">
        <v>400</v>
      </c>
      <c r="S76" s="174"/>
      <c r="T76" s="174"/>
      <c r="U76" s="174"/>
      <c r="V76" s="174">
        <v>395.36</v>
      </c>
      <c r="W76" s="140">
        <v>395.36</v>
      </c>
      <c r="X76" s="140">
        <f t="shared" si="14"/>
        <v>-4.6399999999999864</v>
      </c>
      <c r="Z76" s="176">
        <v>417</v>
      </c>
      <c r="AA76" s="176">
        <v>417</v>
      </c>
      <c r="AB76" s="176"/>
      <c r="AC76" s="176"/>
      <c r="AD76" s="176"/>
      <c r="AE76" s="176">
        <v>163.84</v>
      </c>
      <c r="AF76" s="172">
        <v>163.84</v>
      </c>
      <c r="AG76" s="172">
        <f t="shared" si="15"/>
        <v>-253.16</v>
      </c>
      <c r="AI76" s="168">
        <f>IFERROR(VLOOKUP(B76,[2]rptBudgetaryBudgetCrossOrganiza!$A$1:$M$754,4,FALSE),"0")</f>
        <v>417</v>
      </c>
      <c r="AJ76" s="168">
        <f>IFERROR(VLOOKUP(B76,[2]rptBudgetaryBudgetCrossOrganiza!$A$1:$M$754,6,FALSE),"0")</f>
        <v>417</v>
      </c>
      <c r="AK76" s="170">
        <f t="shared" si="20"/>
        <v>417</v>
      </c>
      <c r="AL76" s="170">
        <f>IFERROR(VLOOKUP(B76,[3]rptBudgetaryBudgetCrossOrganiza!$A$8792:$O$10068,13,FALSE),"0")</f>
        <v>0</v>
      </c>
      <c r="AM76" s="170"/>
      <c r="AN76" s="170"/>
      <c r="AO76" s="170"/>
      <c r="AP76" s="170"/>
      <c r="AQ76" s="170">
        <f t="shared" si="21"/>
        <v>-417</v>
      </c>
      <c r="AS76" s="140"/>
      <c r="AT76" s="140"/>
      <c r="AU76" s="140"/>
      <c r="AV76" s="140"/>
      <c r="AW76" s="140"/>
      <c r="AX76" s="140"/>
      <c r="AY76" s="140"/>
      <c r="AZ76" s="140">
        <f t="shared" si="22"/>
        <v>0</v>
      </c>
      <c r="BA76" s="141" t="b">
        <f t="shared" si="23"/>
        <v>1</v>
      </c>
      <c r="BB76" s="141">
        <f t="shared" si="12"/>
        <v>0</v>
      </c>
    </row>
    <row r="77" spans="1:54" hidden="1" x14ac:dyDescent="0.2">
      <c r="A77" s="190">
        <v>4</v>
      </c>
      <c r="B77" s="141" t="s">
        <v>320</v>
      </c>
      <c r="C77" s="148" t="str">
        <f t="shared" si="16"/>
        <v>05</v>
      </c>
      <c r="D77" s="148" t="str">
        <f t="shared" si="17"/>
        <v>00</v>
      </c>
      <c r="E77" s="148" t="str">
        <f t="shared" si="18"/>
        <v>150</v>
      </c>
      <c r="F77" s="127" t="str">
        <f t="shared" si="19"/>
        <v>5100.03</v>
      </c>
      <c r="G77" s="141" t="s">
        <v>101</v>
      </c>
      <c r="H77" s="163">
        <v>830</v>
      </c>
      <c r="I77" s="163">
        <v>830</v>
      </c>
      <c r="J77" s="163"/>
      <c r="K77" s="163"/>
      <c r="L77" s="163"/>
      <c r="M77" s="163">
        <v>802.61</v>
      </c>
      <c r="N77" s="139">
        <v>802.61</v>
      </c>
      <c r="O77" s="139">
        <f t="shared" si="13"/>
        <v>-27.389999999999986</v>
      </c>
      <c r="Q77" s="174">
        <v>810</v>
      </c>
      <c r="R77" s="174">
        <v>810</v>
      </c>
      <c r="S77" s="174"/>
      <c r="T77" s="174"/>
      <c r="U77" s="174"/>
      <c r="V77" s="174">
        <v>715.63</v>
      </c>
      <c r="W77" s="140">
        <v>715.63</v>
      </c>
      <c r="X77" s="140">
        <f t="shared" si="14"/>
        <v>-94.37</v>
      </c>
      <c r="Z77" s="176">
        <v>810</v>
      </c>
      <c r="AA77" s="176">
        <v>810</v>
      </c>
      <c r="AB77" s="176"/>
      <c r="AC77" s="176"/>
      <c r="AD77" s="176"/>
      <c r="AE77" s="176">
        <v>280.99</v>
      </c>
      <c r="AF77" s="172">
        <v>280.99</v>
      </c>
      <c r="AG77" s="172">
        <f t="shared" si="15"/>
        <v>-529.01</v>
      </c>
      <c r="AI77" s="168">
        <f>IFERROR(VLOOKUP(B77,[2]rptBudgetaryBudgetCrossOrganiza!$A$1:$M$754,4,FALSE),"0")</f>
        <v>810</v>
      </c>
      <c r="AJ77" s="168">
        <f>IFERROR(VLOOKUP(B77,[2]rptBudgetaryBudgetCrossOrganiza!$A$1:$M$754,6,FALSE),"0")</f>
        <v>810</v>
      </c>
      <c r="AK77" s="170">
        <f t="shared" si="20"/>
        <v>810</v>
      </c>
      <c r="AL77" s="170">
        <f>IFERROR(VLOOKUP(B77,[3]rptBudgetaryBudgetCrossOrganiza!$A$8792:$O$10068,13,FALSE),"0")</f>
        <v>91.32</v>
      </c>
      <c r="AM77" s="170"/>
      <c r="AN77" s="170"/>
      <c r="AO77" s="170"/>
      <c r="AP77" s="170"/>
      <c r="AQ77" s="170">
        <f t="shared" si="21"/>
        <v>-810</v>
      </c>
      <c r="AS77" s="140"/>
      <c r="AT77" s="140"/>
      <c r="AU77" s="140"/>
      <c r="AV77" s="140"/>
      <c r="AW77" s="140"/>
      <c r="AX77" s="140"/>
      <c r="AY77" s="140"/>
      <c r="AZ77" s="140">
        <f t="shared" si="22"/>
        <v>0</v>
      </c>
      <c r="BA77" s="141" t="b">
        <f t="shared" si="23"/>
        <v>1</v>
      </c>
      <c r="BB77" s="141">
        <f t="shared" ref="BB77:BB140" si="24">AK77-AI77</f>
        <v>0</v>
      </c>
    </row>
    <row r="78" spans="1:54" hidden="1" x14ac:dyDescent="0.2">
      <c r="A78" s="190">
        <v>4</v>
      </c>
      <c r="B78" s="141" t="s">
        <v>321</v>
      </c>
      <c r="C78" s="148" t="str">
        <f t="shared" si="16"/>
        <v>05</v>
      </c>
      <c r="D78" s="148" t="str">
        <f t="shared" si="17"/>
        <v>00</v>
      </c>
      <c r="E78" s="148" t="str">
        <f t="shared" si="18"/>
        <v>150</v>
      </c>
      <c r="F78" s="127" t="str">
        <f t="shared" si="19"/>
        <v>5100.13</v>
      </c>
      <c r="G78" s="141" t="s">
        <v>111</v>
      </c>
      <c r="H78" s="163">
        <v>0</v>
      </c>
      <c r="I78" s="163">
        <v>0</v>
      </c>
      <c r="J78" s="163"/>
      <c r="K78" s="163"/>
      <c r="L78" s="163"/>
      <c r="M78" s="163">
        <v>0</v>
      </c>
      <c r="N78" s="139">
        <v>0</v>
      </c>
      <c r="O78" s="139">
        <f t="shared" si="13"/>
        <v>0</v>
      </c>
      <c r="Q78" s="174">
        <v>0</v>
      </c>
      <c r="R78" s="174">
        <v>0</v>
      </c>
      <c r="S78" s="174"/>
      <c r="T78" s="174"/>
      <c r="U78" s="174"/>
      <c r="V78" s="174">
        <v>0</v>
      </c>
      <c r="W78" s="140">
        <v>0</v>
      </c>
      <c r="X78" s="140">
        <f t="shared" si="14"/>
        <v>0</v>
      </c>
      <c r="Z78" s="176">
        <v>0</v>
      </c>
      <c r="AA78" s="176">
        <v>0</v>
      </c>
      <c r="AB78" s="176"/>
      <c r="AC78" s="176"/>
      <c r="AD78" s="176"/>
      <c r="AE78" s="176">
        <v>0</v>
      </c>
      <c r="AF78" s="172">
        <v>0</v>
      </c>
      <c r="AG78" s="172">
        <f t="shared" si="15"/>
        <v>0</v>
      </c>
      <c r="AI78" s="168">
        <f>IFERROR(VLOOKUP(B78,[2]rptBudgetaryBudgetCrossOrganiza!$A$1:$M$754,4,FALSE),"0")</f>
        <v>0</v>
      </c>
      <c r="AJ78" s="168">
        <f>IFERROR(VLOOKUP(B78,[2]rptBudgetaryBudgetCrossOrganiza!$A$1:$M$754,6,FALSE),"0")</f>
        <v>0</v>
      </c>
      <c r="AK78" s="170">
        <f t="shared" si="20"/>
        <v>0</v>
      </c>
      <c r="AL78" s="170">
        <f>IFERROR(VLOOKUP(B78,[3]rptBudgetaryBudgetCrossOrganiza!$A$8792:$O$10068,13,FALSE),"0")</f>
        <v>0</v>
      </c>
      <c r="AM78" s="170"/>
      <c r="AN78" s="170"/>
      <c r="AO78" s="170"/>
      <c r="AP78" s="170"/>
      <c r="AQ78" s="170">
        <f t="shared" si="21"/>
        <v>0</v>
      </c>
      <c r="AS78" s="140"/>
      <c r="AT78" s="140"/>
      <c r="AU78" s="140"/>
      <c r="AV78" s="140"/>
      <c r="AW78" s="140"/>
      <c r="AX78" s="140"/>
      <c r="AY78" s="140"/>
      <c r="AZ78" s="140">
        <f t="shared" si="22"/>
        <v>0</v>
      </c>
      <c r="BA78" s="141" t="b">
        <f t="shared" si="23"/>
        <v>1</v>
      </c>
      <c r="BB78" s="141">
        <f t="shared" si="24"/>
        <v>0</v>
      </c>
    </row>
    <row r="79" spans="1:54" hidden="1" x14ac:dyDescent="0.2">
      <c r="A79" s="190">
        <v>4</v>
      </c>
      <c r="B79" s="141" t="s">
        <v>322</v>
      </c>
      <c r="C79" s="148" t="str">
        <f t="shared" si="16"/>
        <v>05</v>
      </c>
      <c r="D79" s="148" t="str">
        <f t="shared" si="17"/>
        <v>00</v>
      </c>
      <c r="E79" s="148" t="str">
        <f t="shared" si="18"/>
        <v>150</v>
      </c>
      <c r="F79" s="127" t="str">
        <f t="shared" si="19"/>
        <v>5100.02</v>
      </c>
      <c r="G79" s="141" t="s">
        <v>100</v>
      </c>
      <c r="H79" s="163">
        <v>10655</v>
      </c>
      <c r="I79" s="163">
        <v>10655</v>
      </c>
      <c r="J79" s="163"/>
      <c r="K79" s="163"/>
      <c r="L79" s="163"/>
      <c r="M79" s="163">
        <v>10939.88</v>
      </c>
      <c r="N79" s="139">
        <v>10939.88</v>
      </c>
      <c r="O79" s="139">
        <f t="shared" si="13"/>
        <v>284.8799999999992</v>
      </c>
      <c r="Q79" s="174">
        <v>10945</v>
      </c>
      <c r="R79" s="174">
        <v>10945</v>
      </c>
      <c r="S79" s="174"/>
      <c r="T79" s="174"/>
      <c r="U79" s="174"/>
      <c r="V79" s="174">
        <v>10711.97</v>
      </c>
      <c r="W79" s="140">
        <v>10711.97</v>
      </c>
      <c r="X79" s="140">
        <f t="shared" si="14"/>
        <v>-233.03000000000065</v>
      </c>
      <c r="Z79" s="176">
        <v>10940</v>
      </c>
      <c r="AA79" s="176">
        <v>10940</v>
      </c>
      <c r="AB79" s="176"/>
      <c r="AC79" s="176"/>
      <c r="AD79" s="176"/>
      <c r="AE79" s="176">
        <v>7456.3</v>
      </c>
      <c r="AF79" s="172">
        <v>7456.3</v>
      </c>
      <c r="AG79" s="172">
        <f t="shared" si="15"/>
        <v>-3483.7</v>
      </c>
      <c r="AI79" s="168">
        <f>IFERROR(VLOOKUP(B79,[2]rptBudgetaryBudgetCrossOrganiza!$A$1:$M$754,4,FALSE),"0")</f>
        <v>10940</v>
      </c>
      <c r="AJ79" s="168">
        <f>IFERROR(VLOOKUP(B79,[2]rptBudgetaryBudgetCrossOrganiza!$A$1:$M$754,6,FALSE),"0")</f>
        <v>10940</v>
      </c>
      <c r="AK79" s="170">
        <f t="shared" si="20"/>
        <v>10940</v>
      </c>
      <c r="AL79" s="170">
        <f>IFERROR(VLOOKUP(B79,[3]rptBudgetaryBudgetCrossOrganiza!$A$8792:$O$10068,13,FALSE),"0")</f>
        <v>1039.56</v>
      </c>
      <c r="AM79" s="170"/>
      <c r="AN79" s="170"/>
      <c r="AO79" s="170"/>
      <c r="AP79" s="170"/>
      <c r="AQ79" s="170">
        <f t="shared" si="21"/>
        <v>-10940</v>
      </c>
      <c r="AS79" s="140"/>
      <c r="AT79" s="140"/>
      <c r="AU79" s="140"/>
      <c r="AV79" s="140"/>
      <c r="AW79" s="140"/>
      <c r="AX79" s="140"/>
      <c r="AY79" s="140"/>
      <c r="AZ79" s="140">
        <f t="shared" si="22"/>
        <v>0</v>
      </c>
      <c r="BA79" s="141" t="b">
        <f t="shared" si="23"/>
        <v>1</v>
      </c>
      <c r="BB79" s="141">
        <f t="shared" si="24"/>
        <v>0</v>
      </c>
    </row>
    <row r="80" spans="1:54" hidden="1" x14ac:dyDescent="0.2">
      <c r="A80" s="190">
        <v>4</v>
      </c>
      <c r="B80" s="141" t="s">
        <v>323</v>
      </c>
      <c r="C80" s="148" t="str">
        <f t="shared" si="16"/>
        <v>05</v>
      </c>
      <c r="D80" s="148" t="str">
        <f t="shared" si="17"/>
        <v>00</v>
      </c>
      <c r="E80" s="148" t="str">
        <f t="shared" si="18"/>
        <v>150</v>
      </c>
      <c r="F80" s="127" t="str">
        <f t="shared" si="19"/>
        <v>5100.05</v>
      </c>
      <c r="G80" s="141" t="s">
        <v>103</v>
      </c>
      <c r="H80" s="163">
        <v>155</v>
      </c>
      <c r="I80" s="163">
        <v>155</v>
      </c>
      <c r="J80" s="163"/>
      <c r="K80" s="163"/>
      <c r="L80" s="163"/>
      <c r="M80" s="163">
        <v>139.69</v>
      </c>
      <c r="N80" s="139">
        <v>139.69</v>
      </c>
      <c r="O80" s="139">
        <f t="shared" si="13"/>
        <v>-15.310000000000002</v>
      </c>
      <c r="Q80" s="174">
        <v>145</v>
      </c>
      <c r="R80" s="174">
        <v>145</v>
      </c>
      <c r="S80" s="174"/>
      <c r="T80" s="174"/>
      <c r="U80" s="174"/>
      <c r="V80" s="174">
        <v>140.6</v>
      </c>
      <c r="W80" s="140">
        <v>140.6</v>
      </c>
      <c r="X80" s="140">
        <f t="shared" si="14"/>
        <v>-4.4000000000000057</v>
      </c>
      <c r="Z80" s="176">
        <v>160</v>
      </c>
      <c r="AA80" s="176">
        <v>160</v>
      </c>
      <c r="AB80" s="176"/>
      <c r="AC80" s="176"/>
      <c r="AD80" s="176"/>
      <c r="AE80" s="176">
        <v>59.4</v>
      </c>
      <c r="AF80" s="172">
        <v>59.4</v>
      </c>
      <c r="AG80" s="172">
        <f t="shared" si="15"/>
        <v>-100.6</v>
      </c>
      <c r="AI80" s="168">
        <f>IFERROR(VLOOKUP(B80,[2]rptBudgetaryBudgetCrossOrganiza!$A$1:$M$754,4,FALSE),"0")</f>
        <v>160</v>
      </c>
      <c r="AJ80" s="168">
        <f>IFERROR(VLOOKUP(B80,[2]rptBudgetaryBudgetCrossOrganiza!$A$1:$M$754,6,FALSE),"0")</f>
        <v>160</v>
      </c>
      <c r="AK80" s="170">
        <f t="shared" si="20"/>
        <v>160</v>
      </c>
      <c r="AL80" s="170">
        <f>IFERROR(VLOOKUP(B80,[3]rptBudgetaryBudgetCrossOrganiza!$A$8792:$O$10068,13,FALSE),"0")</f>
        <v>11.7</v>
      </c>
      <c r="AM80" s="170"/>
      <c r="AN80" s="170"/>
      <c r="AO80" s="170"/>
      <c r="AP80" s="170"/>
      <c r="AQ80" s="170">
        <f t="shared" si="21"/>
        <v>-160</v>
      </c>
      <c r="AS80" s="140"/>
      <c r="AT80" s="140"/>
      <c r="AU80" s="140"/>
      <c r="AV80" s="140"/>
      <c r="AW80" s="140"/>
      <c r="AX80" s="140"/>
      <c r="AY80" s="140"/>
      <c r="AZ80" s="140">
        <f t="shared" si="22"/>
        <v>0</v>
      </c>
      <c r="BA80" s="141" t="b">
        <f t="shared" si="23"/>
        <v>1</v>
      </c>
      <c r="BB80" s="141">
        <f t="shared" si="24"/>
        <v>0</v>
      </c>
    </row>
    <row r="81" spans="1:54" hidden="1" x14ac:dyDescent="0.2">
      <c r="A81" s="190">
        <v>4</v>
      </c>
      <c r="B81" s="141" t="s">
        <v>324</v>
      </c>
      <c r="C81" s="148" t="str">
        <f t="shared" si="16"/>
        <v>05</v>
      </c>
      <c r="D81" s="148" t="str">
        <f t="shared" si="17"/>
        <v>00</v>
      </c>
      <c r="E81" s="148" t="str">
        <f t="shared" si="18"/>
        <v>150</v>
      </c>
      <c r="F81" s="127" t="str">
        <f t="shared" si="19"/>
        <v>5100.07</v>
      </c>
      <c r="G81" s="141" t="s">
        <v>105</v>
      </c>
      <c r="H81" s="163">
        <v>465</v>
      </c>
      <c r="I81" s="163">
        <v>465</v>
      </c>
      <c r="J81" s="163"/>
      <c r="K81" s="163"/>
      <c r="L81" s="163"/>
      <c r="M81" s="163">
        <v>374.28</v>
      </c>
      <c r="N81" s="139">
        <v>374.28</v>
      </c>
      <c r="O81" s="139">
        <f t="shared" si="13"/>
        <v>-90.720000000000027</v>
      </c>
      <c r="Q81" s="174">
        <v>440</v>
      </c>
      <c r="R81" s="174">
        <v>440</v>
      </c>
      <c r="S81" s="174"/>
      <c r="T81" s="174"/>
      <c r="U81" s="174"/>
      <c r="V81" s="174">
        <v>361.12</v>
      </c>
      <c r="W81" s="140">
        <v>361.12</v>
      </c>
      <c r="X81" s="140">
        <f t="shared" si="14"/>
        <v>-78.88</v>
      </c>
      <c r="Z81" s="176">
        <v>400</v>
      </c>
      <c r="AA81" s="176">
        <v>400</v>
      </c>
      <c r="AB81" s="176"/>
      <c r="AC81" s="176"/>
      <c r="AD81" s="176"/>
      <c r="AE81" s="176">
        <v>152.47999999999999</v>
      </c>
      <c r="AF81" s="172">
        <v>152.47999999999999</v>
      </c>
      <c r="AG81" s="172">
        <f t="shared" si="15"/>
        <v>-247.52</v>
      </c>
      <c r="AI81" s="168">
        <f>IFERROR(VLOOKUP(B81,[2]rptBudgetaryBudgetCrossOrganiza!$A$1:$M$754,4,FALSE),"0")</f>
        <v>400</v>
      </c>
      <c r="AJ81" s="168">
        <f>IFERROR(VLOOKUP(B81,[2]rptBudgetaryBudgetCrossOrganiza!$A$1:$M$754,6,FALSE),"0")</f>
        <v>400</v>
      </c>
      <c r="AK81" s="170">
        <f t="shared" si="20"/>
        <v>400</v>
      </c>
      <c r="AL81" s="170">
        <f>IFERROR(VLOOKUP(B81,[3]rptBudgetaryBudgetCrossOrganiza!$A$8792:$O$10068,13,FALSE),"0")</f>
        <v>36.94</v>
      </c>
      <c r="AM81" s="170"/>
      <c r="AN81" s="170"/>
      <c r="AO81" s="170"/>
      <c r="AP81" s="170"/>
      <c r="AQ81" s="170">
        <f t="shared" si="21"/>
        <v>-400</v>
      </c>
      <c r="AS81" s="140"/>
      <c r="AT81" s="140"/>
      <c r="AU81" s="140"/>
      <c r="AV81" s="140"/>
      <c r="AW81" s="140"/>
      <c r="AX81" s="140"/>
      <c r="AY81" s="140"/>
      <c r="AZ81" s="140">
        <f t="shared" si="22"/>
        <v>0</v>
      </c>
      <c r="BA81" s="141" t="b">
        <f t="shared" si="23"/>
        <v>1</v>
      </c>
      <c r="BB81" s="141">
        <f t="shared" si="24"/>
        <v>0</v>
      </c>
    </row>
    <row r="82" spans="1:54" hidden="1" x14ac:dyDescent="0.2">
      <c r="A82" s="190">
        <v>4</v>
      </c>
      <c r="B82" s="141" t="s">
        <v>325</v>
      </c>
      <c r="C82" s="148" t="str">
        <f t="shared" si="16"/>
        <v>05</v>
      </c>
      <c r="D82" s="148" t="str">
        <f t="shared" si="17"/>
        <v>00</v>
      </c>
      <c r="E82" s="148" t="str">
        <f t="shared" si="18"/>
        <v>150</v>
      </c>
      <c r="F82" s="127" t="str">
        <f t="shared" si="19"/>
        <v>5100.11</v>
      </c>
      <c r="G82" s="141" t="s">
        <v>109</v>
      </c>
      <c r="H82" s="163">
        <v>895</v>
      </c>
      <c r="I82" s="163">
        <v>895</v>
      </c>
      <c r="J82" s="163"/>
      <c r="K82" s="163"/>
      <c r="L82" s="163"/>
      <c r="M82" s="163">
        <v>1004.35</v>
      </c>
      <c r="N82" s="139">
        <v>1004.35</v>
      </c>
      <c r="O82" s="139">
        <f t="shared" si="13"/>
        <v>109.35000000000002</v>
      </c>
      <c r="Q82" s="174">
        <v>965</v>
      </c>
      <c r="R82" s="174">
        <v>965</v>
      </c>
      <c r="S82" s="174"/>
      <c r="T82" s="174"/>
      <c r="U82" s="174"/>
      <c r="V82" s="174">
        <v>1233.74</v>
      </c>
      <c r="W82" s="140">
        <v>1233.74</v>
      </c>
      <c r="X82" s="140">
        <f t="shared" si="14"/>
        <v>268.74</v>
      </c>
      <c r="Z82" s="176">
        <v>1015</v>
      </c>
      <c r="AA82" s="176">
        <v>1015</v>
      </c>
      <c r="AB82" s="176"/>
      <c r="AC82" s="176"/>
      <c r="AD82" s="176"/>
      <c r="AE82" s="176">
        <v>723.29</v>
      </c>
      <c r="AF82" s="172">
        <v>723.29</v>
      </c>
      <c r="AG82" s="172">
        <f t="shared" si="15"/>
        <v>-291.71000000000004</v>
      </c>
      <c r="AI82" s="168">
        <f>IFERROR(VLOOKUP(B82,[2]rptBudgetaryBudgetCrossOrganiza!$A$1:$M$754,4,FALSE),"0")</f>
        <v>1015</v>
      </c>
      <c r="AJ82" s="168">
        <f>IFERROR(VLOOKUP(B82,[2]rptBudgetaryBudgetCrossOrganiza!$A$1:$M$754,6,FALSE),"0")</f>
        <v>1015</v>
      </c>
      <c r="AK82" s="170">
        <f t="shared" si="20"/>
        <v>1015</v>
      </c>
      <c r="AL82" s="170">
        <f>IFERROR(VLOOKUP(B82,[3]rptBudgetaryBudgetCrossOrganiza!$A$8792:$O$10068,13,FALSE),"0")</f>
        <v>144.99</v>
      </c>
      <c r="AM82" s="170"/>
      <c r="AN82" s="170"/>
      <c r="AO82" s="170"/>
      <c r="AP82" s="170"/>
      <c r="AQ82" s="170">
        <f t="shared" si="21"/>
        <v>-1015</v>
      </c>
      <c r="AS82" s="140"/>
      <c r="AT82" s="140"/>
      <c r="AU82" s="140"/>
      <c r="AV82" s="140"/>
      <c r="AW82" s="140"/>
      <c r="AX82" s="140"/>
      <c r="AY82" s="140"/>
      <c r="AZ82" s="140">
        <f t="shared" si="22"/>
        <v>0</v>
      </c>
      <c r="BA82" s="141" t="b">
        <f t="shared" si="23"/>
        <v>1</v>
      </c>
      <c r="BB82" s="141">
        <f t="shared" si="24"/>
        <v>0</v>
      </c>
    </row>
    <row r="83" spans="1:54" hidden="1" x14ac:dyDescent="0.2">
      <c r="A83" s="190">
        <v>4</v>
      </c>
      <c r="B83" s="141" t="s">
        <v>326</v>
      </c>
      <c r="C83" s="148" t="str">
        <f t="shared" si="16"/>
        <v>05</v>
      </c>
      <c r="D83" s="148" t="str">
        <f t="shared" si="17"/>
        <v>00</v>
      </c>
      <c r="E83" s="148" t="str">
        <f t="shared" si="18"/>
        <v>150</v>
      </c>
      <c r="F83" s="127" t="str">
        <f t="shared" si="19"/>
        <v>5100.17</v>
      </c>
      <c r="G83" s="141" t="s">
        <v>1027</v>
      </c>
      <c r="H83" s="163">
        <v>1215</v>
      </c>
      <c r="I83" s="163">
        <v>1215</v>
      </c>
      <c r="J83" s="163"/>
      <c r="K83" s="163"/>
      <c r="L83" s="163"/>
      <c r="M83" s="163">
        <v>828.02</v>
      </c>
      <c r="N83" s="139">
        <v>828.02</v>
      </c>
      <c r="O83" s="139">
        <f t="shared" si="13"/>
        <v>-386.98</v>
      </c>
      <c r="Q83" s="174">
        <v>795</v>
      </c>
      <c r="R83" s="174">
        <v>795</v>
      </c>
      <c r="S83" s="174"/>
      <c r="T83" s="174"/>
      <c r="U83" s="174"/>
      <c r="V83" s="174">
        <v>868.15</v>
      </c>
      <c r="W83" s="140">
        <v>868.15</v>
      </c>
      <c r="X83" s="140">
        <f t="shared" si="14"/>
        <v>73.149999999999977</v>
      </c>
      <c r="Z83" s="176">
        <v>765</v>
      </c>
      <c r="AA83" s="176">
        <v>765</v>
      </c>
      <c r="AB83" s="176"/>
      <c r="AC83" s="176"/>
      <c r="AD83" s="176"/>
      <c r="AE83" s="176">
        <v>2817.57</v>
      </c>
      <c r="AF83" s="172">
        <v>2817.57</v>
      </c>
      <c r="AG83" s="172">
        <f t="shared" si="15"/>
        <v>2052.5700000000002</v>
      </c>
      <c r="AI83" s="168">
        <f>IFERROR(VLOOKUP(B83,[2]rptBudgetaryBudgetCrossOrganiza!$A$1:$M$754,4,FALSE),"0")</f>
        <v>765</v>
      </c>
      <c r="AJ83" s="168">
        <f>IFERROR(VLOOKUP(B83,[2]rptBudgetaryBudgetCrossOrganiza!$A$1:$M$754,6,FALSE),"0")</f>
        <v>765</v>
      </c>
      <c r="AK83" s="170">
        <f t="shared" si="20"/>
        <v>765</v>
      </c>
      <c r="AL83" s="170">
        <f>IFERROR(VLOOKUP(B83,[3]rptBudgetaryBudgetCrossOrganiza!$A$8792:$O$10068,13,FALSE),"0")</f>
        <v>682.38</v>
      </c>
      <c r="AM83" s="170"/>
      <c r="AN83" s="170"/>
      <c r="AO83" s="170"/>
      <c r="AP83" s="170"/>
      <c r="AQ83" s="170">
        <f t="shared" si="21"/>
        <v>-765</v>
      </c>
      <c r="AS83" s="140"/>
      <c r="AT83" s="140"/>
      <c r="AU83" s="140"/>
      <c r="AV83" s="140"/>
      <c r="AW83" s="140"/>
      <c r="AX83" s="140"/>
      <c r="AY83" s="140"/>
      <c r="AZ83" s="140">
        <f t="shared" si="22"/>
        <v>0</v>
      </c>
      <c r="BA83" s="141" t="b">
        <f t="shared" si="23"/>
        <v>1</v>
      </c>
      <c r="BB83" s="141">
        <f t="shared" si="24"/>
        <v>0</v>
      </c>
    </row>
    <row r="84" spans="1:54" hidden="1" x14ac:dyDescent="0.2">
      <c r="A84" s="190">
        <v>4</v>
      </c>
      <c r="B84" s="141" t="s">
        <v>327</v>
      </c>
      <c r="C84" s="148" t="str">
        <f t="shared" si="16"/>
        <v>05</v>
      </c>
      <c r="D84" s="148" t="str">
        <f t="shared" si="17"/>
        <v>00</v>
      </c>
      <c r="E84" s="148" t="str">
        <f t="shared" si="18"/>
        <v>150</v>
      </c>
      <c r="F84" s="127" t="str">
        <f t="shared" si="19"/>
        <v>5100.00</v>
      </c>
      <c r="G84" s="141" t="s">
        <v>98</v>
      </c>
      <c r="H84" s="163">
        <v>10365</v>
      </c>
      <c r="I84" s="163">
        <v>10365</v>
      </c>
      <c r="J84" s="163"/>
      <c r="K84" s="163"/>
      <c r="L84" s="163"/>
      <c r="M84" s="163">
        <v>10166.27</v>
      </c>
      <c r="N84" s="139">
        <v>10166.27</v>
      </c>
      <c r="O84" s="139">
        <f t="shared" si="13"/>
        <v>-198.72999999999956</v>
      </c>
      <c r="Q84" s="174">
        <v>11800</v>
      </c>
      <c r="R84" s="174">
        <v>11800</v>
      </c>
      <c r="S84" s="174"/>
      <c r="T84" s="174"/>
      <c r="U84" s="174"/>
      <c r="V84" s="174">
        <v>11291.42</v>
      </c>
      <c r="W84" s="140">
        <v>11291.42</v>
      </c>
      <c r="X84" s="140">
        <f t="shared" si="14"/>
        <v>-508.57999999999993</v>
      </c>
      <c r="Z84" s="176">
        <v>13195</v>
      </c>
      <c r="AA84" s="176">
        <v>13195</v>
      </c>
      <c r="AB84" s="176"/>
      <c r="AC84" s="176"/>
      <c r="AD84" s="176"/>
      <c r="AE84" s="176">
        <v>6741.96</v>
      </c>
      <c r="AF84" s="172">
        <v>6741.96</v>
      </c>
      <c r="AG84" s="172">
        <f t="shared" si="15"/>
        <v>-6453.04</v>
      </c>
      <c r="AI84" s="168">
        <f>IFERROR(VLOOKUP(B84,[2]rptBudgetaryBudgetCrossOrganiza!$A$1:$M$754,4,FALSE),"0")</f>
        <v>13195</v>
      </c>
      <c r="AJ84" s="168">
        <f>IFERROR(VLOOKUP(B84,[2]rptBudgetaryBudgetCrossOrganiza!$A$1:$M$754,6,FALSE),"0")</f>
        <v>13195</v>
      </c>
      <c r="AK84" s="170">
        <f t="shared" si="20"/>
        <v>13195</v>
      </c>
      <c r="AL84" s="170">
        <f>IFERROR(VLOOKUP(B84,[3]rptBudgetaryBudgetCrossOrganiza!$A$8792:$O$10068,13,FALSE),"0")</f>
        <v>1665.48</v>
      </c>
      <c r="AM84" s="170"/>
      <c r="AN84" s="170"/>
      <c r="AO84" s="170"/>
      <c r="AP84" s="170"/>
      <c r="AQ84" s="170">
        <f t="shared" si="21"/>
        <v>-13195</v>
      </c>
      <c r="AS84" s="140"/>
      <c r="AT84" s="140"/>
      <c r="AU84" s="140"/>
      <c r="AV84" s="140"/>
      <c r="AW84" s="140"/>
      <c r="AX84" s="140"/>
      <c r="AY84" s="140"/>
      <c r="AZ84" s="140">
        <f t="shared" si="22"/>
        <v>0</v>
      </c>
      <c r="BA84" s="141" t="b">
        <f t="shared" si="23"/>
        <v>1</v>
      </c>
      <c r="BB84" s="141">
        <f t="shared" si="24"/>
        <v>0</v>
      </c>
    </row>
    <row r="85" spans="1:54" hidden="1" x14ac:dyDescent="0.2">
      <c r="A85" s="190">
        <v>4</v>
      </c>
      <c r="B85" s="141" t="s">
        <v>328</v>
      </c>
      <c r="C85" s="148" t="str">
        <f t="shared" si="16"/>
        <v>05</v>
      </c>
      <c r="D85" s="148" t="str">
        <f t="shared" si="17"/>
        <v>00</v>
      </c>
      <c r="E85" s="148" t="str">
        <f t="shared" si="18"/>
        <v>150</v>
      </c>
      <c r="F85" s="127" t="str">
        <f t="shared" si="19"/>
        <v>5100.14</v>
      </c>
      <c r="G85" s="141" t="s">
        <v>112</v>
      </c>
      <c r="H85" s="163">
        <v>0</v>
      </c>
      <c r="I85" s="163">
        <v>0</v>
      </c>
      <c r="J85" s="163"/>
      <c r="K85" s="163"/>
      <c r="L85" s="163"/>
      <c r="M85" s="163">
        <v>0</v>
      </c>
      <c r="N85" s="139">
        <v>0</v>
      </c>
      <c r="O85" s="139">
        <f t="shared" si="13"/>
        <v>0</v>
      </c>
      <c r="Q85" s="174">
        <v>0</v>
      </c>
      <c r="R85" s="174">
        <v>0</v>
      </c>
      <c r="S85" s="174"/>
      <c r="T85" s="174"/>
      <c r="U85" s="174"/>
      <c r="V85" s="174">
        <v>0</v>
      </c>
      <c r="W85" s="140">
        <v>0</v>
      </c>
      <c r="X85" s="140">
        <f t="shared" si="14"/>
        <v>0</v>
      </c>
      <c r="Z85" s="176">
        <v>0</v>
      </c>
      <c r="AA85" s="176">
        <v>0</v>
      </c>
      <c r="AB85" s="176"/>
      <c r="AC85" s="176"/>
      <c r="AD85" s="176"/>
      <c r="AE85" s="176">
        <v>0</v>
      </c>
      <c r="AF85" s="172">
        <v>0</v>
      </c>
      <c r="AG85" s="172">
        <f t="shared" si="15"/>
        <v>0</v>
      </c>
      <c r="AI85" s="168">
        <f>IFERROR(VLOOKUP(B85,[2]rptBudgetaryBudgetCrossOrganiza!$A$1:$M$754,4,FALSE),"0")</f>
        <v>0</v>
      </c>
      <c r="AJ85" s="168">
        <f>IFERROR(VLOOKUP(B85,[2]rptBudgetaryBudgetCrossOrganiza!$A$1:$M$754,6,FALSE),"0")</f>
        <v>0</v>
      </c>
      <c r="AK85" s="170">
        <f t="shared" si="20"/>
        <v>0</v>
      </c>
      <c r="AL85" s="170">
        <f>IFERROR(VLOOKUP(B85,[3]rptBudgetaryBudgetCrossOrganiza!$A$8792:$O$10068,13,FALSE),"0")</f>
        <v>0</v>
      </c>
      <c r="AM85" s="170"/>
      <c r="AN85" s="170"/>
      <c r="AO85" s="170"/>
      <c r="AP85" s="170"/>
      <c r="AQ85" s="170">
        <f t="shared" si="21"/>
        <v>0</v>
      </c>
      <c r="AS85" s="140"/>
      <c r="AT85" s="140"/>
      <c r="AU85" s="140"/>
      <c r="AV85" s="140"/>
      <c r="AW85" s="140"/>
      <c r="AX85" s="140"/>
      <c r="AY85" s="140"/>
      <c r="AZ85" s="140">
        <f t="shared" si="22"/>
        <v>0</v>
      </c>
      <c r="BA85" s="141" t="b">
        <f t="shared" si="23"/>
        <v>1</v>
      </c>
      <c r="BB85" s="141">
        <f t="shared" si="24"/>
        <v>0</v>
      </c>
    </row>
    <row r="86" spans="1:54" hidden="1" x14ac:dyDescent="0.2">
      <c r="A86" s="190">
        <v>4</v>
      </c>
      <c r="B86" s="141" t="s">
        <v>329</v>
      </c>
      <c r="C86" s="148" t="str">
        <f t="shared" si="16"/>
        <v>05</v>
      </c>
      <c r="D86" s="148" t="str">
        <f t="shared" si="17"/>
        <v>00</v>
      </c>
      <c r="E86" s="148" t="str">
        <f t="shared" si="18"/>
        <v>150</v>
      </c>
      <c r="F86" s="127" t="str">
        <f t="shared" si="19"/>
        <v>5100.01</v>
      </c>
      <c r="G86" s="141" t="s">
        <v>99</v>
      </c>
      <c r="H86" s="163">
        <v>2530</v>
      </c>
      <c r="I86" s="163">
        <v>2530</v>
      </c>
      <c r="J86" s="163"/>
      <c r="K86" s="163"/>
      <c r="L86" s="163"/>
      <c r="M86" s="163">
        <v>2556.62</v>
      </c>
      <c r="N86" s="139">
        <v>2556.62</v>
      </c>
      <c r="O86" s="139">
        <f t="shared" si="13"/>
        <v>26.619999999999891</v>
      </c>
      <c r="Q86" s="174">
        <v>2800</v>
      </c>
      <c r="R86" s="174">
        <v>2800</v>
      </c>
      <c r="S86" s="174"/>
      <c r="T86" s="174"/>
      <c r="U86" s="174"/>
      <c r="V86" s="174">
        <v>2644.53</v>
      </c>
      <c r="W86" s="140">
        <v>2644.53</v>
      </c>
      <c r="X86" s="140">
        <f t="shared" si="14"/>
        <v>-155.4699999999998</v>
      </c>
      <c r="Z86" s="176">
        <v>3075</v>
      </c>
      <c r="AA86" s="176">
        <v>3075</v>
      </c>
      <c r="AB86" s="176"/>
      <c r="AC86" s="176"/>
      <c r="AD86" s="176"/>
      <c r="AE86" s="176">
        <v>1639.46</v>
      </c>
      <c r="AF86" s="172">
        <v>1639.46</v>
      </c>
      <c r="AG86" s="172">
        <f t="shared" si="15"/>
        <v>-1435.54</v>
      </c>
      <c r="AI86" s="168">
        <f>IFERROR(VLOOKUP(B86,[2]rptBudgetaryBudgetCrossOrganiza!$A$1:$M$754,4,FALSE),"0")</f>
        <v>3075</v>
      </c>
      <c r="AJ86" s="168">
        <f>IFERROR(VLOOKUP(B86,[2]rptBudgetaryBudgetCrossOrganiza!$A$1:$M$754,6,FALSE),"0")</f>
        <v>3075</v>
      </c>
      <c r="AK86" s="170">
        <f t="shared" si="20"/>
        <v>3075</v>
      </c>
      <c r="AL86" s="170">
        <f>IFERROR(VLOOKUP(B86,[3]rptBudgetaryBudgetCrossOrganiza!$A$8792:$O$10068,13,FALSE),"0")</f>
        <v>478.14</v>
      </c>
      <c r="AM86" s="170"/>
      <c r="AN86" s="170"/>
      <c r="AO86" s="170"/>
      <c r="AP86" s="170"/>
      <c r="AQ86" s="170">
        <f t="shared" si="21"/>
        <v>-3075</v>
      </c>
      <c r="AS86" s="140"/>
      <c r="AT86" s="140"/>
      <c r="AU86" s="140"/>
      <c r="AV86" s="140"/>
      <c r="AW86" s="140"/>
      <c r="AX86" s="140"/>
      <c r="AY86" s="140"/>
      <c r="AZ86" s="140">
        <f t="shared" si="22"/>
        <v>0</v>
      </c>
      <c r="BA86" s="141" t="b">
        <f t="shared" si="23"/>
        <v>1</v>
      </c>
      <c r="BB86" s="141">
        <f t="shared" si="24"/>
        <v>0</v>
      </c>
    </row>
    <row r="87" spans="1:54" hidden="1" collapsed="1" x14ac:dyDescent="0.2">
      <c r="A87" s="190">
        <v>4</v>
      </c>
      <c r="B87" s="141" t="s">
        <v>330</v>
      </c>
      <c r="C87" s="148" t="str">
        <f t="shared" si="16"/>
        <v>05</v>
      </c>
      <c r="D87" s="148" t="str">
        <f t="shared" si="17"/>
        <v>00</v>
      </c>
      <c r="E87" s="148" t="str">
        <f t="shared" si="18"/>
        <v>150</v>
      </c>
      <c r="F87" s="127" t="str">
        <f t="shared" si="19"/>
        <v>5100.09</v>
      </c>
      <c r="G87" s="141" t="s">
        <v>107</v>
      </c>
      <c r="H87" s="163">
        <v>0</v>
      </c>
      <c r="I87" s="163">
        <v>0</v>
      </c>
      <c r="J87" s="163"/>
      <c r="K87" s="163"/>
      <c r="L87" s="163"/>
      <c r="M87" s="163">
        <v>0</v>
      </c>
      <c r="N87" s="139">
        <v>0</v>
      </c>
      <c r="O87" s="139">
        <f t="shared" si="13"/>
        <v>0</v>
      </c>
      <c r="Q87" s="174">
        <v>0</v>
      </c>
      <c r="R87" s="174">
        <v>0</v>
      </c>
      <c r="S87" s="174"/>
      <c r="T87" s="174"/>
      <c r="U87" s="174"/>
      <c r="V87" s="174">
        <v>0</v>
      </c>
      <c r="W87" s="140">
        <v>0</v>
      </c>
      <c r="X87" s="140">
        <f t="shared" si="14"/>
        <v>0</v>
      </c>
      <c r="Z87" s="176">
        <v>0</v>
      </c>
      <c r="AA87" s="176">
        <v>0</v>
      </c>
      <c r="AB87" s="176"/>
      <c r="AC87" s="176"/>
      <c r="AD87" s="176"/>
      <c r="AE87" s="176">
        <v>0</v>
      </c>
      <c r="AF87" s="172">
        <v>0</v>
      </c>
      <c r="AG87" s="172">
        <f t="shared" si="15"/>
        <v>0</v>
      </c>
      <c r="AI87" s="168">
        <f>IFERROR(VLOOKUP(B87,[2]rptBudgetaryBudgetCrossOrganiza!$A$1:$M$754,4,FALSE),"0")</f>
        <v>0</v>
      </c>
      <c r="AJ87" s="168">
        <f>IFERROR(VLOOKUP(B87,[2]rptBudgetaryBudgetCrossOrganiza!$A$1:$M$754,6,FALSE),"0")</f>
        <v>0</v>
      </c>
      <c r="AK87" s="170">
        <f t="shared" si="20"/>
        <v>0</v>
      </c>
      <c r="AL87" s="170">
        <f>IFERROR(VLOOKUP(B87,[3]rptBudgetaryBudgetCrossOrganiza!$A$8792:$O$10068,13,FALSE),"0")</f>
        <v>0</v>
      </c>
      <c r="AM87" s="170"/>
      <c r="AN87" s="170"/>
      <c r="AO87" s="170"/>
      <c r="AP87" s="170"/>
      <c r="AQ87" s="170">
        <f t="shared" si="21"/>
        <v>0</v>
      </c>
      <c r="AS87" s="140"/>
      <c r="AT87" s="140"/>
      <c r="AU87" s="140"/>
      <c r="AV87" s="140"/>
      <c r="AW87" s="140"/>
      <c r="AX87" s="140"/>
      <c r="AY87" s="140"/>
      <c r="AZ87" s="140">
        <f t="shared" si="22"/>
        <v>0</v>
      </c>
      <c r="BA87" s="141" t="b">
        <f t="shared" si="23"/>
        <v>1</v>
      </c>
      <c r="BB87" s="141">
        <f t="shared" si="24"/>
        <v>0</v>
      </c>
    </row>
    <row r="88" spans="1:54" hidden="1" x14ac:dyDescent="0.2">
      <c r="A88" s="190">
        <v>4</v>
      </c>
      <c r="B88" s="141" t="s">
        <v>331</v>
      </c>
      <c r="C88" s="148" t="str">
        <f t="shared" si="16"/>
        <v>05</v>
      </c>
      <c r="D88" s="148" t="str">
        <f t="shared" si="17"/>
        <v>00</v>
      </c>
      <c r="E88" s="148" t="str">
        <f t="shared" si="18"/>
        <v>150</v>
      </c>
      <c r="F88" s="127" t="str">
        <f t="shared" si="19"/>
        <v>5100.10</v>
      </c>
      <c r="G88" s="141" t="s">
        <v>108</v>
      </c>
      <c r="H88" s="163">
        <v>0</v>
      </c>
      <c r="I88" s="163">
        <v>0</v>
      </c>
      <c r="J88" s="163"/>
      <c r="K88" s="163"/>
      <c r="L88" s="163"/>
      <c r="M88" s="163">
        <v>0</v>
      </c>
      <c r="N88" s="139">
        <v>0</v>
      </c>
      <c r="O88" s="139">
        <f t="shared" si="13"/>
        <v>0</v>
      </c>
      <c r="Q88" s="174">
        <v>0</v>
      </c>
      <c r="R88" s="174">
        <v>0</v>
      </c>
      <c r="S88" s="174"/>
      <c r="T88" s="174"/>
      <c r="U88" s="174"/>
      <c r="V88" s="174">
        <v>0</v>
      </c>
      <c r="W88" s="140">
        <v>0</v>
      </c>
      <c r="X88" s="140">
        <f t="shared" si="14"/>
        <v>0</v>
      </c>
      <c r="Z88" s="176">
        <v>0</v>
      </c>
      <c r="AA88" s="176">
        <v>0</v>
      </c>
      <c r="AB88" s="176"/>
      <c r="AC88" s="176"/>
      <c r="AD88" s="176"/>
      <c r="AE88" s="176">
        <v>0</v>
      </c>
      <c r="AF88" s="172">
        <v>0</v>
      </c>
      <c r="AG88" s="172">
        <f t="shared" si="15"/>
        <v>0</v>
      </c>
      <c r="AI88" s="168">
        <f>IFERROR(VLOOKUP(B88,[2]rptBudgetaryBudgetCrossOrganiza!$A$1:$M$754,4,FALSE),"0")</f>
        <v>0</v>
      </c>
      <c r="AJ88" s="168">
        <f>IFERROR(VLOOKUP(B88,[2]rptBudgetaryBudgetCrossOrganiza!$A$1:$M$754,6,FALSE),"0")</f>
        <v>0</v>
      </c>
      <c r="AK88" s="170">
        <f t="shared" si="20"/>
        <v>0</v>
      </c>
      <c r="AL88" s="170">
        <f>IFERROR(VLOOKUP(B88,[3]rptBudgetaryBudgetCrossOrganiza!$A$8792:$O$10068,13,FALSE),"0")</f>
        <v>0</v>
      </c>
      <c r="AM88" s="170"/>
      <c r="AN88" s="170"/>
      <c r="AO88" s="170"/>
      <c r="AP88" s="170"/>
      <c r="AQ88" s="170">
        <f t="shared" si="21"/>
        <v>0</v>
      </c>
      <c r="AS88" s="140"/>
      <c r="AT88" s="140"/>
      <c r="AU88" s="140"/>
      <c r="AV88" s="140"/>
      <c r="AW88" s="140"/>
      <c r="AX88" s="140"/>
      <c r="AY88" s="140"/>
      <c r="AZ88" s="140">
        <f t="shared" si="22"/>
        <v>0</v>
      </c>
      <c r="BA88" s="141" t="b">
        <f t="shared" si="23"/>
        <v>1</v>
      </c>
      <c r="BB88" s="141">
        <f t="shared" si="24"/>
        <v>0</v>
      </c>
    </row>
    <row r="89" spans="1:54" hidden="1" x14ac:dyDescent="0.2">
      <c r="A89" s="190">
        <v>4</v>
      </c>
      <c r="B89" s="141" t="s">
        <v>332</v>
      </c>
      <c r="C89" s="148" t="str">
        <f t="shared" si="16"/>
        <v>05</v>
      </c>
      <c r="D89" s="148" t="str">
        <f t="shared" si="17"/>
        <v>00</v>
      </c>
      <c r="E89" s="148" t="str">
        <f t="shared" si="18"/>
        <v>150</v>
      </c>
      <c r="F89" s="127" t="str">
        <f t="shared" si="19"/>
        <v>5100.04</v>
      </c>
      <c r="G89" s="141" t="s">
        <v>102</v>
      </c>
      <c r="H89" s="163">
        <v>120</v>
      </c>
      <c r="I89" s="163">
        <v>120</v>
      </c>
      <c r="J89" s="163"/>
      <c r="K89" s="163"/>
      <c r="L89" s="163"/>
      <c r="M89" s="163">
        <v>119.38</v>
      </c>
      <c r="N89" s="139">
        <v>119.38</v>
      </c>
      <c r="O89" s="139">
        <f t="shared" si="13"/>
        <v>-0.62000000000000455</v>
      </c>
      <c r="Q89" s="174">
        <v>120</v>
      </c>
      <c r="R89" s="174">
        <v>120</v>
      </c>
      <c r="S89" s="174"/>
      <c r="T89" s="174"/>
      <c r="U89" s="174"/>
      <c r="V89" s="174">
        <v>107.08</v>
      </c>
      <c r="W89" s="140">
        <v>107.08</v>
      </c>
      <c r="X89" s="140">
        <f t="shared" si="14"/>
        <v>-12.920000000000002</v>
      </c>
      <c r="Z89" s="176">
        <v>120</v>
      </c>
      <c r="AA89" s="176">
        <v>120</v>
      </c>
      <c r="AB89" s="176"/>
      <c r="AC89" s="176"/>
      <c r="AD89" s="176"/>
      <c r="AE89" s="176">
        <v>43.83</v>
      </c>
      <c r="AF89" s="172">
        <v>43.83</v>
      </c>
      <c r="AG89" s="172">
        <f t="shared" si="15"/>
        <v>-76.17</v>
      </c>
      <c r="AI89" s="168">
        <f>IFERROR(VLOOKUP(B89,[2]rptBudgetaryBudgetCrossOrganiza!$A$1:$M$754,4,FALSE),"0")</f>
        <v>120</v>
      </c>
      <c r="AJ89" s="168">
        <f>IFERROR(VLOOKUP(B89,[2]rptBudgetaryBudgetCrossOrganiza!$A$1:$M$754,6,FALSE),"0")</f>
        <v>120</v>
      </c>
      <c r="AK89" s="170">
        <f t="shared" si="20"/>
        <v>120</v>
      </c>
      <c r="AL89" s="170">
        <f>IFERROR(VLOOKUP(B89,[3]rptBudgetaryBudgetCrossOrganiza!$A$8792:$O$10068,13,FALSE),"0")</f>
        <v>14.94</v>
      </c>
      <c r="AM89" s="170"/>
      <c r="AN89" s="170"/>
      <c r="AO89" s="170"/>
      <c r="AP89" s="170"/>
      <c r="AQ89" s="170">
        <f t="shared" si="21"/>
        <v>-120</v>
      </c>
      <c r="AS89" s="140"/>
      <c r="AT89" s="140"/>
      <c r="AU89" s="140"/>
      <c r="AV89" s="140"/>
      <c r="AW89" s="140"/>
      <c r="AX89" s="140"/>
      <c r="AY89" s="140"/>
      <c r="AZ89" s="140">
        <f t="shared" si="22"/>
        <v>0</v>
      </c>
      <c r="BA89" s="141" t="b">
        <f t="shared" si="23"/>
        <v>1</v>
      </c>
      <c r="BB89" s="141">
        <f t="shared" si="24"/>
        <v>0</v>
      </c>
    </row>
    <row r="90" spans="1:54" hidden="1" x14ac:dyDescent="0.2">
      <c r="A90" s="190">
        <v>4</v>
      </c>
      <c r="B90" s="141" t="s">
        <v>333</v>
      </c>
      <c r="C90" s="148" t="str">
        <f t="shared" si="16"/>
        <v>05</v>
      </c>
      <c r="D90" s="148" t="str">
        <f t="shared" si="17"/>
        <v>00</v>
      </c>
      <c r="E90" s="148" t="str">
        <f t="shared" si="18"/>
        <v>150</v>
      </c>
      <c r="F90" s="127" t="str">
        <f t="shared" si="19"/>
        <v>5100.06</v>
      </c>
      <c r="G90" s="141" t="s">
        <v>104</v>
      </c>
      <c r="H90" s="163">
        <v>1680</v>
      </c>
      <c r="I90" s="163">
        <v>1680</v>
      </c>
      <c r="J90" s="163"/>
      <c r="K90" s="163"/>
      <c r="L90" s="163"/>
      <c r="M90" s="163">
        <v>1680</v>
      </c>
      <c r="N90" s="139">
        <v>1680</v>
      </c>
      <c r="O90" s="139">
        <f t="shared" si="13"/>
        <v>0</v>
      </c>
      <c r="Q90" s="174">
        <v>1930</v>
      </c>
      <c r="R90" s="174">
        <v>1930</v>
      </c>
      <c r="S90" s="174"/>
      <c r="T90" s="174"/>
      <c r="U90" s="174"/>
      <c r="V90" s="174">
        <v>1930</v>
      </c>
      <c r="W90" s="140">
        <v>1930</v>
      </c>
      <c r="X90" s="140">
        <f t="shared" si="14"/>
        <v>0</v>
      </c>
      <c r="Z90" s="176">
        <v>1940</v>
      </c>
      <c r="AA90" s="176">
        <v>1940</v>
      </c>
      <c r="AB90" s="176"/>
      <c r="AC90" s="176"/>
      <c r="AD90" s="176"/>
      <c r="AE90" s="176">
        <v>646.67999999999995</v>
      </c>
      <c r="AF90" s="172">
        <v>646.67999999999995</v>
      </c>
      <c r="AG90" s="172">
        <f t="shared" si="15"/>
        <v>-1293.3200000000002</v>
      </c>
      <c r="AI90" s="168">
        <f>IFERROR(VLOOKUP(B90,[2]rptBudgetaryBudgetCrossOrganiza!$A$1:$M$754,4,FALSE),"0")</f>
        <v>1940</v>
      </c>
      <c r="AJ90" s="168">
        <f>IFERROR(VLOOKUP(B90,[2]rptBudgetaryBudgetCrossOrganiza!$A$1:$M$754,6,FALSE),"0")</f>
        <v>1940</v>
      </c>
      <c r="AK90" s="170">
        <f t="shared" si="20"/>
        <v>1940</v>
      </c>
      <c r="AL90" s="170">
        <f>IFERROR(VLOOKUP(B90,[3]rptBudgetaryBudgetCrossOrganiza!$A$8792:$O$10068,13,FALSE),"0")</f>
        <v>0</v>
      </c>
      <c r="AM90" s="170"/>
      <c r="AN90" s="170"/>
      <c r="AO90" s="170"/>
      <c r="AP90" s="170"/>
      <c r="AQ90" s="170">
        <f t="shared" si="21"/>
        <v>-1940</v>
      </c>
      <c r="AS90" s="140"/>
      <c r="AT90" s="140"/>
      <c r="AU90" s="140"/>
      <c r="AV90" s="140"/>
      <c r="AW90" s="140"/>
      <c r="AX90" s="140"/>
      <c r="AY90" s="140"/>
      <c r="AZ90" s="140">
        <f t="shared" si="22"/>
        <v>0</v>
      </c>
      <c r="BA90" s="141" t="b">
        <f t="shared" si="23"/>
        <v>1</v>
      </c>
      <c r="BB90" s="141">
        <f t="shared" si="24"/>
        <v>0</v>
      </c>
    </row>
    <row r="91" spans="1:54" hidden="1" x14ac:dyDescent="0.2">
      <c r="A91" s="190">
        <v>5</v>
      </c>
      <c r="B91" s="141" t="s">
        <v>334</v>
      </c>
      <c r="C91" s="148" t="str">
        <f t="shared" si="16"/>
        <v>05</v>
      </c>
      <c r="D91" s="148" t="str">
        <f t="shared" si="17"/>
        <v>00</v>
      </c>
      <c r="E91" s="148" t="str">
        <f t="shared" si="18"/>
        <v>150</v>
      </c>
      <c r="F91" s="127" t="str">
        <f t="shared" si="19"/>
        <v>6000.01</v>
      </c>
      <c r="G91" s="141" t="s">
        <v>115</v>
      </c>
      <c r="H91" s="163">
        <v>90000</v>
      </c>
      <c r="I91" s="163">
        <v>90000</v>
      </c>
      <c r="J91" s="163"/>
      <c r="K91" s="163"/>
      <c r="L91" s="163"/>
      <c r="M91" s="163">
        <v>70764.039999999994</v>
      </c>
      <c r="N91" s="139">
        <v>70764.039999999994</v>
      </c>
      <c r="O91" s="139">
        <f t="shared" si="13"/>
        <v>-19235.960000000006</v>
      </c>
      <c r="Q91" s="174">
        <v>70000</v>
      </c>
      <c r="R91" s="174">
        <v>70000</v>
      </c>
      <c r="S91" s="174"/>
      <c r="T91" s="174"/>
      <c r="U91" s="174"/>
      <c r="V91" s="174">
        <v>67346.23</v>
      </c>
      <c r="W91" s="140">
        <v>67346.23</v>
      </c>
      <c r="X91" s="140">
        <f t="shared" si="14"/>
        <v>-2653.7700000000041</v>
      </c>
      <c r="Z91" s="176">
        <v>76500</v>
      </c>
      <c r="AA91" s="176">
        <v>76500</v>
      </c>
      <c r="AB91" s="176"/>
      <c r="AC91" s="176"/>
      <c r="AD91" s="176"/>
      <c r="AE91" s="176">
        <v>88316.7</v>
      </c>
      <c r="AF91" s="172">
        <v>88316.7</v>
      </c>
      <c r="AG91" s="172">
        <f t="shared" si="15"/>
        <v>11816.699999999997</v>
      </c>
      <c r="AI91" s="168">
        <f>IFERROR(VLOOKUP(B91,[2]rptBudgetaryBudgetCrossOrganiza!$A$1:$M$754,4,FALSE),"0")</f>
        <v>76500</v>
      </c>
      <c r="AJ91" s="168">
        <f>IFERROR(VLOOKUP(B91,[2]rptBudgetaryBudgetCrossOrganiza!$A$1:$M$754,6,FALSE),"0")</f>
        <v>76500</v>
      </c>
      <c r="AK91" s="170">
        <f t="shared" si="20"/>
        <v>76500</v>
      </c>
      <c r="AL91" s="170">
        <f>IFERROR(VLOOKUP(B91,[3]rptBudgetaryBudgetCrossOrganiza!$A$8792:$O$10068,13,FALSE),"0")</f>
        <v>0</v>
      </c>
      <c r="AM91" s="170"/>
      <c r="AN91" s="170"/>
      <c r="AO91" s="170"/>
      <c r="AP91" s="170"/>
      <c r="AQ91" s="170">
        <f t="shared" si="21"/>
        <v>-76500</v>
      </c>
      <c r="AS91" s="140"/>
      <c r="AT91" s="140"/>
      <c r="AU91" s="140"/>
      <c r="AV91" s="140"/>
      <c r="AW91" s="140"/>
      <c r="AX91" s="140"/>
      <c r="AY91" s="140"/>
      <c r="AZ91" s="140">
        <f t="shared" si="22"/>
        <v>0</v>
      </c>
      <c r="BA91" s="141" t="b">
        <f t="shared" si="23"/>
        <v>1</v>
      </c>
      <c r="BB91" s="141">
        <f t="shared" si="24"/>
        <v>0</v>
      </c>
    </row>
    <row r="92" spans="1:54" hidden="1" x14ac:dyDescent="0.2">
      <c r="A92" s="190">
        <v>4</v>
      </c>
      <c r="B92" s="141" t="s">
        <v>335</v>
      </c>
      <c r="C92" s="148" t="str">
        <f t="shared" si="16"/>
        <v>05</v>
      </c>
      <c r="D92" s="148" t="str">
        <f t="shared" si="17"/>
        <v>00</v>
      </c>
      <c r="E92" s="148" t="str">
        <f t="shared" si="18"/>
        <v>150</v>
      </c>
      <c r="F92" s="127" t="str">
        <f t="shared" si="19"/>
        <v>5000.07</v>
      </c>
      <c r="G92" s="141" t="s">
        <v>91</v>
      </c>
      <c r="H92" s="163">
        <v>1081</v>
      </c>
      <c r="I92" s="163">
        <v>1081</v>
      </c>
      <c r="J92" s="163"/>
      <c r="K92" s="163"/>
      <c r="L92" s="163"/>
      <c r="M92" s="163">
        <v>2031.94</v>
      </c>
      <c r="N92" s="139">
        <v>2031.94</v>
      </c>
      <c r="O92" s="139">
        <f t="shared" si="13"/>
        <v>950.94</v>
      </c>
      <c r="Q92" s="174">
        <v>1070</v>
      </c>
      <c r="R92" s="174">
        <v>1070</v>
      </c>
      <c r="S92" s="174"/>
      <c r="T92" s="174"/>
      <c r="U92" s="174"/>
      <c r="V92" s="174">
        <v>4155.87</v>
      </c>
      <c r="W92" s="140">
        <v>4155.87</v>
      </c>
      <c r="X92" s="140">
        <f t="shared" si="14"/>
        <v>3085.87</v>
      </c>
      <c r="Z92" s="176">
        <v>1120</v>
      </c>
      <c r="AA92" s="176">
        <v>1120</v>
      </c>
      <c r="AB92" s="176"/>
      <c r="AC92" s="176"/>
      <c r="AD92" s="176"/>
      <c r="AE92" s="176">
        <v>5591.13</v>
      </c>
      <c r="AF92" s="172">
        <v>5591.13</v>
      </c>
      <c r="AG92" s="172">
        <f t="shared" si="15"/>
        <v>4471.13</v>
      </c>
      <c r="AI92" s="168">
        <f>IFERROR(VLOOKUP(B92,[2]rptBudgetaryBudgetCrossOrganiza!$A$1:$M$754,4,FALSE),"0")</f>
        <v>1153</v>
      </c>
      <c r="AJ92" s="168">
        <f>IFERROR(VLOOKUP(B92,[2]rptBudgetaryBudgetCrossOrganiza!$A$1:$M$754,6,FALSE),"0")</f>
        <v>1153</v>
      </c>
      <c r="AK92" s="170">
        <f t="shared" si="20"/>
        <v>1153</v>
      </c>
      <c r="AL92" s="170">
        <f>IFERROR(VLOOKUP(B92,[3]rptBudgetaryBudgetCrossOrganiza!$A$8792:$O$10068,13,FALSE),"0")</f>
        <v>0</v>
      </c>
      <c r="AM92" s="170"/>
      <c r="AN92" s="170"/>
      <c r="AO92" s="170"/>
      <c r="AP92" s="170"/>
      <c r="AQ92" s="170">
        <f t="shared" si="21"/>
        <v>-1153</v>
      </c>
      <c r="AS92" s="140"/>
      <c r="AT92" s="140"/>
      <c r="AU92" s="140"/>
      <c r="AV92" s="140"/>
      <c r="AW92" s="140"/>
      <c r="AX92" s="140"/>
      <c r="AY92" s="140"/>
      <c r="AZ92" s="140">
        <f t="shared" si="22"/>
        <v>0</v>
      </c>
      <c r="BA92" s="141" t="b">
        <f t="shared" si="23"/>
        <v>1</v>
      </c>
      <c r="BB92" s="141">
        <f t="shared" si="24"/>
        <v>0</v>
      </c>
    </row>
    <row r="93" spans="1:54" hidden="1" x14ac:dyDescent="0.2">
      <c r="A93" s="190">
        <v>4</v>
      </c>
      <c r="B93" s="141" t="s">
        <v>336</v>
      </c>
      <c r="C93" s="148" t="str">
        <f t="shared" si="16"/>
        <v>05</v>
      </c>
      <c r="D93" s="148" t="str">
        <f t="shared" si="17"/>
        <v>00</v>
      </c>
      <c r="E93" s="148" t="str">
        <f t="shared" si="18"/>
        <v>150</v>
      </c>
      <c r="F93" s="127" t="str">
        <f t="shared" si="19"/>
        <v>5000.12</v>
      </c>
      <c r="G93" s="141" t="s">
        <v>96</v>
      </c>
      <c r="H93" s="163">
        <v>0</v>
      </c>
      <c r="I93" s="163">
        <v>0</v>
      </c>
      <c r="J93" s="163"/>
      <c r="K93" s="163"/>
      <c r="L93" s="163"/>
      <c r="M93" s="163">
        <v>0</v>
      </c>
      <c r="N93" s="139">
        <v>0</v>
      </c>
      <c r="O93" s="139">
        <f t="shared" si="13"/>
        <v>0</v>
      </c>
      <c r="Q93" s="174">
        <v>0</v>
      </c>
      <c r="R93" s="174">
        <v>0</v>
      </c>
      <c r="S93" s="174"/>
      <c r="T93" s="174"/>
      <c r="U93" s="174"/>
      <c r="V93" s="174">
        <v>0</v>
      </c>
      <c r="W93" s="140">
        <v>0</v>
      </c>
      <c r="X93" s="140">
        <f t="shared" si="14"/>
        <v>0</v>
      </c>
      <c r="Z93" s="176">
        <v>0</v>
      </c>
      <c r="AA93" s="176">
        <v>0</v>
      </c>
      <c r="AB93" s="176"/>
      <c r="AC93" s="176"/>
      <c r="AD93" s="176"/>
      <c r="AE93" s="176">
        <v>0</v>
      </c>
      <c r="AF93" s="172">
        <v>0</v>
      </c>
      <c r="AG93" s="172">
        <f t="shared" si="15"/>
        <v>0</v>
      </c>
      <c r="AI93" s="168">
        <f>IFERROR(VLOOKUP(B93,[2]rptBudgetaryBudgetCrossOrganiza!$A$1:$M$754,4,FALSE),"0")</f>
        <v>0</v>
      </c>
      <c r="AJ93" s="168">
        <f>IFERROR(VLOOKUP(B93,[2]rptBudgetaryBudgetCrossOrganiza!$A$1:$M$754,6,FALSE),"0")</f>
        <v>0</v>
      </c>
      <c r="AK93" s="170">
        <f t="shared" si="20"/>
        <v>0</v>
      </c>
      <c r="AL93" s="170">
        <f>IFERROR(VLOOKUP(B93,[3]rptBudgetaryBudgetCrossOrganiza!$A$8792:$O$10068,13,FALSE),"0")</f>
        <v>0</v>
      </c>
      <c r="AM93" s="170"/>
      <c r="AN93" s="170"/>
      <c r="AO93" s="170"/>
      <c r="AP93" s="170"/>
      <c r="AQ93" s="170">
        <f t="shared" si="21"/>
        <v>0</v>
      </c>
      <c r="AS93" s="140"/>
      <c r="AT93" s="140"/>
      <c r="AU93" s="140"/>
      <c r="AV93" s="140"/>
      <c r="AW93" s="140"/>
      <c r="AX93" s="140"/>
      <c r="AY93" s="140"/>
      <c r="AZ93" s="140">
        <f t="shared" si="22"/>
        <v>0</v>
      </c>
      <c r="BA93" s="141" t="b">
        <f t="shared" si="23"/>
        <v>1</v>
      </c>
      <c r="BB93" s="141">
        <f t="shared" si="24"/>
        <v>0</v>
      </c>
    </row>
    <row r="94" spans="1:54" hidden="1" x14ac:dyDescent="0.2">
      <c r="A94" s="190">
        <v>4</v>
      </c>
      <c r="B94" s="141" t="s">
        <v>337</v>
      </c>
      <c r="C94" s="148" t="str">
        <f t="shared" si="16"/>
        <v>05</v>
      </c>
      <c r="D94" s="148" t="str">
        <f t="shared" si="17"/>
        <v>00</v>
      </c>
      <c r="E94" s="148" t="str">
        <f t="shared" si="18"/>
        <v>150</v>
      </c>
      <c r="F94" s="127" t="str">
        <f t="shared" si="19"/>
        <v>5000.05</v>
      </c>
      <c r="G94" s="141" t="s">
        <v>89</v>
      </c>
      <c r="H94" s="163">
        <v>0</v>
      </c>
      <c r="I94" s="163">
        <v>0</v>
      </c>
      <c r="J94" s="163"/>
      <c r="K94" s="163"/>
      <c r="L94" s="163"/>
      <c r="M94" s="163">
        <v>0</v>
      </c>
      <c r="N94" s="139">
        <v>0</v>
      </c>
      <c r="O94" s="139">
        <f t="shared" si="13"/>
        <v>0</v>
      </c>
      <c r="Q94" s="174">
        <v>0</v>
      </c>
      <c r="R94" s="174">
        <v>0</v>
      </c>
      <c r="S94" s="174"/>
      <c r="T94" s="174"/>
      <c r="U94" s="174"/>
      <c r="V94" s="174">
        <v>0</v>
      </c>
      <c r="W94" s="140">
        <v>0</v>
      </c>
      <c r="X94" s="140">
        <f t="shared" si="14"/>
        <v>0</v>
      </c>
      <c r="Z94" s="176">
        <v>0</v>
      </c>
      <c r="AA94" s="176">
        <v>0</v>
      </c>
      <c r="AB94" s="176"/>
      <c r="AC94" s="176"/>
      <c r="AD94" s="176"/>
      <c r="AE94" s="176">
        <v>0</v>
      </c>
      <c r="AF94" s="172">
        <v>0</v>
      </c>
      <c r="AG94" s="172">
        <f t="shared" si="15"/>
        <v>0</v>
      </c>
      <c r="AI94" s="168">
        <f>IFERROR(VLOOKUP(B94,[2]rptBudgetaryBudgetCrossOrganiza!$A$1:$M$754,4,FALSE),"0")</f>
        <v>0</v>
      </c>
      <c r="AJ94" s="168">
        <f>IFERROR(VLOOKUP(B94,[2]rptBudgetaryBudgetCrossOrganiza!$A$1:$M$754,6,FALSE),"0")</f>
        <v>0</v>
      </c>
      <c r="AK94" s="170">
        <f t="shared" si="20"/>
        <v>0</v>
      </c>
      <c r="AL94" s="170">
        <f>IFERROR(VLOOKUP(B94,[3]rptBudgetaryBudgetCrossOrganiza!$A$8792:$O$10068,13,FALSE),"0")</f>
        <v>0</v>
      </c>
      <c r="AM94" s="170"/>
      <c r="AN94" s="170"/>
      <c r="AO94" s="170"/>
      <c r="AP94" s="170"/>
      <c r="AQ94" s="170">
        <f t="shared" si="21"/>
        <v>0</v>
      </c>
      <c r="AS94" s="140"/>
      <c r="AT94" s="140"/>
      <c r="AU94" s="140"/>
      <c r="AV94" s="140"/>
      <c r="AW94" s="140"/>
      <c r="AX94" s="140"/>
      <c r="AY94" s="140"/>
      <c r="AZ94" s="140">
        <f t="shared" si="22"/>
        <v>0</v>
      </c>
      <c r="BA94" s="141" t="b">
        <f t="shared" si="23"/>
        <v>1</v>
      </c>
      <c r="BB94" s="141">
        <f t="shared" si="24"/>
        <v>0</v>
      </c>
    </row>
    <row r="95" spans="1:54" hidden="1" x14ac:dyDescent="0.2">
      <c r="A95" s="190">
        <v>4</v>
      </c>
      <c r="B95" s="141" t="s">
        <v>338</v>
      </c>
      <c r="C95" s="148" t="str">
        <f t="shared" si="16"/>
        <v>05</v>
      </c>
      <c r="D95" s="148" t="str">
        <f t="shared" si="17"/>
        <v>00</v>
      </c>
      <c r="E95" s="148" t="str">
        <f t="shared" si="18"/>
        <v>150</v>
      </c>
      <c r="F95" s="127" t="str">
        <f t="shared" si="19"/>
        <v>5000.10</v>
      </c>
      <c r="G95" s="141" t="s">
        <v>94</v>
      </c>
      <c r="H95" s="163">
        <v>0</v>
      </c>
      <c r="I95" s="163">
        <v>0</v>
      </c>
      <c r="J95" s="163"/>
      <c r="K95" s="163"/>
      <c r="L95" s="163"/>
      <c r="M95" s="163">
        <v>0</v>
      </c>
      <c r="N95" s="139">
        <v>0</v>
      </c>
      <c r="O95" s="139">
        <f t="shared" si="13"/>
        <v>0</v>
      </c>
      <c r="Q95" s="174">
        <v>0</v>
      </c>
      <c r="R95" s="174">
        <v>0</v>
      </c>
      <c r="S95" s="174"/>
      <c r="T95" s="174"/>
      <c r="U95" s="174"/>
      <c r="V95" s="174">
        <v>0</v>
      </c>
      <c r="W95" s="140">
        <v>0</v>
      </c>
      <c r="X95" s="140">
        <f t="shared" si="14"/>
        <v>0</v>
      </c>
      <c r="Z95" s="176">
        <v>0</v>
      </c>
      <c r="AA95" s="176">
        <v>0</v>
      </c>
      <c r="AB95" s="176"/>
      <c r="AC95" s="176"/>
      <c r="AD95" s="176"/>
      <c r="AE95" s="176">
        <v>0</v>
      </c>
      <c r="AF95" s="172">
        <v>0</v>
      </c>
      <c r="AG95" s="172">
        <f t="shared" si="15"/>
        <v>0</v>
      </c>
      <c r="AI95" s="168">
        <f>IFERROR(VLOOKUP(B95,[2]rptBudgetaryBudgetCrossOrganiza!$A$1:$M$754,4,FALSE),"0")</f>
        <v>0</v>
      </c>
      <c r="AJ95" s="168">
        <f>IFERROR(VLOOKUP(B95,[2]rptBudgetaryBudgetCrossOrganiza!$A$1:$M$754,6,FALSE),"0")</f>
        <v>0</v>
      </c>
      <c r="AK95" s="170">
        <f t="shared" si="20"/>
        <v>0</v>
      </c>
      <c r="AL95" s="170">
        <f>IFERROR(VLOOKUP(B95,[3]rptBudgetaryBudgetCrossOrganiza!$A$8792:$O$10068,13,FALSE),"0")</f>
        <v>0</v>
      </c>
      <c r="AM95" s="170"/>
      <c r="AN95" s="170"/>
      <c r="AO95" s="170"/>
      <c r="AP95" s="170"/>
      <c r="AQ95" s="170">
        <f t="shared" si="21"/>
        <v>0</v>
      </c>
      <c r="AS95" s="140"/>
      <c r="AT95" s="140"/>
      <c r="AU95" s="140"/>
      <c r="AV95" s="140"/>
      <c r="AW95" s="140"/>
      <c r="AX95" s="140"/>
      <c r="AY95" s="140"/>
      <c r="AZ95" s="140">
        <f t="shared" si="22"/>
        <v>0</v>
      </c>
      <c r="BA95" s="141" t="b">
        <f t="shared" si="23"/>
        <v>1</v>
      </c>
      <c r="BB95" s="141">
        <f t="shared" si="24"/>
        <v>0</v>
      </c>
    </row>
    <row r="96" spans="1:54" hidden="1" x14ac:dyDescent="0.2">
      <c r="A96" s="190">
        <v>4</v>
      </c>
      <c r="B96" s="141" t="s">
        <v>339</v>
      </c>
      <c r="C96" s="148" t="str">
        <f t="shared" si="16"/>
        <v>05</v>
      </c>
      <c r="D96" s="148" t="str">
        <f t="shared" si="17"/>
        <v>00</v>
      </c>
      <c r="E96" s="148" t="str">
        <f t="shared" si="18"/>
        <v>150</v>
      </c>
      <c r="F96" s="127" t="str">
        <f t="shared" si="19"/>
        <v>5000.04</v>
      </c>
      <c r="G96" s="141" t="s">
        <v>88</v>
      </c>
      <c r="H96" s="163">
        <v>0</v>
      </c>
      <c r="I96" s="163">
        <v>0</v>
      </c>
      <c r="J96" s="163"/>
      <c r="K96" s="163"/>
      <c r="L96" s="163"/>
      <c r="M96" s="163">
        <v>0</v>
      </c>
      <c r="N96" s="139">
        <v>0</v>
      </c>
      <c r="O96" s="139">
        <f t="shared" si="13"/>
        <v>0</v>
      </c>
      <c r="Q96" s="174">
        <v>0</v>
      </c>
      <c r="R96" s="174">
        <v>0</v>
      </c>
      <c r="S96" s="174"/>
      <c r="T96" s="174"/>
      <c r="U96" s="174"/>
      <c r="V96" s="174">
        <v>0</v>
      </c>
      <c r="W96" s="140">
        <v>0</v>
      </c>
      <c r="X96" s="140">
        <f t="shared" si="14"/>
        <v>0</v>
      </c>
      <c r="Z96" s="176">
        <v>0</v>
      </c>
      <c r="AA96" s="176">
        <v>0</v>
      </c>
      <c r="AB96" s="176"/>
      <c r="AC96" s="176"/>
      <c r="AD96" s="176"/>
      <c r="AE96" s="176">
        <v>0</v>
      </c>
      <c r="AF96" s="172">
        <v>0</v>
      </c>
      <c r="AG96" s="172">
        <f t="shared" si="15"/>
        <v>0</v>
      </c>
      <c r="AI96" s="168">
        <f>IFERROR(VLOOKUP(B96,[2]rptBudgetaryBudgetCrossOrganiza!$A$1:$M$754,4,FALSE),"0")</f>
        <v>0</v>
      </c>
      <c r="AJ96" s="168">
        <f>IFERROR(VLOOKUP(B96,[2]rptBudgetaryBudgetCrossOrganiza!$A$1:$M$754,6,FALSE),"0")</f>
        <v>0</v>
      </c>
      <c r="AK96" s="170">
        <f t="shared" si="20"/>
        <v>0</v>
      </c>
      <c r="AL96" s="170">
        <f>IFERROR(VLOOKUP(B96,[3]rptBudgetaryBudgetCrossOrganiza!$A$8792:$O$10068,13,FALSE),"0")</f>
        <v>0</v>
      </c>
      <c r="AM96" s="170"/>
      <c r="AN96" s="170"/>
      <c r="AO96" s="170"/>
      <c r="AP96" s="170"/>
      <c r="AQ96" s="170">
        <f t="shared" si="21"/>
        <v>0</v>
      </c>
      <c r="AS96" s="140"/>
      <c r="AT96" s="140"/>
      <c r="AU96" s="140"/>
      <c r="AV96" s="140"/>
      <c r="AW96" s="140"/>
      <c r="AX96" s="140"/>
      <c r="AY96" s="140"/>
      <c r="AZ96" s="140">
        <f t="shared" si="22"/>
        <v>0</v>
      </c>
      <c r="BA96" s="141" t="b">
        <f t="shared" si="23"/>
        <v>1</v>
      </c>
      <c r="BB96" s="141">
        <f t="shared" si="24"/>
        <v>0</v>
      </c>
    </row>
    <row r="97" spans="1:54" hidden="1" x14ac:dyDescent="0.2">
      <c r="A97" s="190">
        <v>4</v>
      </c>
      <c r="B97" s="141" t="s">
        <v>340</v>
      </c>
      <c r="C97" s="148" t="str">
        <f t="shared" si="16"/>
        <v>05</v>
      </c>
      <c r="D97" s="148" t="str">
        <f t="shared" si="17"/>
        <v>00</v>
      </c>
      <c r="E97" s="148" t="str">
        <f t="shared" si="18"/>
        <v>150</v>
      </c>
      <c r="F97" s="127" t="str">
        <f t="shared" si="19"/>
        <v>5000.08</v>
      </c>
      <c r="G97" s="141" t="s">
        <v>92</v>
      </c>
      <c r="H97" s="163">
        <v>714</v>
      </c>
      <c r="I97" s="163">
        <v>714</v>
      </c>
      <c r="J97" s="163"/>
      <c r="K97" s="163"/>
      <c r="L97" s="163"/>
      <c r="M97" s="163">
        <v>700.94</v>
      </c>
      <c r="N97" s="139">
        <v>700.94</v>
      </c>
      <c r="O97" s="139">
        <f t="shared" si="13"/>
        <v>-13.059999999999945</v>
      </c>
      <c r="Q97" s="174">
        <v>720</v>
      </c>
      <c r="R97" s="174">
        <v>720</v>
      </c>
      <c r="S97" s="174"/>
      <c r="T97" s="174"/>
      <c r="U97" s="174"/>
      <c r="V97" s="174">
        <v>721.49</v>
      </c>
      <c r="W97" s="140">
        <v>721.49</v>
      </c>
      <c r="X97" s="140">
        <f t="shared" si="14"/>
        <v>1.4900000000000091</v>
      </c>
      <c r="Z97" s="176">
        <v>730</v>
      </c>
      <c r="AA97" s="176">
        <v>730</v>
      </c>
      <c r="AB97" s="176"/>
      <c r="AC97" s="176"/>
      <c r="AD97" s="176"/>
      <c r="AE97" s="176">
        <v>0</v>
      </c>
      <c r="AF97" s="172">
        <v>0</v>
      </c>
      <c r="AG97" s="172">
        <f t="shared" si="15"/>
        <v>-730</v>
      </c>
      <c r="AI97" s="168">
        <f>IFERROR(VLOOKUP(B97,[2]rptBudgetaryBudgetCrossOrganiza!$A$1:$M$754,4,FALSE),"0")</f>
        <v>752</v>
      </c>
      <c r="AJ97" s="168">
        <f>IFERROR(VLOOKUP(B97,[2]rptBudgetaryBudgetCrossOrganiza!$A$1:$M$754,6,FALSE),"0")</f>
        <v>752</v>
      </c>
      <c r="AK97" s="170">
        <f t="shared" si="20"/>
        <v>752</v>
      </c>
      <c r="AL97" s="170">
        <f>IFERROR(VLOOKUP(B97,[3]rptBudgetaryBudgetCrossOrganiza!$A$8792:$O$10068,13,FALSE),"0")</f>
        <v>0</v>
      </c>
      <c r="AM97" s="170"/>
      <c r="AN97" s="170"/>
      <c r="AO97" s="170"/>
      <c r="AP97" s="170"/>
      <c r="AQ97" s="170">
        <f t="shared" si="21"/>
        <v>-752</v>
      </c>
      <c r="AS97" s="140"/>
      <c r="AT97" s="140"/>
      <c r="AU97" s="140"/>
      <c r="AV97" s="140"/>
      <c r="AW97" s="140"/>
      <c r="AX97" s="140"/>
      <c r="AY97" s="140"/>
      <c r="AZ97" s="140">
        <f t="shared" si="22"/>
        <v>0</v>
      </c>
      <c r="BA97" s="141" t="b">
        <f t="shared" si="23"/>
        <v>1</v>
      </c>
      <c r="BB97" s="141">
        <f t="shared" si="24"/>
        <v>0</v>
      </c>
    </row>
    <row r="98" spans="1:54" hidden="1" x14ac:dyDescent="0.2">
      <c r="A98" s="190">
        <v>4</v>
      </c>
      <c r="B98" s="141" t="s">
        <v>341</v>
      </c>
      <c r="C98" s="148" t="str">
        <f t="shared" si="16"/>
        <v>05</v>
      </c>
      <c r="D98" s="148" t="str">
        <f t="shared" si="17"/>
        <v>00</v>
      </c>
      <c r="E98" s="148" t="str">
        <f t="shared" si="18"/>
        <v>150</v>
      </c>
      <c r="F98" s="127" t="str">
        <f t="shared" si="19"/>
        <v>5000.09</v>
      </c>
      <c r="G98" s="141" t="s">
        <v>93</v>
      </c>
      <c r="H98" s="163">
        <v>0</v>
      </c>
      <c r="I98" s="163">
        <v>0</v>
      </c>
      <c r="J98" s="163"/>
      <c r="K98" s="163"/>
      <c r="L98" s="163"/>
      <c r="M98" s="163">
        <v>0</v>
      </c>
      <c r="N98" s="139">
        <v>0</v>
      </c>
      <c r="O98" s="139">
        <f t="shared" si="13"/>
        <v>0</v>
      </c>
      <c r="Q98" s="174">
        <v>0</v>
      </c>
      <c r="R98" s="174">
        <v>0</v>
      </c>
      <c r="S98" s="174"/>
      <c r="T98" s="174"/>
      <c r="U98" s="174"/>
      <c r="V98" s="174">
        <v>0</v>
      </c>
      <c r="W98" s="140">
        <v>0</v>
      </c>
      <c r="X98" s="140">
        <f t="shared" si="14"/>
        <v>0</v>
      </c>
      <c r="Z98" s="176">
        <v>0</v>
      </c>
      <c r="AA98" s="176">
        <v>0</v>
      </c>
      <c r="AB98" s="176"/>
      <c r="AC98" s="176"/>
      <c r="AD98" s="176"/>
      <c r="AE98" s="176">
        <v>0</v>
      </c>
      <c r="AF98" s="172">
        <v>0</v>
      </c>
      <c r="AG98" s="172">
        <f t="shared" si="15"/>
        <v>0</v>
      </c>
      <c r="AI98" s="168">
        <f>IFERROR(VLOOKUP(B98,[2]rptBudgetaryBudgetCrossOrganiza!$A$1:$M$754,4,FALSE),"0")</f>
        <v>0</v>
      </c>
      <c r="AJ98" s="168">
        <f>IFERROR(VLOOKUP(B98,[2]rptBudgetaryBudgetCrossOrganiza!$A$1:$M$754,6,FALSE),"0")</f>
        <v>0</v>
      </c>
      <c r="AK98" s="170">
        <f t="shared" si="20"/>
        <v>0</v>
      </c>
      <c r="AL98" s="170">
        <f>IFERROR(VLOOKUP(B98,[3]rptBudgetaryBudgetCrossOrganiza!$A$8792:$O$10068,13,FALSE),"0")</f>
        <v>0</v>
      </c>
      <c r="AM98" s="170"/>
      <c r="AN98" s="170"/>
      <c r="AO98" s="170"/>
      <c r="AP98" s="170"/>
      <c r="AQ98" s="170">
        <f t="shared" si="21"/>
        <v>0</v>
      </c>
      <c r="AS98" s="140"/>
      <c r="AT98" s="140"/>
      <c r="AU98" s="140"/>
      <c r="AV98" s="140"/>
      <c r="AW98" s="140"/>
      <c r="AX98" s="140"/>
      <c r="AY98" s="140"/>
      <c r="AZ98" s="140">
        <f t="shared" si="22"/>
        <v>0</v>
      </c>
      <c r="BA98" s="141" t="b">
        <f t="shared" si="23"/>
        <v>1</v>
      </c>
      <c r="BB98" s="141">
        <f t="shared" si="24"/>
        <v>0</v>
      </c>
    </row>
    <row r="99" spans="1:54" hidden="1" x14ac:dyDescent="0.2">
      <c r="A99" s="190">
        <v>4</v>
      </c>
      <c r="B99" s="141" t="s">
        <v>342</v>
      </c>
      <c r="C99" s="148" t="str">
        <f t="shared" si="16"/>
        <v>05</v>
      </c>
      <c r="D99" s="148" t="str">
        <f t="shared" si="17"/>
        <v>00</v>
      </c>
      <c r="E99" s="148" t="str">
        <f t="shared" si="18"/>
        <v>150</v>
      </c>
      <c r="F99" s="127" t="str">
        <f t="shared" si="19"/>
        <v>5000.99</v>
      </c>
      <c r="G99" s="141" t="s">
        <v>97</v>
      </c>
      <c r="H99" s="163">
        <v>0</v>
      </c>
      <c r="I99" s="163">
        <v>0</v>
      </c>
      <c r="J99" s="163"/>
      <c r="K99" s="163"/>
      <c r="L99" s="163"/>
      <c r="M99" s="163">
        <v>0</v>
      </c>
      <c r="N99" s="139">
        <v>0</v>
      </c>
      <c r="O99" s="139">
        <f t="shared" si="13"/>
        <v>0</v>
      </c>
      <c r="Q99" s="174">
        <v>0</v>
      </c>
      <c r="R99" s="174">
        <v>0</v>
      </c>
      <c r="S99" s="174"/>
      <c r="T99" s="174"/>
      <c r="U99" s="174"/>
      <c r="V99" s="174">
        <v>0</v>
      </c>
      <c r="W99" s="140">
        <v>0</v>
      </c>
      <c r="X99" s="140">
        <f t="shared" si="14"/>
        <v>0</v>
      </c>
      <c r="Z99" s="176">
        <v>0</v>
      </c>
      <c r="AA99" s="176">
        <v>0</v>
      </c>
      <c r="AB99" s="176"/>
      <c r="AC99" s="176"/>
      <c r="AD99" s="176"/>
      <c r="AE99" s="176">
        <v>0</v>
      </c>
      <c r="AF99" s="172">
        <v>0</v>
      </c>
      <c r="AG99" s="172">
        <f t="shared" si="15"/>
        <v>0</v>
      </c>
      <c r="AI99" s="168">
        <f>IFERROR(VLOOKUP(B99,[2]rptBudgetaryBudgetCrossOrganiza!$A$1:$M$754,4,FALSE),"0")</f>
        <v>0</v>
      </c>
      <c r="AJ99" s="168">
        <f>IFERROR(VLOOKUP(B99,[2]rptBudgetaryBudgetCrossOrganiza!$A$1:$M$754,6,FALSE),"0")</f>
        <v>0</v>
      </c>
      <c r="AK99" s="170">
        <f t="shared" si="20"/>
        <v>0</v>
      </c>
      <c r="AL99" s="170">
        <f>IFERROR(VLOOKUP(B99,[3]rptBudgetaryBudgetCrossOrganiza!$A$8792:$O$10068,13,FALSE),"0")</f>
        <v>0</v>
      </c>
      <c r="AM99" s="170"/>
      <c r="AN99" s="170"/>
      <c r="AO99" s="170"/>
      <c r="AP99" s="170"/>
      <c r="AQ99" s="170">
        <f t="shared" si="21"/>
        <v>0</v>
      </c>
      <c r="AS99" s="140"/>
      <c r="AT99" s="140"/>
      <c r="AU99" s="140"/>
      <c r="AV99" s="140"/>
      <c r="AW99" s="140"/>
      <c r="AX99" s="140"/>
      <c r="AY99" s="140"/>
      <c r="AZ99" s="140">
        <f t="shared" si="22"/>
        <v>0</v>
      </c>
      <c r="BA99" s="141" t="b">
        <f t="shared" si="23"/>
        <v>1</v>
      </c>
      <c r="BB99" s="141">
        <f t="shared" si="24"/>
        <v>0</v>
      </c>
    </row>
    <row r="100" spans="1:54" hidden="1" x14ac:dyDescent="0.2">
      <c r="A100" s="190">
        <v>4</v>
      </c>
      <c r="B100" s="141" t="s">
        <v>343</v>
      </c>
      <c r="C100" s="148" t="str">
        <f t="shared" si="16"/>
        <v>05</v>
      </c>
      <c r="D100" s="148" t="str">
        <f t="shared" si="17"/>
        <v>00</v>
      </c>
      <c r="E100" s="148" t="str">
        <f t="shared" si="18"/>
        <v>150</v>
      </c>
      <c r="F100" s="127" t="str">
        <f t="shared" si="19"/>
        <v>5000.06</v>
      </c>
      <c r="G100" s="141" t="s">
        <v>90</v>
      </c>
      <c r="H100" s="163">
        <v>0</v>
      </c>
      <c r="I100" s="163">
        <v>0</v>
      </c>
      <c r="J100" s="163"/>
      <c r="K100" s="163"/>
      <c r="L100" s="163"/>
      <c r="M100" s="163">
        <v>84.94</v>
      </c>
      <c r="N100" s="139">
        <v>84.94</v>
      </c>
      <c r="O100" s="139">
        <f t="shared" si="13"/>
        <v>84.94</v>
      </c>
      <c r="Q100" s="174">
        <v>0</v>
      </c>
      <c r="R100" s="174">
        <v>0</v>
      </c>
      <c r="S100" s="174"/>
      <c r="T100" s="174"/>
      <c r="U100" s="174"/>
      <c r="V100" s="174">
        <v>-68.41</v>
      </c>
      <c r="W100" s="140">
        <v>-68.41</v>
      </c>
      <c r="X100" s="140">
        <f t="shared" si="14"/>
        <v>-68.41</v>
      </c>
      <c r="Z100" s="176">
        <v>420</v>
      </c>
      <c r="AA100" s="176">
        <v>420</v>
      </c>
      <c r="AB100" s="176"/>
      <c r="AC100" s="176"/>
      <c r="AD100" s="176"/>
      <c r="AE100" s="176">
        <v>1224.02</v>
      </c>
      <c r="AF100" s="172">
        <v>1224.02</v>
      </c>
      <c r="AG100" s="172">
        <f t="shared" si="15"/>
        <v>804.02</v>
      </c>
      <c r="AI100" s="168">
        <f>IFERROR(VLOOKUP(B100,[2]rptBudgetaryBudgetCrossOrganiza!$A$1:$M$754,4,FALSE),"0")</f>
        <v>420</v>
      </c>
      <c r="AJ100" s="168">
        <f>IFERROR(VLOOKUP(B100,[2]rptBudgetaryBudgetCrossOrganiza!$A$1:$M$754,6,FALSE),"0")</f>
        <v>420</v>
      </c>
      <c r="AK100" s="170">
        <f t="shared" si="20"/>
        <v>420</v>
      </c>
      <c r="AL100" s="170">
        <f>IFERROR(VLOOKUP(B100,[3]rptBudgetaryBudgetCrossOrganiza!$A$8792:$O$10068,13,FALSE),"0")</f>
        <v>0</v>
      </c>
      <c r="AM100" s="170"/>
      <c r="AN100" s="170"/>
      <c r="AO100" s="170"/>
      <c r="AP100" s="170"/>
      <c r="AQ100" s="170">
        <f t="shared" si="21"/>
        <v>-420</v>
      </c>
      <c r="AS100" s="140"/>
      <c r="AT100" s="140"/>
      <c r="AU100" s="140"/>
      <c r="AV100" s="140"/>
      <c r="AW100" s="140"/>
      <c r="AX100" s="140"/>
      <c r="AY100" s="140"/>
      <c r="AZ100" s="140">
        <f t="shared" si="22"/>
        <v>0</v>
      </c>
      <c r="BA100" s="141" t="b">
        <f t="shared" si="23"/>
        <v>1</v>
      </c>
      <c r="BB100" s="141">
        <f t="shared" si="24"/>
        <v>0</v>
      </c>
    </row>
    <row r="101" spans="1:54" hidden="1" x14ac:dyDescent="0.2">
      <c r="A101" s="190">
        <v>4</v>
      </c>
      <c r="B101" s="141" t="s">
        <v>344</v>
      </c>
      <c r="C101" s="148" t="str">
        <f t="shared" si="16"/>
        <v>05</v>
      </c>
      <c r="D101" s="148" t="str">
        <f t="shared" si="17"/>
        <v>00</v>
      </c>
      <c r="E101" s="148" t="str">
        <f t="shared" si="18"/>
        <v>150</v>
      </c>
      <c r="F101" s="127" t="str">
        <f t="shared" si="19"/>
        <v>5000.03</v>
      </c>
      <c r="G101" s="141" t="s">
        <v>87</v>
      </c>
      <c r="H101" s="163">
        <v>715</v>
      </c>
      <c r="I101" s="163">
        <v>715</v>
      </c>
      <c r="J101" s="163"/>
      <c r="K101" s="163"/>
      <c r="L101" s="163"/>
      <c r="M101" s="163">
        <v>0</v>
      </c>
      <c r="N101" s="139">
        <v>0</v>
      </c>
      <c r="O101" s="139">
        <f t="shared" si="13"/>
        <v>-715</v>
      </c>
      <c r="Q101" s="174">
        <v>0</v>
      </c>
      <c r="R101" s="174">
        <v>0</v>
      </c>
      <c r="S101" s="174"/>
      <c r="T101" s="174"/>
      <c r="U101" s="174"/>
      <c r="V101" s="174">
        <v>0</v>
      </c>
      <c r="W101" s="140">
        <v>0</v>
      </c>
      <c r="X101" s="140">
        <f t="shared" si="14"/>
        <v>0</v>
      </c>
      <c r="Z101" s="176">
        <v>0</v>
      </c>
      <c r="AA101" s="176">
        <v>0</v>
      </c>
      <c r="AB101" s="176"/>
      <c r="AC101" s="176"/>
      <c r="AD101" s="176"/>
      <c r="AE101" s="176">
        <v>0</v>
      </c>
      <c r="AF101" s="172">
        <v>0</v>
      </c>
      <c r="AG101" s="172">
        <f t="shared" si="15"/>
        <v>0</v>
      </c>
      <c r="AI101" s="168">
        <f>IFERROR(VLOOKUP(B101,[2]rptBudgetaryBudgetCrossOrganiza!$A$1:$M$754,4,FALSE),"0")</f>
        <v>0</v>
      </c>
      <c r="AJ101" s="168">
        <f>IFERROR(VLOOKUP(B101,[2]rptBudgetaryBudgetCrossOrganiza!$A$1:$M$754,6,FALSE),"0")</f>
        <v>0</v>
      </c>
      <c r="AK101" s="170">
        <f t="shared" si="20"/>
        <v>0</v>
      </c>
      <c r="AL101" s="170">
        <f>IFERROR(VLOOKUP(B101,[3]rptBudgetaryBudgetCrossOrganiza!$A$8792:$O$10068,13,FALSE),"0")</f>
        <v>0</v>
      </c>
      <c r="AM101" s="170"/>
      <c r="AN101" s="170"/>
      <c r="AO101" s="170"/>
      <c r="AP101" s="170"/>
      <c r="AQ101" s="170">
        <f t="shared" si="21"/>
        <v>0</v>
      </c>
      <c r="AS101" s="140"/>
      <c r="AT101" s="140"/>
      <c r="AU101" s="140"/>
      <c r="AV101" s="140"/>
      <c r="AW101" s="140"/>
      <c r="AX101" s="140"/>
      <c r="AY101" s="140"/>
      <c r="AZ101" s="140">
        <f t="shared" si="22"/>
        <v>0</v>
      </c>
      <c r="BA101" s="141" t="b">
        <f t="shared" si="23"/>
        <v>1</v>
      </c>
      <c r="BB101" s="141">
        <f t="shared" si="24"/>
        <v>0</v>
      </c>
    </row>
    <row r="102" spans="1:54" hidden="1" x14ac:dyDescent="0.2">
      <c r="A102" s="190">
        <v>4</v>
      </c>
      <c r="B102" s="141" t="s">
        <v>345</v>
      </c>
      <c r="C102" s="148" t="str">
        <f t="shared" si="16"/>
        <v>05</v>
      </c>
      <c r="D102" s="148" t="str">
        <f t="shared" si="17"/>
        <v>00</v>
      </c>
      <c r="E102" s="148" t="str">
        <f t="shared" si="18"/>
        <v>150</v>
      </c>
      <c r="F102" s="127" t="str">
        <f t="shared" si="19"/>
        <v>5000.02</v>
      </c>
      <c r="G102" s="141" t="s">
        <v>86</v>
      </c>
      <c r="H102" s="163">
        <v>0</v>
      </c>
      <c r="I102" s="163">
        <v>0</v>
      </c>
      <c r="J102" s="163"/>
      <c r="K102" s="163"/>
      <c r="L102" s="163"/>
      <c r="M102" s="163">
        <v>0</v>
      </c>
      <c r="N102" s="139">
        <v>0</v>
      </c>
      <c r="O102" s="139">
        <f t="shared" si="13"/>
        <v>0</v>
      </c>
      <c r="Q102" s="174">
        <v>0</v>
      </c>
      <c r="R102" s="174">
        <v>0</v>
      </c>
      <c r="S102" s="174"/>
      <c r="T102" s="174"/>
      <c r="U102" s="174"/>
      <c r="V102" s="174">
        <v>0</v>
      </c>
      <c r="W102" s="140">
        <v>0</v>
      </c>
      <c r="X102" s="140">
        <f t="shared" si="14"/>
        <v>0</v>
      </c>
      <c r="Z102" s="176">
        <v>0</v>
      </c>
      <c r="AA102" s="176">
        <v>0</v>
      </c>
      <c r="AB102" s="176"/>
      <c r="AC102" s="176"/>
      <c r="AD102" s="176"/>
      <c r="AE102" s="176">
        <v>0</v>
      </c>
      <c r="AF102" s="172">
        <v>0</v>
      </c>
      <c r="AG102" s="172">
        <f t="shared" si="15"/>
        <v>0</v>
      </c>
      <c r="AI102" s="168">
        <f>IFERROR(VLOOKUP(B102,[2]rptBudgetaryBudgetCrossOrganiza!$A$1:$M$754,4,FALSE),"0")</f>
        <v>0</v>
      </c>
      <c r="AJ102" s="168">
        <f>IFERROR(VLOOKUP(B102,[2]rptBudgetaryBudgetCrossOrganiza!$A$1:$M$754,6,FALSE),"0")</f>
        <v>0</v>
      </c>
      <c r="AK102" s="170">
        <f t="shared" si="20"/>
        <v>0</v>
      </c>
      <c r="AL102" s="170">
        <f>IFERROR(VLOOKUP(B102,[3]rptBudgetaryBudgetCrossOrganiza!$A$8792:$O$10068,13,FALSE),"0")</f>
        <v>0</v>
      </c>
      <c r="AM102" s="170"/>
      <c r="AN102" s="170"/>
      <c r="AO102" s="170"/>
      <c r="AP102" s="170"/>
      <c r="AQ102" s="170">
        <f t="shared" si="21"/>
        <v>0</v>
      </c>
      <c r="AS102" s="140"/>
      <c r="AT102" s="140"/>
      <c r="AU102" s="140"/>
      <c r="AV102" s="140"/>
      <c r="AW102" s="140"/>
      <c r="AX102" s="140"/>
      <c r="AY102" s="140"/>
      <c r="AZ102" s="140">
        <f t="shared" si="22"/>
        <v>0</v>
      </c>
      <c r="BA102" s="141" t="b">
        <f t="shared" si="23"/>
        <v>1</v>
      </c>
      <c r="BB102" s="141">
        <f t="shared" si="24"/>
        <v>0</v>
      </c>
    </row>
    <row r="103" spans="1:54" hidden="1" x14ac:dyDescent="0.2">
      <c r="A103" s="141">
        <v>4</v>
      </c>
      <c r="B103" s="141" t="s">
        <v>346</v>
      </c>
      <c r="C103" s="148" t="str">
        <f t="shared" si="16"/>
        <v>05</v>
      </c>
      <c r="D103" s="148" t="str">
        <f t="shared" si="17"/>
        <v>00</v>
      </c>
      <c r="E103" s="148" t="str">
        <f t="shared" si="18"/>
        <v>150</v>
      </c>
      <c r="F103" s="127" t="str">
        <f t="shared" si="19"/>
        <v>5000.11</v>
      </c>
      <c r="G103" s="141" t="s">
        <v>95</v>
      </c>
      <c r="H103" s="163">
        <v>0</v>
      </c>
      <c r="I103" s="163">
        <v>0</v>
      </c>
      <c r="J103" s="163"/>
      <c r="K103" s="163"/>
      <c r="L103" s="163"/>
      <c r="M103" s="163">
        <v>0</v>
      </c>
      <c r="N103" s="139">
        <v>0</v>
      </c>
      <c r="O103" s="139">
        <f t="shared" si="13"/>
        <v>0</v>
      </c>
      <c r="Q103" s="174">
        <v>0</v>
      </c>
      <c r="R103" s="174">
        <v>0</v>
      </c>
      <c r="S103" s="174"/>
      <c r="T103" s="174"/>
      <c r="U103" s="174"/>
      <c r="V103" s="174">
        <v>0</v>
      </c>
      <c r="W103" s="140">
        <v>0</v>
      </c>
      <c r="X103" s="140">
        <f t="shared" si="14"/>
        <v>0</v>
      </c>
      <c r="Z103" s="176">
        <v>0</v>
      </c>
      <c r="AA103" s="176">
        <v>0</v>
      </c>
      <c r="AB103" s="176"/>
      <c r="AC103" s="176"/>
      <c r="AD103" s="176"/>
      <c r="AE103" s="176">
        <v>0</v>
      </c>
      <c r="AF103" s="172">
        <v>0</v>
      </c>
      <c r="AG103" s="172">
        <f t="shared" si="15"/>
        <v>0</v>
      </c>
      <c r="AI103" s="168">
        <f>IFERROR(VLOOKUP(B103,[2]rptBudgetaryBudgetCrossOrganiza!$A$1:$M$754,4,FALSE),"0")</f>
        <v>0</v>
      </c>
      <c r="AJ103" s="168">
        <f>IFERROR(VLOOKUP(B103,[2]rptBudgetaryBudgetCrossOrganiza!$A$1:$M$754,6,FALSE),"0")</f>
        <v>0</v>
      </c>
      <c r="AK103" s="170">
        <f t="shared" si="20"/>
        <v>0</v>
      </c>
      <c r="AL103" s="170">
        <f>IFERROR(VLOOKUP(B103,[3]rptBudgetaryBudgetCrossOrganiza!$A$8792:$O$10068,13,FALSE),"0")</f>
        <v>0</v>
      </c>
      <c r="AM103" s="170"/>
      <c r="AN103" s="170"/>
      <c r="AO103" s="170"/>
      <c r="AP103" s="170"/>
      <c r="AQ103" s="170">
        <f t="shared" si="21"/>
        <v>0</v>
      </c>
      <c r="AS103" s="140"/>
      <c r="AT103" s="140"/>
      <c r="AU103" s="140"/>
      <c r="AV103" s="140"/>
      <c r="AW103" s="140"/>
      <c r="AX103" s="140"/>
      <c r="AY103" s="140"/>
      <c r="AZ103" s="140">
        <f t="shared" si="22"/>
        <v>0</v>
      </c>
      <c r="BA103" s="141" t="b">
        <f t="shared" si="23"/>
        <v>1</v>
      </c>
      <c r="BB103" s="141">
        <f t="shared" si="24"/>
        <v>0</v>
      </c>
    </row>
    <row r="104" spans="1:54" hidden="1" x14ac:dyDescent="0.2">
      <c r="A104" s="190">
        <v>6</v>
      </c>
      <c r="B104" s="141" t="s">
        <v>347</v>
      </c>
      <c r="C104" s="148" t="str">
        <f t="shared" si="16"/>
        <v>05</v>
      </c>
      <c r="D104" s="148" t="str">
        <f t="shared" si="17"/>
        <v>00</v>
      </c>
      <c r="E104" s="148" t="str">
        <f t="shared" si="18"/>
        <v>150</v>
      </c>
      <c r="F104" s="127" t="str">
        <f t="shared" si="19"/>
        <v>6200.02</v>
      </c>
      <c r="G104" s="141" t="s">
        <v>117</v>
      </c>
      <c r="H104" s="163">
        <v>0</v>
      </c>
      <c r="I104" s="163">
        <v>0</v>
      </c>
      <c r="J104" s="163"/>
      <c r="K104" s="163"/>
      <c r="L104" s="163"/>
      <c r="M104" s="163">
        <v>0</v>
      </c>
      <c r="N104" s="139">
        <v>0</v>
      </c>
      <c r="O104" s="139">
        <f t="shared" si="13"/>
        <v>0</v>
      </c>
      <c r="Q104" s="174">
        <v>0</v>
      </c>
      <c r="R104" s="174">
        <v>0</v>
      </c>
      <c r="S104" s="174"/>
      <c r="T104" s="174"/>
      <c r="U104" s="174"/>
      <c r="V104" s="174">
        <v>0</v>
      </c>
      <c r="W104" s="140">
        <v>0</v>
      </c>
      <c r="X104" s="140">
        <f t="shared" si="14"/>
        <v>0</v>
      </c>
      <c r="Z104" s="176">
        <v>0</v>
      </c>
      <c r="AA104" s="176">
        <v>0</v>
      </c>
      <c r="AB104" s="176"/>
      <c r="AC104" s="176"/>
      <c r="AD104" s="176"/>
      <c r="AE104" s="176">
        <v>0</v>
      </c>
      <c r="AF104" s="172">
        <v>0</v>
      </c>
      <c r="AG104" s="172">
        <f t="shared" si="15"/>
        <v>0</v>
      </c>
      <c r="AI104" s="168">
        <f>IFERROR(VLOOKUP(B104,[2]rptBudgetaryBudgetCrossOrganiza!$A$1:$M$754,4,FALSE),"0")</f>
        <v>0</v>
      </c>
      <c r="AJ104" s="168">
        <f>IFERROR(VLOOKUP(B104,[2]rptBudgetaryBudgetCrossOrganiza!$A$1:$M$754,6,FALSE),"0")</f>
        <v>0</v>
      </c>
      <c r="AK104" s="170">
        <f t="shared" si="20"/>
        <v>0</v>
      </c>
      <c r="AL104" s="170">
        <f>IFERROR(VLOOKUP(B104,[3]rptBudgetaryBudgetCrossOrganiza!$A$8792:$O$10068,13,FALSE),"0")</f>
        <v>0</v>
      </c>
      <c r="AM104" s="170"/>
      <c r="AN104" s="170"/>
      <c r="AO104" s="170"/>
      <c r="AP104" s="170"/>
      <c r="AQ104" s="170">
        <f t="shared" si="21"/>
        <v>0</v>
      </c>
      <c r="AS104" s="140"/>
      <c r="AT104" s="140"/>
      <c r="AU104" s="140"/>
      <c r="AV104" s="140"/>
      <c r="AW104" s="140"/>
      <c r="AX104" s="140"/>
      <c r="AY104" s="140"/>
      <c r="AZ104" s="140">
        <f t="shared" si="22"/>
        <v>0</v>
      </c>
      <c r="BA104" s="141" t="b">
        <f t="shared" si="23"/>
        <v>1</v>
      </c>
      <c r="BB104" s="141">
        <f t="shared" si="24"/>
        <v>0</v>
      </c>
    </row>
    <row r="105" spans="1:54" hidden="1" x14ac:dyDescent="0.2">
      <c r="A105" s="190">
        <v>6</v>
      </c>
      <c r="B105" s="141" t="s">
        <v>348</v>
      </c>
      <c r="C105" s="148" t="str">
        <f t="shared" si="16"/>
        <v>05</v>
      </c>
      <c r="D105" s="148" t="str">
        <f t="shared" si="17"/>
        <v>00</v>
      </c>
      <c r="E105" s="148" t="str">
        <f t="shared" si="18"/>
        <v>160</v>
      </c>
      <c r="F105" s="127" t="str">
        <f t="shared" si="19"/>
        <v>6600.07</v>
      </c>
      <c r="G105" s="141" t="s">
        <v>125</v>
      </c>
      <c r="H105" s="163">
        <v>0</v>
      </c>
      <c r="I105" s="163">
        <v>0</v>
      </c>
      <c r="J105" s="163"/>
      <c r="K105" s="163"/>
      <c r="L105" s="163"/>
      <c r="M105" s="163">
        <v>109.72</v>
      </c>
      <c r="N105" s="139">
        <v>109.72</v>
      </c>
      <c r="O105" s="139">
        <f t="shared" si="13"/>
        <v>109.72</v>
      </c>
      <c r="Q105" s="174">
        <v>50</v>
      </c>
      <c r="R105" s="174">
        <v>50</v>
      </c>
      <c r="S105" s="174"/>
      <c r="T105" s="174"/>
      <c r="U105" s="174"/>
      <c r="V105" s="174">
        <v>0</v>
      </c>
      <c r="W105" s="140">
        <v>0</v>
      </c>
      <c r="X105" s="140">
        <f t="shared" si="14"/>
        <v>-50</v>
      </c>
      <c r="Z105" s="176">
        <v>50</v>
      </c>
      <c r="AA105" s="176">
        <v>50</v>
      </c>
      <c r="AB105" s="176"/>
      <c r="AC105" s="176"/>
      <c r="AD105" s="176"/>
      <c r="AE105" s="176">
        <v>50</v>
      </c>
      <c r="AF105" s="172">
        <v>50</v>
      </c>
      <c r="AG105" s="172">
        <f t="shared" si="15"/>
        <v>0</v>
      </c>
      <c r="AI105" s="168">
        <f>IFERROR(VLOOKUP(B105,[2]rptBudgetaryBudgetCrossOrganiza!$A$1:$M$754,4,FALSE),"0")</f>
        <v>50</v>
      </c>
      <c r="AJ105" s="168">
        <f>IFERROR(VLOOKUP(B105,[2]rptBudgetaryBudgetCrossOrganiza!$A$1:$M$754,6,FALSE),"0")</f>
        <v>50</v>
      </c>
      <c r="AK105" s="170">
        <f t="shared" si="20"/>
        <v>50</v>
      </c>
      <c r="AL105" s="170">
        <f>IFERROR(VLOOKUP(B105,[3]rptBudgetaryBudgetCrossOrganiza!$A$8792:$O$10068,13,FALSE),"0")</f>
        <v>0</v>
      </c>
      <c r="AM105" s="170"/>
      <c r="AN105" s="170"/>
      <c r="AO105" s="170"/>
      <c r="AP105" s="170"/>
      <c r="AQ105" s="170">
        <f t="shared" si="21"/>
        <v>-50</v>
      </c>
      <c r="AS105" s="140"/>
      <c r="AT105" s="140"/>
      <c r="AU105" s="140"/>
      <c r="AV105" s="140"/>
      <c r="AW105" s="140"/>
      <c r="AX105" s="140"/>
      <c r="AY105" s="140"/>
      <c r="AZ105" s="140">
        <f t="shared" si="22"/>
        <v>0</v>
      </c>
      <c r="BA105" s="141" t="b">
        <f t="shared" si="23"/>
        <v>1</v>
      </c>
      <c r="BB105" s="141">
        <f t="shared" si="24"/>
        <v>0</v>
      </c>
    </row>
    <row r="106" spans="1:54" hidden="1" x14ac:dyDescent="0.2">
      <c r="A106" s="190">
        <v>6</v>
      </c>
      <c r="B106" s="141" t="s">
        <v>349</v>
      </c>
      <c r="C106" s="148" t="str">
        <f t="shared" si="16"/>
        <v>05</v>
      </c>
      <c r="D106" s="148" t="str">
        <f t="shared" si="17"/>
        <v>00</v>
      </c>
      <c r="E106" s="148" t="str">
        <f t="shared" si="18"/>
        <v>160</v>
      </c>
      <c r="F106" s="127" t="str">
        <f t="shared" si="19"/>
        <v>6600.04</v>
      </c>
      <c r="G106" s="141" t="s">
        <v>124</v>
      </c>
      <c r="H106" s="163">
        <v>1500</v>
      </c>
      <c r="I106" s="163">
        <v>1500</v>
      </c>
      <c r="J106" s="163"/>
      <c r="K106" s="163"/>
      <c r="L106" s="163"/>
      <c r="M106" s="163">
        <v>0</v>
      </c>
      <c r="N106" s="139">
        <v>0</v>
      </c>
      <c r="O106" s="139">
        <f t="shared" si="13"/>
        <v>-1500</v>
      </c>
      <c r="Q106" s="174">
        <v>1500</v>
      </c>
      <c r="R106" s="174">
        <v>1500</v>
      </c>
      <c r="S106" s="174"/>
      <c r="T106" s="174"/>
      <c r="U106" s="174"/>
      <c r="V106" s="174">
        <v>991.61</v>
      </c>
      <c r="W106" s="140">
        <v>991.61</v>
      </c>
      <c r="X106" s="140">
        <f t="shared" si="14"/>
        <v>-508.39</v>
      </c>
      <c r="Z106" s="176">
        <v>1500</v>
      </c>
      <c r="AA106" s="176">
        <v>1500</v>
      </c>
      <c r="AB106" s="176"/>
      <c r="AC106" s="176"/>
      <c r="AD106" s="176"/>
      <c r="AE106" s="176">
        <v>0</v>
      </c>
      <c r="AF106" s="172">
        <v>0</v>
      </c>
      <c r="AG106" s="172">
        <f t="shared" si="15"/>
        <v>-1500</v>
      </c>
      <c r="AI106" s="168">
        <f>IFERROR(VLOOKUP(B106,[2]rptBudgetaryBudgetCrossOrganiza!$A$1:$M$754,4,FALSE),"0")</f>
        <v>1500</v>
      </c>
      <c r="AJ106" s="168">
        <f>IFERROR(VLOOKUP(B106,[2]rptBudgetaryBudgetCrossOrganiza!$A$1:$M$754,6,FALSE),"0")</f>
        <v>1500</v>
      </c>
      <c r="AK106" s="170">
        <f t="shared" si="20"/>
        <v>1500</v>
      </c>
      <c r="AL106" s="170">
        <f>IFERROR(VLOOKUP(B106,[3]rptBudgetaryBudgetCrossOrganiza!$A$8792:$O$10068,13,FALSE),"0")</f>
        <v>0</v>
      </c>
      <c r="AM106" s="170"/>
      <c r="AN106" s="170"/>
      <c r="AO106" s="170"/>
      <c r="AP106" s="170"/>
      <c r="AQ106" s="170">
        <f t="shared" si="21"/>
        <v>-1500</v>
      </c>
      <c r="AS106" s="140"/>
      <c r="AT106" s="140"/>
      <c r="AU106" s="140"/>
      <c r="AV106" s="140"/>
      <c r="AW106" s="140"/>
      <c r="AX106" s="140"/>
      <c r="AY106" s="140"/>
      <c r="AZ106" s="140">
        <f t="shared" si="22"/>
        <v>0</v>
      </c>
      <c r="BA106" s="141" t="b">
        <f t="shared" si="23"/>
        <v>1</v>
      </c>
      <c r="BB106" s="141">
        <f t="shared" si="24"/>
        <v>0</v>
      </c>
    </row>
    <row r="107" spans="1:54" hidden="1" x14ac:dyDescent="0.2">
      <c r="A107" s="190">
        <v>4</v>
      </c>
      <c r="B107" s="141" t="s">
        <v>350</v>
      </c>
      <c r="C107" s="148" t="str">
        <f t="shared" si="16"/>
        <v>05</v>
      </c>
      <c r="D107" s="148" t="str">
        <f t="shared" si="17"/>
        <v>00</v>
      </c>
      <c r="E107" s="148" t="str">
        <f t="shared" si="18"/>
        <v>160</v>
      </c>
      <c r="F107" s="127" t="str">
        <f t="shared" si="19"/>
        <v>5100.16</v>
      </c>
      <c r="G107" s="141" t="s">
        <v>114</v>
      </c>
      <c r="H107" s="163">
        <v>0</v>
      </c>
      <c r="I107" s="163">
        <v>0</v>
      </c>
      <c r="J107" s="163"/>
      <c r="K107" s="163"/>
      <c r="L107" s="163"/>
      <c r="M107" s="163">
        <v>0</v>
      </c>
      <c r="N107" s="139">
        <v>0</v>
      </c>
      <c r="O107" s="139">
        <f t="shared" si="13"/>
        <v>0</v>
      </c>
      <c r="Q107" s="174">
        <v>0</v>
      </c>
      <c r="R107" s="174">
        <v>0</v>
      </c>
      <c r="S107" s="174"/>
      <c r="T107" s="174"/>
      <c r="U107" s="174"/>
      <c r="V107" s="174">
        <v>0</v>
      </c>
      <c r="W107" s="140">
        <v>0</v>
      </c>
      <c r="X107" s="140">
        <f t="shared" si="14"/>
        <v>0</v>
      </c>
      <c r="Z107" s="176">
        <v>0</v>
      </c>
      <c r="AA107" s="176">
        <v>0</v>
      </c>
      <c r="AB107" s="176"/>
      <c r="AC107" s="176"/>
      <c r="AD107" s="176"/>
      <c r="AE107" s="176">
        <v>0</v>
      </c>
      <c r="AF107" s="172">
        <v>0</v>
      </c>
      <c r="AG107" s="172">
        <f t="shared" si="15"/>
        <v>0</v>
      </c>
      <c r="AI107" s="168">
        <f>IFERROR(VLOOKUP(B107,[2]rptBudgetaryBudgetCrossOrganiza!$A$1:$M$754,4,FALSE),"0")</f>
        <v>0</v>
      </c>
      <c r="AJ107" s="168">
        <f>IFERROR(VLOOKUP(B107,[2]rptBudgetaryBudgetCrossOrganiza!$A$1:$M$754,6,FALSE),"0")</f>
        <v>0</v>
      </c>
      <c r="AK107" s="170">
        <f t="shared" si="20"/>
        <v>0</v>
      </c>
      <c r="AL107" s="170">
        <f>IFERROR(VLOOKUP(B107,[3]rptBudgetaryBudgetCrossOrganiza!$A$8792:$O$10068,13,FALSE),"0")</f>
        <v>0</v>
      </c>
      <c r="AM107" s="170"/>
      <c r="AN107" s="170"/>
      <c r="AO107" s="170"/>
      <c r="AP107" s="170"/>
      <c r="AQ107" s="170">
        <f t="shared" si="21"/>
        <v>0</v>
      </c>
      <c r="AS107" s="140"/>
      <c r="AT107" s="140"/>
      <c r="AU107" s="140"/>
      <c r="AV107" s="140"/>
      <c r="AW107" s="140"/>
      <c r="AX107" s="140"/>
      <c r="AY107" s="140"/>
      <c r="AZ107" s="140">
        <f t="shared" si="22"/>
        <v>0</v>
      </c>
      <c r="BA107" s="141" t="b">
        <f t="shared" si="23"/>
        <v>1</v>
      </c>
      <c r="BB107" s="141">
        <f t="shared" si="24"/>
        <v>0</v>
      </c>
    </row>
    <row r="108" spans="1:54" hidden="1" x14ac:dyDescent="0.2">
      <c r="A108" s="190">
        <v>4</v>
      </c>
      <c r="B108" s="141" t="s">
        <v>351</v>
      </c>
      <c r="C108" s="148" t="str">
        <f t="shared" si="16"/>
        <v>05</v>
      </c>
      <c r="D108" s="148" t="str">
        <f t="shared" si="17"/>
        <v>00</v>
      </c>
      <c r="E108" s="148" t="str">
        <f t="shared" si="18"/>
        <v>160</v>
      </c>
      <c r="F108" s="127" t="str">
        <f t="shared" si="19"/>
        <v>5100.12</v>
      </c>
      <c r="G108" s="141" t="s">
        <v>110</v>
      </c>
      <c r="H108" s="163">
        <v>0</v>
      </c>
      <c r="I108" s="163">
        <v>0</v>
      </c>
      <c r="J108" s="163"/>
      <c r="K108" s="163"/>
      <c r="L108" s="163"/>
      <c r="M108" s="163">
        <v>0</v>
      </c>
      <c r="N108" s="139">
        <v>0</v>
      </c>
      <c r="O108" s="139">
        <f t="shared" si="13"/>
        <v>0</v>
      </c>
      <c r="Q108" s="174">
        <v>0</v>
      </c>
      <c r="R108" s="174">
        <v>0</v>
      </c>
      <c r="S108" s="174"/>
      <c r="T108" s="174"/>
      <c r="U108" s="174"/>
      <c r="V108" s="174">
        <v>0</v>
      </c>
      <c r="W108" s="140">
        <v>0</v>
      </c>
      <c r="X108" s="140">
        <f t="shared" si="14"/>
        <v>0</v>
      </c>
      <c r="Z108" s="176">
        <v>0</v>
      </c>
      <c r="AA108" s="176">
        <v>0</v>
      </c>
      <c r="AB108" s="176"/>
      <c r="AC108" s="176"/>
      <c r="AD108" s="176"/>
      <c r="AE108" s="176">
        <v>0</v>
      </c>
      <c r="AF108" s="172">
        <v>0</v>
      </c>
      <c r="AG108" s="172">
        <f t="shared" si="15"/>
        <v>0</v>
      </c>
      <c r="AI108" s="168">
        <f>IFERROR(VLOOKUP(B108,[2]rptBudgetaryBudgetCrossOrganiza!$A$1:$M$754,4,FALSE),"0")</f>
        <v>0</v>
      </c>
      <c r="AJ108" s="168">
        <f>IFERROR(VLOOKUP(B108,[2]rptBudgetaryBudgetCrossOrganiza!$A$1:$M$754,6,FALSE),"0")</f>
        <v>0</v>
      </c>
      <c r="AK108" s="170">
        <f t="shared" si="20"/>
        <v>0</v>
      </c>
      <c r="AL108" s="170">
        <f>IFERROR(VLOOKUP(B108,[3]rptBudgetaryBudgetCrossOrganiza!$A$8792:$O$10068,13,FALSE),"0")</f>
        <v>0</v>
      </c>
      <c r="AM108" s="170"/>
      <c r="AN108" s="170"/>
      <c r="AO108" s="170"/>
      <c r="AP108" s="170"/>
      <c r="AQ108" s="170">
        <f t="shared" si="21"/>
        <v>0</v>
      </c>
      <c r="AS108" s="140"/>
      <c r="AT108" s="140"/>
      <c r="AU108" s="140"/>
      <c r="AV108" s="140"/>
      <c r="AW108" s="140"/>
      <c r="AX108" s="140"/>
      <c r="AY108" s="140"/>
      <c r="AZ108" s="140">
        <f t="shared" si="22"/>
        <v>0</v>
      </c>
      <c r="BA108" s="141" t="b">
        <f t="shared" si="23"/>
        <v>1</v>
      </c>
      <c r="BB108" s="141">
        <f t="shared" si="24"/>
        <v>0</v>
      </c>
    </row>
    <row r="109" spans="1:54" hidden="1" x14ac:dyDescent="0.2">
      <c r="A109" s="190">
        <v>4</v>
      </c>
      <c r="B109" s="141" t="s">
        <v>352</v>
      </c>
      <c r="C109" s="148" t="str">
        <f t="shared" si="16"/>
        <v>05</v>
      </c>
      <c r="D109" s="148" t="str">
        <f t="shared" si="17"/>
        <v>00</v>
      </c>
      <c r="E109" s="148" t="str">
        <f t="shared" si="18"/>
        <v>160</v>
      </c>
      <c r="F109" s="127" t="str">
        <f t="shared" si="19"/>
        <v>5100.15</v>
      </c>
      <c r="G109" s="141" t="s">
        <v>113</v>
      </c>
      <c r="H109" s="163">
        <v>141</v>
      </c>
      <c r="I109" s="163">
        <v>141</v>
      </c>
      <c r="J109" s="163"/>
      <c r="K109" s="163"/>
      <c r="L109" s="163"/>
      <c r="M109" s="163">
        <v>81.900000000000006</v>
      </c>
      <c r="N109" s="139">
        <v>81.900000000000006</v>
      </c>
      <c r="O109" s="139">
        <f t="shared" si="13"/>
        <v>-59.099999999999994</v>
      </c>
      <c r="Q109" s="174">
        <v>140</v>
      </c>
      <c r="R109" s="174">
        <v>140</v>
      </c>
      <c r="S109" s="174"/>
      <c r="T109" s="174"/>
      <c r="U109" s="174"/>
      <c r="V109" s="174">
        <v>140.4</v>
      </c>
      <c r="W109" s="140">
        <v>140.4</v>
      </c>
      <c r="X109" s="140">
        <f t="shared" si="14"/>
        <v>0.40000000000000568</v>
      </c>
      <c r="Z109" s="176">
        <v>140</v>
      </c>
      <c r="AA109" s="176">
        <v>140</v>
      </c>
      <c r="AB109" s="176"/>
      <c r="AC109" s="176"/>
      <c r="AD109" s="176"/>
      <c r="AE109" s="176">
        <v>140.4</v>
      </c>
      <c r="AF109" s="172">
        <v>140.4</v>
      </c>
      <c r="AG109" s="172">
        <f t="shared" si="15"/>
        <v>0.40000000000000568</v>
      </c>
      <c r="AI109" s="168">
        <f>IFERROR(VLOOKUP(B109,[2]rptBudgetaryBudgetCrossOrganiza!$A$1:$M$754,4,FALSE),"0")</f>
        <v>140</v>
      </c>
      <c r="AJ109" s="168">
        <f>IFERROR(VLOOKUP(B109,[2]rptBudgetaryBudgetCrossOrganiza!$A$1:$M$754,6,FALSE),"0")</f>
        <v>140</v>
      </c>
      <c r="AK109" s="170">
        <f t="shared" si="20"/>
        <v>140</v>
      </c>
      <c r="AL109" s="170">
        <f>IFERROR(VLOOKUP(B109,[3]rptBudgetaryBudgetCrossOrganiza!$A$8792:$O$10068,13,FALSE),"0")</f>
        <v>93.6</v>
      </c>
      <c r="AM109" s="170"/>
      <c r="AN109" s="170"/>
      <c r="AO109" s="170"/>
      <c r="AP109" s="170"/>
      <c r="AQ109" s="170">
        <f t="shared" si="21"/>
        <v>-140</v>
      </c>
      <c r="AS109" s="140"/>
      <c r="AT109" s="140"/>
      <c r="AU109" s="140"/>
      <c r="AV109" s="140"/>
      <c r="AW109" s="140"/>
      <c r="AX109" s="140"/>
      <c r="AY109" s="140"/>
      <c r="AZ109" s="140">
        <f t="shared" si="22"/>
        <v>0</v>
      </c>
      <c r="BA109" s="141" t="b">
        <f t="shared" si="23"/>
        <v>1</v>
      </c>
      <c r="BB109" s="141">
        <f t="shared" si="24"/>
        <v>0</v>
      </c>
    </row>
    <row r="110" spans="1:54" hidden="1" x14ac:dyDescent="0.2">
      <c r="A110" s="190">
        <v>4</v>
      </c>
      <c r="B110" s="141" t="s">
        <v>353</v>
      </c>
      <c r="C110" s="148" t="str">
        <f t="shared" si="16"/>
        <v>05</v>
      </c>
      <c r="D110" s="148" t="str">
        <f t="shared" si="17"/>
        <v>00</v>
      </c>
      <c r="E110" s="148" t="str">
        <f t="shared" si="18"/>
        <v>160</v>
      </c>
      <c r="F110" s="127" t="str">
        <f t="shared" si="19"/>
        <v>5100.08</v>
      </c>
      <c r="G110" s="141" t="s">
        <v>106</v>
      </c>
      <c r="H110" s="163">
        <v>0</v>
      </c>
      <c r="I110" s="163">
        <v>0</v>
      </c>
      <c r="J110" s="163"/>
      <c r="K110" s="163"/>
      <c r="L110" s="163"/>
      <c r="M110" s="163">
        <v>19.96</v>
      </c>
      <c r="N110" s="139">
        <v>19.96</v>
      </c>
      <c r="O110" s="139">
        <f t="shared" si="13"/>
        <v>19.96</v>
      </c>
      <c r="Q110" s="174">
        <v>0</v>
      </c>
      <c r="R110" s="174">
        <v>0</v>
      </c>
      <c r="S110" s="174"/>
      <c r="T110" s="174"/>
      <c r="U110" s="174"/>
      <c r="V110" s="174">
        <v>0</v>
      </c>
      <c r="W110" s="140">
        <v>0</v>
      </c>
      <c r="X110" s="140">
        <f t="shared" si="14"/>
        <v>0</v>
      </c>
      <c r="Z110" s="176">
        <v>0</v>
      </c>
      <c r="AA110" s="176">
        <v>0</v>
      </c>
      <c r="AB110" s="176"/>
      <c r="AC110" s="176"/>
      <c r="AD110" s="176"/>
      <c r="AE110" s="176">
        <v>0</v>
      </c>
      <c r="AF110" s="172">
        <v>0</v>
      </c>
      <c r="AG110" s="172">
        <f t="shared" si="15"/>
        <v>0</v>
      </c>
      <c r="AI110" s="168">
        <f>IFERROR(VLOOKUP(B110,[2]rptBudgetaryBudgetCrossOrganiza!$A$1:$M$754,4,FALSE),"0")</f>
        <v>0</v>
      </c>
      <c r="AJ110" s="168">
        <f>IFERROR(VLOOKUP(B110,[2]rptBudgetaryBudgetCrossOrganiza!$A$1:$M$754,6,FALSE),"0")</f>
        <v>0</v>
      </c>
      <c r="AK110" s="170">
        <f t="shared" si="20"/>
        <v>0</v>
      </c>
      <c r="AL110" s="170">
        <f>IFERROR(VLOOKUP(B110,[3]rptBudgetaryBudgetCrossOrganiza!$A$8792:$O$10068,13,FALSE),"0")</f>
        <v>808.07</v>
      </c>
      <c r="AM110" s="170"/>
      <c r="AN110" s="170"/>
      <c r="AO110" s="170"/>
      <c r="AP110" s="170"/>
      <c r="AQ110" s="170">
        <f t="shared" si="21"/>
        <v>0</v>
      </c>
      <c r="AS110" s="140"/>
      <c r="AT110" s="140"/>
      <c r="AU110" s="140"/>
      <c r="AV110" s="140"/>
      <c r="AW110" s="140"/>
      <c r="AX110" s="140"/>
      <c r="AY110" s="140"/>
      <c r="AZ110" s="140">
        <f t="shared" si="22"/>
        <v>0</v>
      </c>
      <c r="BA110" s="141" t="b">
        <f t="shared" si="23"/>
        <v>1</v>
      </c>
      <c r="BB110" s="141">
        <f t="shared" si="24"/>
        <v>0</v>
      </c>
    </row>
    <row r="111" spans="1:54" hidden="1" x14ac:dyDescent="0.2">
      <c r="A111" s="190">
        <v>4</v>
      </c>
      <c r="B111" s="141" t="s">
        <v>354</v>
      </c>
      <c r="C111" s="148" t="str">
        <f t="shared" si="16"/>
        <v>05</v>
      </c>
      <c r="D111" s="148" t="str">
        <f t="shared" si="17"/>
        <v>00</v>
      </c>
      <c r="E111" s="148" t="str">
        <f t="shared" si="18"/>
        <v>160</v>
      </c>
      <c r="F111" s="127" t="str">
        <f t="shared" si="19"/>
        <v>5100.03</v>
      </c>
      <c r="G111" s="141" t="s">
        <v>101</v>
      </c>
      <c r="H111" s="163">
        <v>4025</v>
      </c>
      <c r="I111" s="163">
        <v>4025</v>
      </c>
      <c r="J111" s="163"/>
      <c r="K111" s="163"/>
      <c r="L111" s="163"/>
      <c r="M111" s="163">
        <v>3521</v>
      </c>
      <c r="N111" s="139">
        <v>3521</v>
      </c>
      <c r="O111" s="139">
        <f t="shared" si="13"/>
        <v>-504</v>
      </c>
      <c r="Q111" s="174">
        <v>4460</v>
      </c>
      <c r="R111" s="174">
        <v>4460</v>
      </c>
      <c r="S111" s="174"/>
      <c r="T111" s="174"/>
      <c r="U111" s="174"/>
      <c r="V111" s="174">
        <v>3455.45</v>
      </c>
      <c r="W111" s="140">
        <v>3455.45</v>
      </c>
      <c r="X111" s="140">
        <f t="shared" si="14"/>
        <v>-1004.5500000000002</v>
      </c>
      <c r="Z111" s="176">
        <v>3780</v>
      </c>
      <c r="AA111" s="176">
        <v>3780</v>
      </c>
      <c r="AB111" s="176"/>
      <c r="AC111" s="176"/>
      <c r="AD111" s="176"/>
      <c r="AE111" s="176">
        <v>3873.16</v>
      </c>
      <c r="AF111" s="172">
        <v>3873.16</v>
      </c>
      <c r="AG111" s="172">
        <f t="shared" si="15"/>
        <v>93.159999999999854</v>
      </c>
      <c r="AI111" s="168">
        <f>IFERROR(VLOOKUP(B111,[2]rptBudgetaryBudgetCrossOrganiza!$A$1:$M$754,4,FALSE),"0")</f>
        <v>3780</v>
      </c>
      <c r="AJ111" s="168">
        <f>IFERROR(VLOOKUP(B111,[2]rptBudgetaryBudgetCrossOrganiza!$A$1:$M$754,6,FALSE),"0")</f>
        <v>3780</v>
      </c>
      <c r="AK111" s="170">
        <f t="shared" si="20"/>
        <v>3780</v>
      </c>
      <c r="AL111" s="170">
        <f>IFERROR(VLOOKUP(B111,[3]rptBudgetaryBudgetCrossOrganiza!$A$8792:$O$10068,13,FALSE),"0")</f>
        <v>1114.1400000000001</v>
      </c>
      <c r="AM111" s="170"/>
      <c r="AN111" s="170"/>
      <c r="AO111" s="170"/>
      <c r="AP111" s="170"/>
      <c r="AQ111" s="170">
        <f t="shared" si="21"/>
        <v>-3780</v>
      </c>
      <c r="AS111" s="140"/>
      <c r="AT111" s="140"/>
      <c r="AU111" s="140"/>
      <c r="AV111" s="140"/>
      <c r="AW111" s="140"/>
      <c r="AX111" s="140"/>
      <c r="AY111" s="140"/>
      <c r="AZ111" s="140">
        <f t="shared" si="22"/>
        <v>0</v>
      </c>
      <c r="BA111" s="141" t="b">
        <f t="shared" si="23"/>
        <v>1</v>
      </c>
      <c r="BB111" s="141">
        <f t="shared" si="24"/>
        <v>0</v>
      </c>
    </row>
    <row r="112" spans="1:54" hidden="1" x14ac:dyDescent="0.2">
      <c r="A112" s="190">
        <v>4</v>
      </c>
      <c r="B112" s="141" t="s">
        <v>355</v>
      </c>
      <c r="C112" s="148" t="str">
        <f t="shared" si="16"/>
        <v>05</v>
      </c>
      <c r="D112" s="148" t="str">
        <f t="shared" si="17"/>
        <v>00</v>
      </c>
      <c r="E112" s="148" t="str">
        <f t="shared" si="18"/>
        <v>160</v>
      </c>
      <c r="F112" s="127" t="str">
        <f t="shared" si="19"/>
        <v>5100.13</v>
      </c>
      <c r="G112" s="141" t="s">
        <v>111</v>
      </c>
      <c r="H112" s="163">
        <v>0</v>
      </c>
      <c r="I112" s="163">
        <v>0</v>
      </c>
      <c r="J112" s="163"/>
      <c r="K112" s="163"/>
      <c r="L112" s="163"/>
      <c r="M112" s="163">
        <v>0</v>
      </c>
      <c r="N112" s="139">
        <v>0</v>
      </c>
      <c r="O112" s="139">
        <f t="shared" si="13"/>
        <v>0</v>
      </c>
      <c r="Q112" s="174">
        <v>0</v>
      </c>
      <c r="R112" s="174">
        <v>0</v>
      </c>
      <c r="S112" s="174"/>
      <c r="T112" s="174"/>
      <c r="U112" s="174"/>
      <c r="V112" s="174">
        <v>0</v>
      </c>
      <c r="W112" s="140">
        <v>0</v>
      </c>
      <c r="X112" s="140">
        <f t="shared" si="14"/>
        <v>0</v>
      </c>
      <c r="Z112" s="176">
        <v>0</v>
      </c>
      <c r="AA112" s="176">
        <v>0</v>
      </c>
      <c r="AB112" s="176"/>
      <c r="AC112" s="176"/>
      <c r="AD112" s="176"/>
      <c r="AE112" s="176">
        <v>0</v>
      </c>
      <c r="AF112" s="172">
        <v>0</v>
      </c>
      <c r="AG112" s="172">
        <f t="shared" si="15"/>
        <v>0</v>
      </c>
      <c r="AI112" s="168">
        <f>IFERROR(VLOOKUP(B112,[2]rptBudgetaryBudgetCrossOrganiza!$A$1:$M$754,4,FALSE),"0")</f>
        <v>0</v>
      </c>
      <c r="AJ112" s="168">
        <f>IFERROR(VLOOKUP(B112,[2]rptBudgetaryBudgetCrossOrganiza!$A$1:$M$754,6,FALSE),"0")</f>
        <v>0</v>
      </c>
      <c r="AK112" s="170">
        <f t="shared" si="20"/>
        <v>0</v>
      </c>
      <c r="AL112" s="170">
        <f>IFERROR(VLOOKUP(B112,[3]rptBudgetaryBudgetCrossOrganiza!$A$8792:$O$10068,13,FALSE),"0")</f>
        <v>0</v>
      </c>
      <c r="AM112" s="170"/>
      <c r="AN112" s="170"/>
      <c r="AO112" s="170"/>
      <c r="AP112" s="170"/>
      <c r="AQ112" s="170">
        <f t="shared" si="21"/>
        <v>0</v>
      </c>
      <c r="AS112" s="140"/>
      <c r="AT112" s="140"/>
      <c r="AU112" s="140"/>
      <c r="AV112" s="140"/>
      <c r="AW112" s="140"/>
      <c r="AX112" s="140"/>
      <c r="AY112" s="140"/>
      <c r="AZ112" s="140">
        <f t="shared" si="22"/>
        <v>0</v>
      </c>
      <c r="BA112" s="141" t="b">
        <f t="shared" si="23"/>
        <v>1</v>
      </c>
      <c r="BB112" s="141">
        <f t="shared" si="24"/>
        <v>0</v>
      </c>
    </row>
    <row r="113" spans="1:54" hidden="1" x14ac:dyDescent="0.2">
      <c r="A113" s="190">
        <v>4</v>
      </c>
      <c r="B113" s="141" t="s">
        <v>356</v>
      </c>
      <c r="C113" s="148" t="str">
        <f t="shared" si="16"/>
        <v>05</v>
      </c>
      <c r="D113" s="148" t="str">
        <f t="shared" si="17"/>
        <v>00</v>
      </c>
      <c r="E113" s="148" t="str">
        <f t="shared" si="18"/>
        <v>160</v>
      </c>
      <c r="F113" s="127" t="str">
        <f t="shared" si="19"/>
        <v>5100.02</v>
      </c>
      <c r="G113" s="141" t="s">
        <v>100</v>
      </c>
      <c r="H113" s="163">
        <v>33645</v>
      </c>
      <c r="I113" s="163">
        <v>33645</v>
      </c>
      <c r="J113" s="163"/>
      <c r="K113" s="163"/>
      <c r="L113" s="163"/>
      <c r="M113" s="163">
        <v>36941.620000000003</v>
      </c>
      <c r="N113" s="139">
        <v>36941.620000000003</v>
      </c>
      <c r="O113" s="139">
        <f t="shared" si="13"/>
        <v>3296.6200000000026</v>
      </c>
      <c r="Q113" s="174">
        <v>46555</v>
      </c>
      <c r="R113" s="174">
        <v>46555</v>
      </c>
      <c r="S113" s="174"/>
      <c r="T113" s="174"/>
      <c r="U113" s="174"/>
      <c r="V113" s="174">
        <v>32817.449999999997</v>
      </c>
      <c r="W113" s="140">
        <v>32817.449999999997</v>
      </c>
      <c r="X113" s="140">
        <f t="shared" si="14"/>
        <v>-13737.550000000003</v>
      </c>
      <c r="Z113" s="176">
        <v>32080</v>
      </c>
      <c r="AA113" s="176">
        <v>32080</v>
      </c>
      <c r="AB113" s="176"/>
      <c r="AC113" s="176"/>
      <c r="AD113" s="176"/>
      <c r="AE113" s="176">
        <v>35842.42</v>
      </c>
      <c r="AF113" s="172">
        <v>35842.42</v>
      </c>
      <c r="AG113" s="172">
        <f t="shared" si="15"/>
        <v>3762.4199999999983</v>
      </c>
      <c r="AI113" s="168">
        <f>IFERROR(VLOOKUP(B113,[2]rptBudgetaryBudgetCrossOrganiza!$A$1:$M$754,4,FALSE),"0")</f>
        <v>32080</v>
      </c>
      <c r="AJ113" s="168">
        <f>IFERROR(VLOOKUP(B113,[2]rptBudgetaryBudgetCrossOrganiza!$A$1:$M$754,6,FALSE),"0")</f>
        <v>32080</v>
      </c>
      <c r="AK113" s="170">
        <f t="shared" si="20"/>
        <v>32080</v>
      </c>
      <c r="AL113" s="170">
        <f>IFERROR(VLOOKUP(B113,[3]rptBudgetaryBudgetCrossOrganiza!$A$8792:$O$10068,13,FALSE),"0")</f>
        <v>11080.81</v>
      </c>
      <c r="AM113" s="170"/>
      <c r="AN113" s="170"/>
      <c r="AO113" s="170"/>
      <c r="AP113" s="170"/>
      <c r="AQ113" s="170">
        <f t="shared" si="21"/>
        <v>-32080</v>
      </c>
      <c r="AS113" s="140"/>
      <c r="AT113" s="140"/>
      <c r="AU113" s="140"/>
      <c r="AV113" s="140"/>
      <c r="AW113" s="140"/>
      <c r="AX113" s="140"/>
      <c r="AY113" s="140"/>
      <c r="AZ113" s="140">
        <f t="shared" si="22"/>
        <v>0</v>
      </c>
      <c r="BA113" s="141" t="b">
        <f t="shared" si="23"/>
        <v>1</v>
      </c>
      <c r="BB113" s="141">
        <f t="shared" si="24"/>
        <v>0</v>
      </c>
    </row>
    <row r="114" spans="1:54" hidden="1" x14ac:dyDescent="0.2">
      <c r="A114" s="190">
        <v>4</v>
      </c>
      <c r="B114" s="141" t="s">
        <v>357</v>
      </c>
      <c r="C114" s="148" t="str">
        <f t="shared" si="16"/>
        <v>05</v>
      </c>
      <c r="D114" s="148" t="str">
        <f t="shared" si="17"/>
        <v>00</v>
      </c>
      <c r="E114" s="148" t="str">
        <f t="shared" si="18"/>
        <v>160</v>
      </c>
      <c r="F114" s="127" t="str">
        <f t="shared" si="19"/>
        <v>5100.05</v>
      </c>
      <c r="G114" s="141" t="s">
        <v>103</v>
      </c>
      <c r="H114" s="163">
        <v>170</v>
      </c>
      <c r="I114" s="163">
        <v>170</v>
      </c>
      <c r="J114" s="163"/>
      <c r="K114" s="163"/>
      <c r="L114" s="163"/>
      <c r="M114" s="163">
        <v>119.92</v>
      </c>
      <c r="N114" s="139">
        <v>119.92</v>
      </c>
      <c r="O114" s="139">
        <f t="shared" si="13"/>
        <v>-50.08</v>
      </c>
      <c r="Q114" s="174">
        <v>155</v>
      </c>
      <c r="R114" s="174">
        <v>155</v>
      </c>
      <c r="S114" s="174"/>
      <c r="T114" s="174"/>
      <c r="U114" s="174"/>
      <c r="V114" s="174">
        <v>160</v>
      </c>
      <c r="W114" s="140">
        <v>160</v>
      </c>
      <c r="X114" s="140">
        <f t="shared" si="14"/>
        <v>5</v>
      </c>
      <c r="Z114" s="176">
        <v>170</v>
      </c>
      <c r="AA114" s="176">
        <v>170</v>
      </c>
      <c r="AB114" s="176"/>
      <c r="AC114" s="176"/>
      <c r="AD114" s="176"/>
      <c r="AE114" s="176">
        <v>157.66</v>
      </c>
      <c r="AF114" s="172">
        <v>157.66</v>
      </c>
      <c r="AG114" s="172">
        <f t="shared" si="15"/>
        <v>-12.340000000000003</v>
      </c>
      <c r="AI114" s="168">
        <f>IFERROR(VLOOKUP(B114,[2]rptBudgetaryBudgetCrossOrganiza!$A$1:$M$754,4,FALSE),"0")</f>
        <v>170</v>
      </c>
      <c r="AJ114" s="168">
        <f>IFERROR(VLOOKUP(B114,[2]rptBudgetaryBudgetCrossOrganiza!$A$1:$M$754,6,FALSE),"0")</f>
        <v>170</v>
      </c>
      <c r="AK114" s="170">
        <f t="shared" si="20"/>
        <v>170</v>
      </c>
      <c r="AL114" s="170">
        <f>IFERROR(VLOOKUP(B114,[3]rptBudgetaryBudgetCrossOrganiza!$A$8792:$O$10068,13,FALSE),"0")</f>
        <v>45.14</v>
      </c>
      <c r="AM114" s="170"/>
      <c r="AN114" s="170"/>
      <c r="AO114" s="170"/>
      <c r="AP114" s="170"/>
      <c r="AQ114" s="170">
        <f t="shared" si="21"/>
        <v>-170</v>
      </c>
      <c r="AS114" s="140"/>
      <c r="AT114" s="140"/>
      <c r="AU114" s="140"/>
      <c r="AV114" s="140"/>
      <c r="AW114" s="140"/>
      <c r="AX114" s="140"/>
      <c r="AY114" s="140"/>
      <c r="AZ114" s="140">
        <f t="shared" si="22"/>
        <v>0</v>
      </c>
      <c r="BA114" s="141" t="b">
        <f t="shared" si="23"/>
        <v>1</v>
      </c>
      <c r="BB114" s="141">
        <f t="shared" si="24"/>
        <v>0</v>
      </c>
    </row>
    <row r="115" spans="1:54" hidden="1" x14ac:dyDescent="0.2">
      <c r="A115" s="190">
        <v>4</v>
      </c>
      <c r="B115" s="141" t="s">
        <v>358</v>
      </c>
      <c r="C115" s="148" t="str">
        <f t="shared" si="16"/>
        <v>05</v>
      </c>
      <c r="D115" s="148" t="str">
        <f t="shared" si="17"/>
        <v>00</v>
      </c>
      <c r="E115" s="148" t="str">
        <f t="shared" si="18"/>
        <v>160</v>
      </c>
      <c r="F115" s="127" t="str">
        <f t="shared" si="19"/>
        <v>5100.07</v>
      </c>
      <c r="G115" s="141" t="s">
        <v>105</v>
      </c>
      <c r="H115" s="163">
        <v>1130</v>
      </c>
      <c r="I115" s="163">
        <v>1130</v>
      </c>
      <c r="J115" s="163"/>
      <c r="K115" s="163"/>
      <c r="L115" s="163"/>
      <c r="M115" s="163">
        <v>686.2</v>
      </c>
      <c r="N115" s="139">
        <v>686.2</v>
      </c>
      <c r="O115" s="139">
        <f t="shared" si="13"/>
        <v>-443.79999999999995</v>
      </c>
      <c r="Q115" s="174">
        <v>1090</v>
      </c>
      <c r="R115" s="174">
        <v>1090</v>
      </c>
      <c r="S115" s="174"/>
      <c r="T115" s="174"/>
      <c r="U115" s="174"/>
      <c r="V115" s="174">
        <v>928.82</v>
      </c>
      <c r="W115" s="140">
        <v>928.82</v>
      </c>
      <c r="X115" s="140">
        <f t="shared" si="14"/>
        <v>-161.17999999999995</v>
      </c>
      <c r="Z115" s="176">
        <v>980</v>
      </c>
      <c r="AA115" s="176">
        <v>980</v>
      </c>
      <c r="AB115" s="176"/>
      <c r="AC115" s="176"/>
      <c r="AD115" s="176"/>
      <c r="AE115" s="176">
        <v>757.11</v>
      </c>
      <c r="AF115" s="172">
        <v>757.11</v>
      </c>
      <c r="AG115" s="172">
        <f t="shared" si="15"/>
        <v>-222.89</v>
      </c>
      <c r="AI115" s="168">
        <f>IFERROR(VLOOKUP(B115,[2]rptBudgetaryBudgetCrossOrganiza!$A$1:$M$754,4,FALSE),"0")</f>
        <v>980</v>
      </c>
      <c r="AJ115" s="168">
        <f>IFERROR(VLOOKUP(B115,[2]rptBudgetaryBudgetCrossOrganiza!$A$1:$M$754,6,FALSE),"0")</f>
        <v>980</v>
      </c>
      <c r="AK115" s="170">
        <f t="shared" si="20"/>
        <v>980</v>
      </c>
      <c r="AL115" s="170">
        <f>IFERROR(VLOOKUP(B115,[3]rptBudgetaryBudgetCrossOrganiza!$A$8792:$O$10068,13,FALSE),"0")</f>
        <v>196.19</v>
      </c>
      <c r="AM115" s="170"/>
      <c r="AN115" s="170"/>
      <c r="AO115" s="170"/>
      <c r="AP115" s="170"/>
      <c r="AQ115" s="170">
        <f t="shared" si="21"/>
        <v>-980</v>
      </c>
      <c r="AS115" s="140"/>
      <c r="AT115" s="140"/>
      <c r="AU115" s="140"/>
      <c r="AV115" s="140"/>
      <c r="AW115" s="140"/>
      <c r="AX115" s="140"/>
      <c r="AY115" s="140"/>
      <c r="AZ115" s="140">
        <f t="shared" si="22"/>
        <v>0</v>
      </c>
      <c r="BA115" s="141" t="b">
        <f t="shared" si="23"/>
        <v>1</v>
      </c>
      <c r="BB115" s="141">
        <f t="shared" si="24"/>
        <v>0</v>
      </c>
    </row>
    <row r="116" spans="1:54" hidden="1" x14ac:dyDescent="0.2">
      <c r="A116" s="190">
        <v>4</v>
      </c>
      <c r="B116" s="141" t="s">
        <v>359</v>
      </c>
      <c r="C116" s="148" t="str">
        <f t="shared" si="16"/>
        <v>05</v>
      </c>
      <c r="D116" s="148" t="str">
        <f t="shared" si="17"/>
        <v>00</v>
      </c>
      <c r="E116" s="148" t="str">
        <f t="shared" si="18"/>
        <v>160</v>
      </c>
      <c r="F116" s="127" t="str">
        <f t="shared" si="19"/>
        <v>5100.11</v>
      </c>
      <c r="G116" s="141" t="s">
        <v>109</v>
      </c>
      <c r="H116" s="163">
        <v>2499</v>
      </c>
      <c r="I116" s="163">
        <v>2499</v>
      </c>
      <c r="J116" s="163"/>
      <c r="K116" s="163"/>
      <c r="L116" s="163"/>
      <c r="M116" s="163">
        <v>2088.13</v>
      </c>
      <c r="N116" s="139">
        <v>2088.13</v>
      </c>
      <c r="O116" s="139">
        <f t="shared" si="13"/>
        <v>-410.86999999999989</v>
      </c>
      <c r="Q116" s="174">
        <v>2590</v>
      </c>
      <c r="R116" s="174">
        <v>2590</v>
      </c>
      <c r="S116" s="174"/>
      <c r="T116" s="174"/>
      <c r="U116" s="174"/>
      <c r="V116" s="174">
        <v>2579.9699999999998</v>
      </c>
      <c r="W116" s="140">
        <v>2579.9699999999998</v>
      </c>
      <c r="X116" s="140">
        <f t="shared" si="14"/>
        <v>-10.0300000000002</v>
      </c>
      <c r="Z116" s="176">
        <v>2855</v>
      </c>
      <c r="AA116" s="176">
        <v>2855</v>
      </c>
      <c r="AB116" s="176"/>
      <c r="AC116" s="176"/>
      <c r="AD116" s="176"/>
      <c r="AE116" s="176">
        <v>2822.89</v>
      </c>
      <c r="AF116" s="172">
        <v>2822.89</v>
      </c>
      <c r="AG116" s="172">
        <f t="shared" si="15"/>
        <v>-32.110000000000127</v>
      </c>
      <c r="AI116" s="168">
        <f>IFERROR(VLOOKUP(B116,[2]rptBudgetaryBudgetCrossOrganiza!$A$1:$M$754,4,FALSE),"0")</f>
        <v>2855</v>
      </c>
      <c r="AJ116" s="168">
        <f>IFERROR(VLOOKUP(B116,[2]rptBudgetaryBudgetCrossOrganiza!$A$1:$M$754,6,FALSE),"0")</f>
        <v>2855</v>
      </c>
      <c r="AK116" s="170">
        <f t="shared" si="20"/>
        <v>2855</v>
      </c>
      <c r="AL116" s="170">
        <f>IFERROR(VLOOKUP(B116,[3]rptBudgetaryBudgetCrossOrganiza!$A$8792:$O$10068,13,FALSE),"0")</f>
        <v>1026.8</v>
      </c>
      <c r="AM116" s="170"/>
      <c r="AN116" s="170"/>
      <c r="AO116" s="170"/>
      <c r="AP116" s="170"/>
      <c r="AQ116" s="170">
        <f t="shared" si="21"/>
        <v>-2855</v>
      </c>
      <c r="AS116" s="140"/>
      <c r="AT116" s="140"/>
      <c r="AU116" s="140"/>
      <c r="AV116" s="140"/>
      <c r="AW116" s="140"/>
      <c r="AX116" s="140"/>
      <c r="AY116" s="140"/>
      <c r="AZ116" s="140">
        <f t="shared" si="22"/>
        <v>0</v>
      </c>
      <c r="BA116" s="141" t="b">
        <f t="shared" si="23"/>
        <v>1</v>
      </c>
      <c r="BB116" s="141">
        <f t="shared" si="24"/>
        <v>0</v>
      </c>
    </row>
    <row r="117" spans="1:54" hidden="1" x14ac:dyDescent="0.2">
      <c r="A117" s="190">
        <v>4</v>
      </c>
      <c r="B117" s="141" t="s">
        <v>360</v>
      </c>
      <c r="C117" s="148" t="str">
        <f t="shared" si="16"/>
        <v>05</v>
      </c>
      <c r="D117" s="148" t="str">
        <f t="shared" si="17"/>
        <v>00</v>
      </c>
      <c r="E117" s="148" t="str">
        <f t="shared" si="18"/>
        <v>160</v>
      </c>
      <c r="F117" s="127" t="str">
        <f t="shared" si="19"/>
        <v>5100.17</v>
      </c>
      <c r="G117" s="141" t="s">
        <v>1027</v>
      </c>
      <c r="H117" s="163">
        <v>8000</v>
      </c>
      <c r="I117" s="163">
        <v>8000</v>
      </c>
      <c r="J117" s="163"/>
      <c r="K117" s="163"/>
      <c r="L117" s="163"/>
      <c r="M117" s="163">
        <v>7927.91</v>
      </c>
      <c r="N117" s="139">
        <v>7927.91</v>
      </c>
      <c r="O117" s="139">
        <f t="shared" si="13"/>
        <v>-72.090000000000146</v>
      </c>
      <c r="Q117" s="174">
        <v>7910</v>
      </c>
      <c r="R117" s="174">
        <v>7910</v>
      </c>
      <c r="S117" s="174"/>
      <c r="T117" s="174"/>
      <c r="U117" s="174"/>
      <c r="V117" s="174">
        <v>7836.63</v>
      </c>
      <c r="W117" s="140">
        <v>7836.63</v>
      </c>
      <c r="X117" s="140">
        <f t="shared" si="14"/>
        <v>-73.369999999999891</v>
      </c>
      <c r="Z117" s="176">
        <v>7765</v>
      </c>
      <c r="AA117" s="176">
        <v>7765</v>
      </c>
      <c r="AB117" s="176"/>
      <c r="AC117" s="176"/>
      <c r="AD117" s="176"/>
      <c r="AE117" s="176">
        <v>7890.74</v>
      </c>
      <c r="AF117" s="172">
        <v>7890.74</v>
      </c>
      <c r="AG117" s="172">
        <f t="shared" si="15"/>
        <v>125.73999999999978</v>
      </c>
      <c r="AI117" s="168">
        <f>IFERROR(VLOOKUP(B117,[2]rptBudgetaryBudgetCrossOrganiza!$A$1:$M$754,4,FALSE),"0")</f>
        <v>7765</v>
      </c>
      <c r="AJ117" s="168">
        <f>IFERROR(VLOOKUP(B117,[2]rptBudgetaryBudgetCrossOrganiza!$A$1:$M$754,6,FALSE),"0")</f>
        <v>7765</v>
      </c>
      <c r="AK117" s="170">
        <f t="shared" si="20"/>
        <v>7765</v>
      </c>
      <c r="AL117" s="170">
        <f>IFERROR(VLOOKUP(B117,[3]rptBudgetaryBudgetCrossOrganiza!$A$8792:$O$10068,13,FALSE),"0")</f>
        <v>1908.42</v>
      </c>
      <c r="AM117" s="170"/>
      <c r="AN117" s="170"/>
      <c r="AO117" s="170"/>
      <c r="AP117" s="170"/>
      <c r="AQ117" s="170">
        <f t="shared" si="21"/>
        <v>-7765</v>
      </c>
      <c r="AS117" s="140"/>
      <c r="AT117" s="140"/>
      <c r="AU117" s="140"/>
      <c r="AV117" s="140"/>
      <c r="AW117" s="140"/>
      <c r="AX117" s="140"/>
      <c r="AY117" s="140"/>
      <c r="AZ117" s="140">
        <f t="shared" si="22"/>
        <v>0</v>
      </c>
      <c r="BA117" s="141" t="b">
        <f t="shared" si="23"/>
        <v>1</v>
      </c>
      <c r="BB117" s="141">
        <f t="shared" si="24"/>
        <v>0</v>
      </c>
    </row>
    <row r="118" spans="1:54" hidden="1" x14ac:dyDescent="0.2">
      <c r="A118" s="190">
        <v>4</v>
      </c>
      <c r="B118" s="141" t="s">
        <v>361</v>
      </c>
      <c r="C118" s="148" t="str">
        <f t="shared" si="16"/>
        <v>05</v>
      </c>
      <c r="D118" s="148" t="str">
        <f t="shared" si="17"/>
        <v>00</v>
      </c>
      <c r="E118" s="148" t="str">
        <f t="shared" si="18"/>
        <v>160</v>
      </c>
      <c r="F118" s="127" t="str">
        <f t="shared" si="19"/>
        <v>5100.00</v>
      </c>
      <c r="G118" s="141" t="s">
        <v>98</v>
      </c>
      <c r="H118" s="163">
        <v>27443</v>
      </c>
      <c r="I118" s="163">
        <v>27443</v>
      </c>
      <c r="J118" s="163"/>
      <c r="K118" s="163"/>
      <c r="L118" s="163"/>
      <c r="M118" s="163">
        <v>23579.35</v>
      </c>
      <c r="N118" s="139">
        <v>23579.35</v>
      </c>
      <c r="O118" s="139">
        <f t="shared" si="13"/>
        <v>-3863.6500000000015</v>
      </c>
      <c r="Q118" s="174">
        <v>31930</v>
      </c>
      <c r="R118" s="174">
        <v>31930</v>
      </c>
      <c r="S118" s="174"/>
      <c r="T118" s="174"/>
      <c r="U118" s="174"/>
      <c r="V118" s="174">
        <v>31584.38</v>
      </c>
      <c r="W118" s="140">
        <v>31584.38</v>
      </c>
      <c r="X118" s="140">
        <f t="shared" si="14"/>
        <v>-345.61999999999898</v>
      </c>
      <c r="Z118" s="176">
        <v>35990</v>
      </c>
      <c r="AA118" s="176">
        <v>35990</v>
      </c>
      <c r="AB118" s="176"/>
      <c r="AC118" s="176"/>
      <c r="AD118" s="176"/>
      <c r="AE118" s="176">
        <v>35166.019999999997</v>
      </c>
      <c r="AF118" s="172">
        <v>35166.019999999997</v>
      </c>
      <c r="AG118" s="172">
        <f t="shared" si="15"/>
        <v>-823.9800000000032</v>
      </c>
      <c r="AI118" s="168">
        <f>IFERROR(VLOOKUP(B118,[2]rptBudgetaryBudgetCrossOrganiza!$A$1:$M$754,4,FALSE),"0")</f>
        <v>35990</v>
      </c>
      <c r="AJ118" s="168">
        <f>IFERROR(VLOOKUP(B118,[2]rptBudgetaryBudgetCrossOrganiza!$A$1:$M$754,6,FALSE),"0")</f>
        <v>35990</v>
      </c>
      <c r="AK118" s="170">
        <f t="shared" si="20"/>
        <v>35990</v>
      </c>
      <c r="AL118" s="170">
        <f>IFERROR(VLOOKUP(B118,[3]rptBudgetaryBudgetCrossOrganiza!$A$8792:$O$10068,13,FALSE),"0")</f>
        <v>11479.87</v>
      </c>
      <c r="AM118" s="170"/>
      <c r="AN118" s="170"/>
      <c r="AO118" s="170"/>
      <c r="AP118" s="170"/>
      <c r="AQ118" s="170">
        <f t="shared" si="21"/>
        <v>-35990</v>
      </c>
      <c r="AS118" s="140"/>
      <c r="AT118" s="140"/>
      <c r="AU118" s="140"/>
      <c r="AV118" s="140"/>
      <c r="AW118" s="140"/>
      <c r="AX118" s="140"/>
      <c r="AY118" s="140"/>
      <c r="AZ118" s="140">
        <f t="shared" si="22"/>
        <v>0</v>
      </c>
      <c r="BA118" s="141" t="b">
        <f t="shared" si="23"/>
        <v>1</v>
      </c>
      <c r="BB118" s="141">
        <f t="shared" si="24"/>
        <v>0</v>
      </c>
    </row>
    <row r="119" spans="1:54" hidden="1" x14ac:dyDescent="0.2">
      <c r="A119" s="190">
        <v>4</v>
      </c>
      <c r="B119" s="141" t="s">
        <v>362</v>
      </c>
      <c r="C119" s="148" t="str">
        <f t="shared" si="16"/>
        <v>05</v>
      </c>
      <c r="D119" s="148" t="str">
        <f t="shared" si="17"/>
        <v>00</v>
      </c>
      <c r="E119" s="148" t="str">
        <f t="shared" si="18"/>
        <v>160</v>
      </c>
      <c r="F119" s="127" t="str">
        <f t="shared" si="19"/>
        <v>5100.14</v>
      </c>
      <c r="G119" s="141" t="s">
        <v>112</v>
      </c>
      <c r="H119" s="163">
        <v>0</v>
      </c>
      <c r="I119" s="163">
        <v>0</v>
      </c>
      <c r="J119" s="163"/>
      <c r="K119" s="163"/>
      <c r="L119" s="163"/>
      <c r="M119" s="163">
        <v>0</v>
      </c>
      <c r="N119" s="139">
        <v>0</v>
      </c>
      <c r="O119" s="139">
        <f t="shared" si="13"/>
        <v>0</v>
      </c>
      <c r="Q119" s="174">
        <v>0</v>
      </c>
      <c r="R119" s="174">
        <v>0</v>
      </c>
      <c r="S119" s="174"/>
      <c r="T119" s="174"/>
      <c r="U119" s="174"/>
      <c r="V119" s="174">
        <v>0</v>
      </c>
      <c r="W119" s="140">
        <v>0</v>
      </c>
      <c r="X119" s="140">
        <f t="shared" si="14"/>
        <v>0</v>
      </c>
      <c r="Z119" s="176">
        <v>0</v>
      </c>
      <c r="AA119" s="176">
        <v>0</v>
      </c>
      <c r="AB119" s="176"/>
      <c r="AC119" s="176"/>
      <c r="AD119" s="176"/>
      <c r="AE119" s="176">
        <v>0</v>
      </c>
      <c r="AF119" s="172">
        <v>0</v>
      </c>
      <c r="AG119" s="172">
        <f t="shared" si="15"/>
        <v>0</v>
      </c>
      <c r="AI119" s="168">
        <f>IFERROR(VLOOKUP(B119,[2]rptBudgetaryBudgetCrossOrganiza!$A$1:$M$754,4,FALSE),"0")</f>
        <v>0</v>
      </c>
      <c r="AJ119" s="168">
        <f>IFERROR(VLOOKUP(B119,[2]rptBudgetaryBudgetCrossOrganiza!$A$1:$M$754,6,FALSE),"0")</f>
        <v>0</v>
      </c>
      <c r="AK119" s="170">
        <f t="shared" si="20"/>
        <v>0</v>
      </c>
      <c r="AL119" s="170">
        <f>IFERROR(VLOOKUP(B119,[3]rptBudgetaryBudgetCrossOrganiza!$A$8792:$O$10068,13,FALSE),"0")</f>
        <v>0</v>
      </c>
      <c r="AM119" s="170"/>
      <c r="AN119" s="170"/>
      <c r="AO119" s="170"/>
      <c r="AP119" s="170"/>
      <c r="AQ119" s="170">
        <f t="shared" si="21"/>
        <v>0</v>
      </c>
      <c r="AS119" s="140"/>
      <c r="AT119" s="140"/>
      <c r="AU119" s="140"/>
      <c r="AV119" s="140"/>
      <c r="AW119" s="140"/>
      <c r="AX119" s="140"/>
      <c r="AY119" s="140"/>
      <c r="AZ119" s="140">
        <f t="shared" si="22"/>
        <v>0</v>
      </c>
      <c r="BA119" s="141" t="b">
        <f t="shared" si="23"/>
        <v>1</v>
      </c>
      <c r="BB119" s="141">
        <f t="shared" si="24"/>
        <v>0</v>
      </c>
    </row>
    <row r="120" spans="1:54" hidden="1" x14ac:dyDescent="0.2">
      <c r="A120" s="190">
        <v>4</v>
      </c>
      <c r="B120" s="141" t="s">
        <v>363</v>
      </c>
      <c r="C120" s="148" t="str">
        <f t="shared" si="16"/>
        <v>05</v>
      </c>
      <c r="D120" s="148" t="str">
        <f t="shared" si="17"/>
        <v>00</v>
      </c>
      <c r="E120" s="148" t="str">
        <f t="shared" si="18"/>
        <v>160</v>
      </c>
      <c r="F120" s="127" t="str">
        <f t="shared" si="19"/>
        <v>5100.01</v>
      </c>
      <c r="G120" s="141" t="s">
        <v>99</v>
      </c>
      <c r="H120" s="163">
        <v>15158</v>
      </c>
      <c r="I120" s="163">
        <v>15158</v>
      </c>
      <c r="J120" s="163"/>
      <c r="K120" s="163"/>
      <c r="L120" s="163"/>
      <c r="M120" s="163">
        <v>13453.45</v>
      </c>
      <c r="N120" s="139">
        <v>13453.45</v>
      </c>
      <c r="O120" s="139">
        <f t="shared" si="13"/>
        <v>-1704.5499999999993</v>
      </c>
      <c r="Q120" s="174">
        <v>16700</v>
      </c>
      <c r="R120" s="174">
        <v>16700</v>
      </c>
      <c r="S120" s="174"/>
      <c r="T120" s="174"/>
      <c r="U120" s="174"/>
      <c r="V120" s="174">
        <v>16462.98</v>
      </c>
      <c r="W120" s="140">
        <v>16462.98</v>
      </c>
      <c r="X120" s="140">
        <f t="shared" si="14"/>
        <v>-237.02000000000044</v>
      </c>
      <c r="Z120" s="176">
        <v>17940</v>
      </c>
      <c r="AA120" s="176">
        <v>17940</v>
      </c>
      <c r="AB120" s="176"/>
      <c r="AC120" s="176"/>
      <c r="AD120" s="176"/>
      <c r="AE120" s="176">
        <v>17378.63</v>
      </c>
      <c r="AF120" s="172">
        <v>17378.63</v>
      </c>
      <c r="AG120" s="172">
        <f t="shared" si="15"/>
        <v>-561.36999999999898</v>
      </c>
      <c r="AI120" s="168">
        <f>IFERROR(VLOOKUP(B120,[2]rptBudgetaryBudgetCrossOrganiza!$A$1:$M$754,4,FALSE),"0")</f>
        <v>17940</v>
      </c>
      <c r="AJ120" s="168">
        <f>IFERROR(VLOOKUP(B120,[2]rptBudgetaryBudgetCrossOrganiza!$A$1:$M$754,6,FALSE),"0")</f>
        <v>17940</v>
      </c>
      <c r="AK120" s="170">
        <f t="shared" si="20"/>
        <v>17940</v>
      </c>
      <c r="AL120" s="170">
        <f>IFERROR(VLOOKUP(B120,[3]rptBudgetaryBudgetCrossOrganiza!$A$8792:$O$10068,13,FALSE),"0")</f>
        <v>5618.7</v>
      </c>
      <c r="AM120" s="170"/>
      <c r="AN120" s="170"/>
      <c r="AO120" s="170"/>
      <c r="AP120" s="170"/>
      <c r="AQ120" s="170">
        <f t="shared" si="21"/>
        <v>-17940</v>
      </c>
      <c r="AS120" s="140"/>
      <c r="AT120" s="140"/>
      <c r="AU120" s="140"/>
      <c r="AV120" s="140"/>
      <c r="AW120" s="140"/>
      <c r="AX120" s="140"/>
      <c r="AY120" s="140"/>
      <c r="AZ120" s="140">
        <f t="shared" si="22"/>
        <v>0</v>
      </c>
      <c r="BA120" s="141" t="b">
        <f t="shared" si="23"/>
        <v>1</v>
      </c>
      <c r="BB120" s="141">
        <f t="shared" si="24"/>
        <v>0</v>
      </c>
    </row>
    <row r="121" spans="1:54" hidden="1" x14ac:dyDescent="0.2">
      <c r="A121" s="190">
        <v>4</v>
      </c>
      <c r="B121" s="141" t="s">
        <v>364</v>
      </c>
      <c r="C121" s="148" t="str">
        <f t="shared" si="16"/>
        <v>05</v>
      </c>
      <c r="D121" s="148" t="str">
        <f t="shared" si="17"/>
        <v>00</v>
      </c>
      <c r="E121" s="148" t="str">
        <f t="shared" si="18"/>
        <v>160</v>
      </c>
      <c r="F121" s="127" t="str">
        <f t="shared" si="19"/>
        <v>5100.09</v>
      </c>
      <c r="G121" s="141" t="s">
        <v>107</v>
      </c>
      <c r="H121" s="163">
        <v>0</v>
      </c>
      <c r="I121" s="163">
        <v>0</v>
      </c>
      <c r="J121" s="163"/>
      <c r="K121" s="163"/>
      <c r="L121" s="163"/>
      <c r="M121" s="163">
        <v>375.01</v>
      </c>
      <c r="N121" s="139">
        <v>375.01</v>
      </c>
      <c r="O121" s="139">
        <f t="shared" si="13"/>
        <v>375.01</v>
      </c>
      <c r="Q121" s="174">
        <v>0</v>
      </c>
      <c r="R121" s="174">
        <v>0</v>
      </c>
      <c r="S121" s="174"/>
      <c r="T121" s="174"/>
      <c r="U121" s="174"/>
      <c r="V121" s="174">
        <v>-226.18</v>
      </c>
      <c r="W121" s="140">
        <v>-226.18</v>
      </c>
      <c r="X121" s="140">
        <f t="shared" si="14"/>
        <v>-226.18</v>
      </c>
      <c r="Z121" s="176">
        <v>0</v>
      </c>
      <c r="AA121" s="176">
        <v>0</v>
      </c>
      <c r="AB121" s="176"/>
      <c r="AC121" s="176"/>
      <c r="AD121" s="176"/>
      <c r="AE121" s="176">
        <v>0</v>
      </c>
      <c r="AF121" s="172">
        <v>0</v>
      </c>
      <c r="AG121" s="172">
        <f t="shared" si="15"/>
        <v>0</v>
      </c>
      <c r="AI121" s="168">
        <f>IFERROR(VLOOKUP(B121,[2]rptBudgetaryBudgetCrossOrganiza!$A$1:$M$754,4,FALSE),"0")</f>
        <v>0</v>
      </c>
      <c r="AJ121" s="168">
        <f>IFERROR(VLOOKUP(B121,[2]rptBudgetaryBudgetCrossOrganiza!$A$1:$M$754,6,FALSE),"0")</f>
        <v>0</v>
      </c>
      <c r="AK121" s="170">
        <f t="shared" si="20"/>
        <v>0</v>
      </c>
      <c r="AL121" s="170">
        <f>IFERROR(VLOOKUP(B121,[3]rptBudgetaryBudgetCrossOrganiza!$A$8792:$O$10068,13,FALSE),"0")</f>
        <v>0</v>
      </c>
      <c r="AM121" s="170"/>
      <c r="AN121" s="170"/>
      <c r="AO121" s="170"/>
      <c r="AP121" s="170"/>
      <c r="AQ121" s="170">
        <f t="shared" si="21"/>
        <v>0</v>
      </c>
      <c r="AS121" s="140"/>
      <c r="AT121" s="140"/>
      <c r="AU121" s="140"/>
      <c r="AV121" s="140"/>
      <c r="AW121" s="140"/>
      <c r="AX121" s="140"/>
      <c r="AY121" s="140"/>
      <c r="AZ121" s="140">
        <f t="shared" si="22"/>
        <v>0</v>
      </c>
      <c r="BA121" s="141" t="b">
        <f t="shared" si="23"/>
        <v>1</v>
      </c>
      <c r="BB121" s="141">
        <f t="shared" si="24"/>
        <v>0</v>
      </c>
    </row>
    <row r="122" spans="1:54" hidden="1" x14ac:dyDescent="0.2">
      <c r="A122" s="190">
        <v>4</v>
      </c>
      <c r="B122" s="141" t="s">
        <v>365</v>
      </c>
      <c r="C122" s="148" t="str">
        <f t="shared" si="16"/>
        <v>05</v>
      </c>
      <c r="D122" s="148" t="str">
        <f t="shared" si="17"/>
        <v>00</v>
      </c>
      <c r="E122" s="148" t="str">
        <f t="shared" si="18"/>
        <v>160</v>
      </c>
      <c r="F122" s="127" t="str">
        <f t="shared" si="19"/>
        <v>5100.10</v>
      </c>
      <c r="G122" s="141" t="s">
        <v>108</v>
      </c>
      <c r="H122" s="163">
        <v>0</v>
      </c>
      <c r="I122" s="163">
        <v>0</v>
      </c>
      <c r="J122" s="163"/>
      <c r="K122" s="163"/>
      <c r="L122" s="163"/>
      <c r="M122" s="163">
        <v>0</v>
      </c>
      <c r="N122" s="139">
        <v>0</v>
      </c>
      <c r="O122" s="139">
        <f t="shared" si="13"/>
        <v>0</v>
      </c>
      <c r="Q122" s="174">
        <v>0</v>
      </c>
      <c r="R122" s="174">
        <v>0</v>
      </c>
      <c r="S122" s="174"/>
      <c r="T122" s="174"/>
      <c r="U122" s="174"/>
      <c r="V122" s="174">
        <v>0</v>
      </c>
      <c r="W122" s="140">
        <v>0</v>
      </c>
      <c r="X122" s="140">
        <f t="shared" si="14"/>
        <v>0</v>
      </c>
      <c r="Z122" s="176">
        <v>0</v>
      </c>
      <c r="AA122" s="176">
        <v>0</v>
      </c>
      <c r="AB122" s="176"/>
      <c r="AC122" s="176"/>
      <c r="AD122" s="176"/>
      <c r="AE122" s="176">
        <v>0</v>
      </c>
      <c r="AF122" s="172">
        <v>0</v>
      </c>
      <c r="AG122" s="172">
        <f t="shared" si="15"/>
        <v>0</v>
      </c>
      <c r="AI122" s="168">
        <f>IFERROR(VLOOKUP(B122,[2]rptBudgetaryBudgetCrossOrganiza!$A$1:$M$754,4,FALSE),"0")</f>
        <v>0</v>
      </c>
      <c r="AJ122" s="168">
        <f>IFERROR(VLOOKUP(B122,[2]rptBudgetaryBudgetCrossOrganiza!$A$1:$M$754,6,FALSE),"0")</f>
        <v>0</v>
      </c>
      <c r="AK122" s="170">
        <f t="shared" si="20"/>
        <v>0</v>
      </c>
      <c r="AL122" s="170">
        <f>IFERROR(VLOOKUP(B122,[3]rptBudgetaryBudgetCrossOrganiza!$A$8792:$O$10068,13,FALSE),"0")</f>
        <v>0</v>
      </c>
      <c r="AM122" s="170"/>
      <c r="AN122" s="170"/>
      <c r="AO122" s="170"/>
      <c r="AP122" s="170"/>
      <c r="AQ122" s="170">
        <f t="shared" si="21"/>
        <v>0</v>
      </c>
      <c r="AS122" s="140"/>
      <c r="AT122" s="140"/>
      <c r="AU122" s="140"/>
      <c r="AV122" s="140"/>
      <c r="AW122" s="140"/>
      <c r="AX122" s="140"/>
      <c r="AY122" s="140"/>
      <c r="AZ122" s="140">
        <f t="shared" si="22"/>
        <v>0</v>
      </c>
      <c r="BA122" s="141" t="b">
        <f t="shared" si="23"/>
        <v>1</v>
      </c>
      <c r="BB122" s="141">
        <f t="shared" si="24"/>
        <v>0</v>
      </c>
    </row>
    <row r="123" spans="1:54" hidden="1" x14ac:dyDescent="0.2">
      <c r="A123" s="190">
        <v>4</v>
      </c>
      <c r="B123" s="141" t="s">
        <v>366</v>
      </c>
      <c r="C123" s="148" t="str">
        <f t="shared" si="16"/>
        <v>05</v>
      </c>
      <c r="D123" s="148" t="str">
        <f t="shared" si="17"/>
        <v>00</v>
      </c>
      <c r="E123" s="148" t="str">
        <f t="shared" si="18"/>
        <v>160</v>
      </c>
      <c r="F123" s="127" t="str">
        <f t="shared" si="19"/>
        <v>5100.04</v>
      </c>
      <c r="G123" s="141" t="s">
        <v>102</v>
      </c>
      <c r="H123" s="163">
        <v>591</v>
      </c>
      <c r="I123" s="163">
        <v>591</v>
      </c>
      <c r="J123" s="163"/>
      <c r="K123" s="163"/>
      <c r="L123" s="163"/>
      <c r="M123" s="163">
        <v>534.16999999999996</v>
      </c>
      <c r="N123" s="139">
        <v>534.16999999999996</v>
      </c>
      <c r="O123" s="139">
        <f t="shared" si="13"/>
        <v>-56.830000000000041</v>
      </c>
      <c r="Q123" s="174">
        <v>680</v>
      </c>
      <c r="R123" s="174">
        <v>680</v>
      </c>
      <c r="S123" s="174"/>
      <c r="T123" s="174"/>
      <c r="U123" s="174"/>
      <c r="V123" s="174">
        <v>584.66999999999996</v>
      </c>
      <c r="W123" s="140">
        <v>584.66999999999996</v>
      </c>
      <c r="X123" s="140">
        <f t="shared" si="14"/>
        <v>-95.330000000000041</v>
      </c>
      <c r="Z123" s="176">
        <v>590</v>
      </c>
      <c r="AA123" s="176">
        <v>590</v>
      </c>
      <c r="AB123" s="176"/>
      <c r="AC123" s="176"/>
      <c r="AD123" s="176"/>
      <c r="AE123" s="176">
        <v>620.38</v>
      </c>
      <c r="AF123" s="172">
        <v>620.38</v>
      </c>
      <c r="AG123" s="172">
        <f t="shared" si="15"/>
        <v>30.379999999999995</v>
      </c>
      <c r="AI123" s="168">
        <f>IFERROR(VLOOKUP(B123,[2]rptBudgetaryBudgetCrossOrganiza!$A$1:$M$754,4,FALSE),"0")</f>
        <v>590</v>
      </c>
      <c r="AJ123" s="168">
        <f>IFERROR(VLOOKUP(B123,[2]rptBudgetaryBudgetCrossOrganiza!$A$1:$M$754,6,FALSE),"0")</f>
        <v>590</v>
      </c>
      <c r="AK123" s="170">
        <f t="shared" si="20"/>
        <v>590</v>
      </c>
      <c r="AL123" s="170">
        <f>IFERROR(VLOOKUP(B123,[3]rptBudgetaryBudgetCrossOrganiza!$A$8792:$O$10068,13,FALSE),"0")</f>
        <v>186.56</v>
      </c>
      <c r="AM123" s="170"/>
      <c r="AN123" s="170"/>
      <c r="AO123" s="170"/>
      <c r="AP123" s="170"/>
      <c r="AQ123" s="170">
        <f t="shared" si="21"/>
        <v>-590</v>
      </c>
      <c r="AS123" s="140"/>
      <c r="AT123" s="140"/>
      <c r="AU123" s="140"/>
      <c r="AV123" s="140"/>
      <c r="AW123" s="140"/>
      <c r="AX123" s="140"/>
      <c r="AY123" s="140"/>
      <c r="AZ123" s="140">
        <f t="shared" si="22"/>
        <v>0</v>
      </c>
      <c r="BA123" s="141" t="b">
        <f t="shared" si="23"/>
        <v>1</v>
      </c>
      <c r="BB123" s="141">
        <f t="shared" si="24"/>
        <v>0</v>
      </c>
    </row>
    <row r="124" spans="1:54" hidden="1" x14ac:dyDescent="0.2">
      <c r="A124" s="190">
        <v>4</v>
      </c>
      <c r="B124" s="141" t="s">
        <v>367</v>
      </c>
      <c r="C124" s="148" t="str">
        <f t="shared" si="16"/>
        <v>05</v>
      </c>
      <c r="D124" s="148" t="str">
        <f t="shared" si="17"/>
        <v>00</v>
      </c>
      <c r="E124" s="148" t="str">
        <f t="shared" si="18"/>
        <v>160</v>
      </c>
      <c r="F124" s="127" t="str">
        <f t="shared" si="19"/>
        <v>5100.06</v>
      </c>
      <c r="G124" s="141" t="s">
        <v>104</v>
      </c>
      <c r="H124" s="163">
        <v>4230</v>
      </c>
      <c r="I124" s="163">
        <v>4230</v>
      </c>
      <c r="J124" s="163"/>
      <c r="K124" s="163"/>
      <c r="L124" s="163"/>
      <c r="M124" s="163">
        <v>4230</v>
      </c>
      <c r="N124" s="139">
        <v>4230</v>
      </c>
      <c r="O124" s="139">
        <f t="shared" si="13"/>
        <v>0</v>
      </c>
      <c r="Q124" s="174">
        <v>5020</v>
      </c>
      <c r="R124" s="174">
        <v>5020</v>
      </c>
      <c r="S124" s="174"/>
      <c r="T124" s="174"/>
      <c r="U124" s="174"/>
      <c r="V124" s="174">
        <v>5020</v>
      </c>
      <c r="W124" s="140">
        <v>5020</v>
      </c>
      <c r="X124" s="140">
        <f t="shared" si="14"/>
        <v>0</v>
      </c>
      <c r="Z124" s="176">
        <v>5930</v>
      </c>
      <c r="AA124" s="176">
        <v>5930</v>
      </c>
      <c r="AB124" s="176"/>
      <c r="AC124" s="176"/>
      <c r="AD124" s="176"/>
      <c r="AE124" s="176">
        <v>1976.68</v>
      </c>
      <c r="AF124" s="172">
        <v>1976.68</v>
      </c>
      <c r="AG124" s="172">
        <f t="shared" si="15"/>
        <v>-3953.3199999999997</v>
      </c>
      <c r="AI124" s="168">
        <f>IFERROR(VLOOKUP(B124,[2]rptBudgetaryBudgetCrossOrganiza!$A$1:$M$754,4,FALSE),"0")</f>
        <v>5930</v>
      </c>
      <c r="AJ124" s="168">
        <f>IFERROR(VLOOKUP(B124,[2]rptBudgetaryBudgetCrossOrganiza!$A$1:$M$754,6,FALSE),"0")</f>
        <v>5930</v>
      </c>
      <c r="AK124" s="170">
        <f t="shared" si="20"/>
        <v>5930</v>
      </c>
      <c r="AL124" s="170">
        <f>IFERROR(VLOOKUP(B124,[3]rptBudgetaryBudgetCrossOrganiza!$A$8792:$O$10068,13,FALSE),"0")</f>
        <v>0</v>
      </c>
      <c r="AM124" s="170"/>
      <c r="AN124" s="170"/>
      <c r="AO124" s="170"/>
      <c r="AP124" s="170"/>
      <c r="AQ124" s="170">
        <f t="shared" si="21"/>
        <v>-5930</v>
      </c>
      <c r="AS124" s="140"/>
      <c r="AT124" s="140"/>
      <c r="AU124" s="140"/>
      <c r="AV124" s="140"/>
      <c r="AW124" s="140"/>
      <c r="AX124" s="140"/>
      <c r="AY124" s="140"/>
      <c r="AZ124" s="140">
        <f t="shared" si="22"/>
        <v>0</v>
      </c>
      <c r="BA124" s="141" t="b">
        <f t="shared" si="23"/>
        <v>1</v>
      </c>
      <c r="BB124" s="141">
        <f t="shared" si="24"/>
        <v>0</v>
      </c>
    </row>
    <row r="125" spans="1:54" hidden="1" x14ac:dyDescent="0.2">
      <c r="A125" s="190">
        <v>5</v>
      </c>
      <c r="B125" s="141" t="s">
        <v>368</v>
      </c>
      <c r="C125" s="148" t="str">
        <f t="shared" si="16"/>
        <v>05</v>
      </c>
      <c r="D125" s="148" t="str">
        <f t="shared" si="17"/>
        <v>00</v>
      </c>
      <c r="E125" s="148" t="str">
        <f t="shared" si="18"/>
        <v>160</v>
      </c>
      <c r="F125" s="127" t="str">
        <f t="shared" si="19"/>
        <v>6000.15</v>
      </c>
      <c r="G125" s="141" t="s">
        <v>177</v>
      </c>
      <c r="H125" s="163">
        <v>85000</v>
      </c>
      <c r="I125" s="163">
        <v>85000</v>
      </c>
      <c r="J125" s="163"/>
      <c r="K125" s="163"/>
      <c r="L125" s="163"/>
      <c r="M125" s="163">
        <v>76911.360000000001</v>
      </c>
      <c r="N125" s="139">
        <v>76911.360000000001</v>
      </c>
      <c r="O125" s="139">
        <f t="shared" ref="O125:O185" si="25">N125-I125</f>
        <v>-8088.6399999999994</v>
      </c>
      <c r="Q125" s="174">
        <v>85000</v>
      </c>
      <c r="R125" s="174">
        <v>85000</v>
      </c>
      <c r="S125" s="174"/>
      <c r="T125" s="174"/>
      <c r="U125" s="174"/>
      <c r="V125" s="174">
        <v>76442.17</v>
      </c>
      <c r="W125" s="140">
        <v>76442.17</v>
      </c>
      <c r="X125" s="140">
        <f t="shared" si="14"/>
        <v>-8557.8300000000017</v>
      </c>
      <c r="Z125" s="176">
        <v>80000</v>
      </c>
      <c r="AA125" s="176">
        <v>80000</v>
      </c>
      <c r="AB125" s="176"/>
      <c r="AC125" s="176"/>
      <c r="AD125" s="176"/>
      <c r="AE125" s="176">
        <v>81145.34</v>
      </c>
      <c r="AF125" s="172">
        <v>81145.34</v>
      </c>
      <c r="AG125" s="172">
        <f t="shared" si="15"/>
        <v>1145.3399999999965</v>
      </c>
      <c r="AI125" s="168">
        <f>IFERROR(VLOOKUP(B125,[2]rptBudgetaryBudgetCrossOrganiza!$A$1:$M$754,4,FALSE),"0")</f>
        <v>80000</v>
      </c>
      <c r="AJ125" s="168">
        <f>IFERROR(VLOOKUP(B125,[2]rptBudgetaryBudgetCrossOrganiza!$A$1:$M$754,6,FALSE),"0")</f>
        <v>80000</v>
      </c>
      <c r="AK125" s="170">
        <f t="shared" si="20"/>
        <v>80000</v>
      </c>
      <c r="AL125" s="170">
        <f>IFERROR(VLOOKUP(B125,[3]rptBudgetaryBudgetCrossOrganiza!$A$8792:$O$10068,13,FALSE),"0")</f>
        <v>18048.16</v>
      </c>
      <c r="AM125" s="170"/>
      <c r="AN125" s="170"/>
      <c r="AO125" s="170"/>
      <c r="AP125" s="170"/>
      <c r="AQ125" s="170">
        <f t="shared" si="21"/>
        <v>-80000</v>
      </c>
      <c r="AS125" s="140"/>
      <c r="AT125" s="140"/>
      <c r="AU125" s="140"/>
      <c r="AV125" s="140"/>
      <c r="AW125" s="140"/>
      <c r="AX125" s="140"/>
      <c r="AY125" s="140"/>
      <c r="AZ125" s="140">
        <f t="shared" si="22"/>
        <v>0</v>
      </c>
      <c r="BA125" s="141" t="b">
        <f t="shared" si="23"/>
        <v>1</v>
      </c>
      <c r="BB125" s="141">
        <f t="shared" si="24"/>
        <v>0</v>
      </c>
    </row>
    <row r="126" spans="1:54" hidden="1" x14ac:dyDescent="0.2">
      <c r="A126" s="190">
        <v>4</v>
      </c>
      <c r="B126" s="141" t="s">
        <v>369</v>
      </c>
      <c r="C126" s="148" t="str">
        <f t="shared" si="16"/>
        <v>05</v>
      </c>
      <c r="D126" s="148" t="str">
        <f t="shared" si="17"/>
        <v>00</v>
      </c>
      <c r="E126" s="148" t="str">
        <f t="shared" si="18"/>
        <v>160</v>
      </c>
      <c r="F126" s="127" t="str">
        <f t="shared" si="19"/>
        <v>5000.07</v>
      </c>
      <c r="G126" s="141" t="s">
        <v>91</v>
      </c>
      <c r="H126" s="163">
        <v>458</v>
      </c>
      <c r="I126" s="163">
        <v>458</v>
      </c>
      <c r="J126" s="163"/>
      <c r="K126" s="163"/>
      <c r="L126" s="163"/>
      <c r="M126" s="163">
        <v>911.33</v>
      </c>
      <c r="N126" s="139">
        <v>911.33</v>
      </c>
      <c r="O126" s="139">
        <f t="shared" si="25"/>
        <v>453.33000000000004</v>
      </c>
      <c r="Q126" s="174">
        <v>410</v>
      </c>
      <c r="R126" s="174">
        <v>410</v>
      </c>
      <c r="S126" s="174"/>
      <c r="T126" s="174"/>
      <c r="U126" s="174"/>
      <c r="V126" s="174">
        <v>331.37</v>
      </c>
      <c r="W126" s="140">
        <v>331.37</v>
      </c>
      <c r="X126" s="140">
        <f t="shared" ref="X126:X207" si="26">W126-R126</f>
        <v>-78.63</v>
      </c>
      <c r="Z126" s="176">
        <v>450</v>
      </c>
      <c r="AA126" s="176">
        <v>450</v>
      </c>
      <c r="AB126" s="176"/>
      <c r="AC126" s="176"/>
      <c r="AD126" s="176"/>
      <c r="AE126" s="176">
        <v>633.62</v>
      </c>
      <c r="AF126" s="172">
        <v>633.62</v>
      </c>
      <c r="AG126" s="172">
        <f t="shared" ref="AG126:AG207" si="27">AF126-AA126</f>
        <v>183.62</v>
      </c>
      <c r="AI126" s="168">
        <f>IFERROR(VLOOKUP(B126,[2]rptBudgetaryBudgetCrossOrganiza!$A$1:$M$754,4,FALSE),"0")</f>
        <v>465</v>
      </c>
      <c r="AJ126" s="168">
        <f>IFERROR(VLOOKUP(B126,[2]rptBudgetaryBudgetCrossOrganiza!$A$1:$M$754,6,FALSE),"0")</f>
        <v>465</v>
      </c>
      <c r="AK126" s="170">
        <f t="shared" si="20"/>
        <v>465</v>
      </c>
      <c r="AL126" s="170">
        <f>IFERROR(VLOOKUP(B126,[3]rptBudgetaryBudgetCrossOrganiza!$A$8792:$O$10068,13,FALSE),"0")</f>
        <v>886.67</v>
      </c>
      <c r="AM126" s="170"/>
      <c r="AN126" s="170"/>
      <c r="AO126" s="170"/>
      <c r="AP126" s="170"/>
      <c r="AQ126" s="170">
        <f t="shared" si="21"/>
        <v>-465</v>
      </c>
      <c r="AS126" s="140"/>
      <c r="AT126" s="140"/>
      <c r="AU126" s="140"/>
      <c r="AV126" s="140"/>
      <c r="AW126" s="140"/>
      <c r="AX126" s="140"/>
      <c r="AY126" s="140"/>
      <c r="AZ126" s="140">
        <f t="shared" si="22"/>
        <v>0</v>
      </c>
      <c r="BA126" s="141" t="b">
        <f t="shared" si="23"/>
        <v>1</v>
      </c>
      <c r="BB126" s="141">
        <f t="shared" si="24"/>
        <v>0</v>
      </c>
    </row>
    <row r="127" spans="1:54" hidden="1" x14ac:dyDescent="0.2">
      <c r="A127" s="190">
        <v>4</v>
      </c>
      <c r="B127" s="141" t="s">
        <v>370</v>
      </c>
      <c r="C127" s="148" t="str">
        <f t="shared" si="16"/>
        <v>05</v>
      </c>
      <c r="D127" s="148" t="str">
        <f t="shared" si="17"/>
        <v>00</v>
      </c>
      <c r="E127" s="148" t="str">
        <f t="shared" si="18"/>
        <v>160</v>
      </c>
      <c r="F127" s="127" t="str">
        <f t="shared" si="19"/>
        <v>5000.12</v>
      </c>
      <c r="G127" s="141" t="s">
        <v>96</v>
      </c>
      <c r="H127" s="163">
        <v>0</v>
      </c>
      <c r="I127" s="163">
        <v>0</v>
      </c>
      <c r="J127" s="163"/>
      <c r="K127" s="163"/>
      <c r="L127" s="163"/>
      <c r="M127" s="163">
        <v>0</v>
      </c>
      <c r="N127" s="139">
        <v>0</v>
      </c>
      <c r="O127" s="139">
        <f t="shared" si="25"/>
        <v>0</v>
      </c>
      <c r="Q127" s="174">
        <v>0</v>
      </c>
      <c r="R127" s="174">
        <v>0</v>
      </c>
      <c r="S127" s="174"/>
      <c r="T127" s="174"/>
      <c r="U127" s="174"/>
      <c r="V127" s="174">
        <v>0</v>
      </c>
      <c r="W127" s="140">
        <v>0</v>
      </c>
      <c r="X127" s="140">
        <f t="shared" si="26"/>
        <v>0</v>
      </c>
      <c r="Z127" s="176">
        <v>0</v>
      </c>
      <c r="AA127" s="176">
        <v>0</v>
      </c>
      <c r="AB127" s="176"/>
      <c r="AC127" s="176"/>
      <c r="AD127" s="176"/>
      <c r="AE127" s="176">
        <v>0</v>
      </c>
      <c r="AF127" s="172">
        <v>0</v>
      </c>
      <c r="AG127" s="172">
        <f t="shared" si="27"/>
        <v>0</v>
      </c>
      <c r="AI127" s="168">
        <f>IFERROR(VLOOKUP(B127,[2]rptBudgetaryBudgetCrossOrganiza!$A$1:$M$754,4,FALSE),"0")</f>
        <v>0</v>
      </c>
      <c r="AJ127" s="168">
        <f>IFERROR(VLOOKUP(B127,[2]rptBudgetaryBudgetCrossOrganiza!$A$1:$M$754,6,FALSE),"0")</f>
        <v>0</v>
      </c>
      <c r="AK127" s="170">
        <f t="shared" si="20"/>
        <v>0</v>
      </c>
      <c r="AL127" s="170">
        <f>IFERROR(VLOOKUP(B127,[3]rptBudgetaryBudgetCrossOrganiza!$A$8792:$O$10068,13,FALSE),"0")</f>
        <v>0</v>
      </c>
      <c r="AM127" s="170"/>
      <c r="AN127" s="170"/>
      <c r="AO127" s="170"/>
      <c r="AP127" s="170"/>
      <c r="AQ127" s="170">
        <f t="shared" si="21"/>
        <v>0</v>
      </c>
      <c r="AS127" s="140"/>
      <c r="AT127" s="140"/>
      <c r="AU127" s="140"/>
      <c r="AV127" s="140"/>
      <c r="AW127" s="140"/>
      <c r="AX127" s="140"/>
      <c r="AY127" s="140"/>
      <c r="AZ127" s="140">
        <f t="shared" si="22"/>
        <v>0</v>
      </c>
      <c r="BA127" s="141" t="b">
        <f t="shared" si="23"/>
        <v>1</v>
      </c>
      <c r="BB127" s="141">
        <f t="shared" si="24"/>
        <v>0</v>
      </c>
    </row>
    <row r="128" spans="1:54" hidden="1" x14ac:dyDescent="0.2">
      <c r="A128" s="190">
        <v>4</v>
      </c>
      <c r="B128" s="141" t="s">
        <v>371</v>
      </c>
      <c r="C128" s="148" t="str">
        <f t="shared" si="16"/>
        <v>05</v>
      </c>
      <c r="D128" s="148" t="str">
        <f t="shared" si="17"/>
        <v>00</v>
      </c>
      <c r="E128" s="148" t="str">
        <f t="shared" si="18"/>
        <v>160</v>
      </c>
      <c r="F128" s="127" t="str">
        <f t="shared" si="19"/>
        <v>5000.05</v>
      </c>
      <c r="G128" s="141" t="s">
        <v>89</v>
      </c>
      <c r="H128" s="163">
        <v>0</v>
      </c>
      <c r="I128" s="163">
        <v>0</v>
      </c>
      <c r="J128" s="163"/>
      <c r="K128" s="163"/>
      <c r="L128" s="163"/>
      <c r="M128" s="163">
        <v>0</v>
      </c>
      <c r="N128" s="139">
        <v>0</v>
      </c>
      <c r="O128" s="139">
        <f t="shared" si="25"/>
        <v>0</v>
      </c>
      <c r="Q128" s="174">
        <v>0</v>
      </c>
      <c r="R128" s="174">
        <v>0</v>
      </c>
      <c r="S128" s="174"/>
      <c r="T128" s="174"/>
      <c r="U128" s="174"/>
      <c r="V128" s="174">
        <v>0</v>
      </c>
      <c r="W128" s="140">
        <v>0</v>
      </c>
      <c r="X128" s="140">
        <f t="shared" si="26"/>
        <v>0</v>
      </c>
      <c r="Z128" s="176">
        <v>0</v>
      </c>
      <c r="AA128" s="176">
        <v>0</v>
      </c>
      <c r="AB128" s="176"/>
      <c r="AC128" s="176"/>
      <c r="AD128" s="176"/>
      <c r="AE128" s="176">
        <v>0</v>
      </c>
      <c r="AF128" s="172">
        <v>0</v>
      </c>
      <c r="AG128" s="172">
        <f t="shared" si="27"/>
        <v>0</v>
      </c>
      <c r="AI128" s="168">
        <f>IFERROR(VLOOKUP(B128,[2]rptBudgetaryBudgetCrossOrganiza!$A$1:$M$754,4,FALSE),"0")</f>
        <v>0</v>
      </c>
      <c r="AJ128" s="168">
        <f>IFERROR(VLOOKUP(B128,[2]rptBudgetaryBudgetCrossOrganiza!$A$1:$M$754,6,FALSE),"0")</f>
        <v>0</v>
      </c>
      <c r="AK128" s="170">
        <f t="shared" si="20"/>
        <v>0</v>
      </c>
      <c r="AL128" s="170">
        <f>IFERROR(VLOOKUP(B128,[3]rptBudgetaryBudgetCrossOrganiza!$A$8792:$O$10068,13,FALSE),"0")</f>
        <v>0</v>
      </c>
      <c r="AM128" s="170"/>
      <c r="AN128" s="170"/>
      <c r="AO128" s="170"/>
      <c r="AP128" s="170"/>
      <c r="AQ128" s="170">
        <f t="shared" si="21"/>
        <v>0</v>
      </c>
      <c r="AS128" s="140"/>
      <c r="AT128" s="140"/>
      <c r="AU128" s="140"/>
      <c r="AV128" s="140"/>
      <c r="AW128" s="140"/>
      <c r="AX128" s="140"/>
      <c r="AY128" s="140"/>
      <c r="AZ128" s="140">
        <f t="shared" si="22"/>
        <v>0</v>
      </c>
      <c r="BA128" s="141" t="b">
        <f t="shared" si="23"/>
        <v>1</v>
      </c>
      <c r="BB128" s="141">
        <f t="shared" si="24"/>
        <v>0</v>
      </c>
    </row>
    <row r="129" spans="1:54" hidden="1" x14ac:dyDescent="0.2">
      <c r="A129" s="190">
        <v>4</v>
      </c>
      <c r="B129" s="141" t="s">
        <v>372</v>
      </c>
      <c r="C129" s="148" t="str">
        <f t="shared" si="16"/>
        <v>05</v>
      </c>
      <c r="D129" s="148" t="str">
        <f t="shared" si="17"/>
        <v>00</v>
      </c>
      <c r="E129" s="148" t="str">
        <f t="shared" si="18"/>
        <v>160</v>
      </c>
      <c r="F129" s="127" t="str">
        <f t="shared" si="19"/>
        <v>5000.10</v>
      </c>
      <c r="G129" s="141" t="s">
        <v>94</v>
      </c>
      <c r="H129" s="163">
        <v>0</v>
      </c>
      <c r="I129" s="163">
        <v>0</v>
      </c>
      <c r="J129" s="163"/>
      <c r="K129" s="163"/>
      <c r="L129" s="163"/>
      <c r="M129" s="163">
        <v>0</v>
      </c>
      <c r="N129" s="139">
        <v>0</v>
      </c>
      <c r="O129" s="139">
        <f t="shared" si="25"/>
        <v>0</v>
      </c>
      <c r="Q129" s="174">
        <v>0</v>
      </c>
      <c r="R129" s="174">
        <v>0</v>
      </c>
      <c r="S129" s="174"/>
      <c r="T129" s="174"/>
      <c r="U129" s="174"/>
      <c r="V129" s="174">
        <v>0</v>
      </c>
      <c r="W129" s="140">
        <v>0</v>
      </c>
      <c r="X129" s="140">
        <f t="shared" si="26"/>
        <v>0</v>
      </c>
      <c r="Z129" s="176">
        <v>0</v>
      </c>
      <c r="AA129" s="176">
        <v>0</v>
      </c>
      <c r="AB129" s="176"/>
      <c r="AC129" s="176"/>
      <c r="AD129" s="176"/>
      <c r="AE129" s="176">
        <v>0</v>
      </c>
      <c r="AF129" s="172">
        <v>0</v>
      </c>
      <c r="AG129" s="172">
        <f t="shared" si="27"/>
        <v>0</v>
      </c>
      <c r="AI129" s="168">
        <f>IFERROR(VLOOKUP(B129,[2]rptBudgetaryBudgetCrossOrganiza!$A$1:$M$754,4,FALSE),"0")</f>
        <v>0</v>
      </c>
      <c r="AJ129" s="168">
        <f>IFERROR(VLOOKUP(B129,[2]rptBudgetaryBudgetCrossOrganiza!$A$1:$M$754,6,FALSE),"0")</f>
        <v>0</v>
      </c>
      <c r="AK129" s="170">
        <f t="shared" si="20"/>
        <v>0</v>
      </c>
      <c r="AL129" s="170">
        <f>IFERROR(VLOOKUP(B129,[3]rptBudgetaryBudgetCrossOrganiza!$A$8792:$O$10068,13,FALSE),"0")</f>
        <v>0</v>
      </c>
      <c r="AM129" s="170"/>
      <c r="AN129" s="170"/>
      <c r="AO129" s="170"/>
      <c r="AP129" s="170"/>
      <c r="AQ129" s="170">
        <f t="shared" si="21"/>
        <v>0</v>
      </c>
      <c r="AS129" s="140"/>
      <c r="AT129" s="140"/>
      <c r="AU129" s="140"/>
      <c r="AV129" s="140"/>
      <c r="AW129" s="140"/>
      <c r="AX129" s="140"/>
      <c r="AY129" s="140"/>
      <c r="AZ129" s="140">
        <f t="shared" si="22"/>
        <v>0</v>
      </c>
      <c r="BA129" s="141" t="b">
        <f t="shared" si="23"/>
        <v>1</v>
      </c>
      <c r="BB129" s="141">
        <f t="shared" si="24"/>
        <v>0</v>
      </c>
    </row>
    <row r="130" spans="1:54" hidden="1" x14ac:dyDescent="0.2">
      <c r="A130" s="190">
        <v>4</v>
      </c>
      <c r="B130" s="141" t="s">
        <v>373</v>
      </c>
      <c r="C130" s="148" t="str">
        <f t="shared" si="16"/>
        <v>05</v>
      </c>
      <c r="D130" s="148" t="str">
        <f t="shared" si="17"/>
        <v>00</v>
      </c>
      <c r="E130" s="148" t="str">
        <f t="shared" si="18"/>
        <v>160</v>
      </c>
      <c r="F130" s="127" t="str">
        <f t="shared" si="19"/>
        <v>5000.04</v>
      </c>
      <c r="G130" s="141" t="s">
        <v>88</v>
      </c>
      <c r="H130" s="163">
        <v>0</v>
      </c>
      <c r="I130" s="163">
        <v>0</v>
      </c>
      <c r="J130" s="163"/>
      <c r="K130" s="163"/>
      <c r="L130" s="163"/>
      <c r="M130" s="163">
        <v>0</v>
      </c>
      <c r="N130" s="139">
        <v>0</v>
      </c>
      <c r="O130" s="139">
        <f t="shared" si="25"/>
        <v>0</v>
      </c>
      <c r="Q130" s="174">
        <v>0</v>
      </c>
      <c r="R130" s="174">
        <v>0</v>
      </c>
      <c r="S130" s="174"/>
      <c r="T130" s="174"/>
      <c r="U130" s="174"/>
      <c r="V130" s="174">
        <v>0</v>
      </c>
      <c r="W130" s="140">
        <v>0</v>
      </c>
      <c r="X130" s="140">
        <f t="shared" si="26"/>
        <v>0</v>
      </c>
      <c r="Z130" s="176">
        <v>0</v>
      </c>
      <c r="AA130" s="176">
        <v>0</v>
      </c>
      <c r="AB130" s="176"/>
      <c r="AC130" s="176"/>
      <c r="AD130" s="176"/>
      <c r="AE130" s="176">
        <v>0</v>
      </c>
      <c r="AF130" s="172">
        <v>0</v>
      </c>
      <c r="AG130" s="172">
        <f t="shared" si="27"/>
        <v>0</v>
      </c>
      <c r="AI130" s="168">
        <f>IFERROR(VLOOKUP(B130,[2]rptBudgetaryBudgetCrossOrganiza!$A$1:$M$754,4,FALSE),"0")</f>
        <v>0</v>
      </c>
      <c r="AJ130" s="168">
        <f>IFERROR(VLOOKUP(B130,[2]rptBudgetaryBudgetCrossOrganiza!$A$1:$M$754,6,FALSE),"0")</f>
        <v>0</v>
      </c>
      <c r="AK130" s="170">
        <f t="shared" si="20"/>
        <v>0</v>
      </c>
      <c r="AL130" s="170">
        <f>IFERROR(VLOOKUP(B130,[3]rptBudgetaryBudgetCrossOrganiza!$A$8792:$O$10068,13,FALSE),"0")</f>
        <v>0</v>
      </c>
      <c r="AM130" s="170"/>
      <c r="AN130" s="170"/>
      <c r="AO130" s="170"/>
      <c r="AP130" s="170"/>
      <c r="AQ130" s="170">
        <f t="shared" si="21"/>
        <v>0</v>
      </c>
      <c r="AS130" s="140"/>
      <c r="AT130" s="140"/>
      <c r="AU130" s="140"/>
      <c r="AV130" s="140"/>
      <c r="AW130" s="140"/>
      <c r="AX130" s="140"/>
      <c r="AY130" s="140"/>
      <c r="AZ130" s="140">
        <f t="shared" si="22"/>
        <v>0</v>
      </c>
      <c r="BA130" s="141" t="b">
        <f t="shared" si="23"/>
        <v>1</v>
      </c>
      <c r="BB130" s="141">
        <f t="shared" si="24"/>
        <v>0</v>
      </c>
    </row>
    <row r="131" spans="1:54" hidden="1" x14ac:dyDescent="0.2">
      <c r="A131" s="190">
        <v>4</v>
      </c>
      <c r="B131" s="141" t="s">
        <v>374</v>
      </c>
      <c r="C131" s="148" t="str">
        <f t="shared" si="16"/>
        <v>05</v>
      </c>
      <c r="D131" s="148" t="str">
        <f t="shared" si="17"/>
        <v>00</v>
      </c>
      <c r="E131" s="148" t="str">
        <f t="shared" si="18"/>
        <v>160</v>
      </c>
      <c r="F131" s="127" t="str">
        <f t="shared" si="19"/>
        <v>5000.08</v>
      </c>
      <c r="G131" s="141" t="s">
        <v>92</v>
      </c>
      <c r="H131" s="163">
        <v>817</v>
      </c>
      <c r="I131" s="163">
        <v>817</v>
      </c>
      <c r="J131" s="163"/>
      <c r="K131" s="163"/>
      <c r="L131" s="163"/>
      <c r="M131" s="163">
        <v>290.55</v>
      </c>
      <c r="N131" s="139">
        <v>290.55</v>
      </c>
      <c r="O131" s="139">
        <f t="shared" si="25"/>
        <v>-526.45000000000005</v>
      </c>
      <c r="Q131" s="174">
        <v>560</v>
      </c>
      <c r="R131" s="174">
        <v>560</v>
      </c>
      <c r="S131" s="174"/>
      <c r="T131" s="174"/>
      <c r="U131" s="174"/>
      <c r="V131" s="174">
        <v>548.44000000000005</v>
      </c>
      <c r="W131" s="140">
        <v>548.44000000000005</v>
      </c>
      <c r="X131" s="140">
        <f t="shared" si="26"/>
        <v>-11.559999999999945</v>
      </c>
      <c r="Z131" s="176">
        <v>765</v>
      </c>
      <c r="AA131" s="176">
        <v>765</v>
      </c>
      <c r="AB131" s="176"/>
      <c r="AC131" s="176"/>
      <c r="AD131" s="176"/>
      <c r="AE131" s="176">
        <v>801.73</v>
      </c>
      <c r="AF131" s="172">
        <v>801.73</v>
      </c>
      <c r="AG131" s="172">
        <f t="shared" si="27"/>
        <v>36.730000000000018</v>
      </c>
      <c r="AI131" s="168">
        <f>IFERROR(VLOOKUP(B131,[2]rptBudgetaryBudgetCrossOrganiza!$A$1:$M$754,4,FALSE),"0")</f>
        <v>788</v>
      </c>
      <c r="AJ131" s="168">
        <f>IFERROR(VLOOKUP(B131,[2]rptBudgetaryBudgetCrossOrganiza!$A$1:$M$754,6,FALSE),"0")</f>
        <v>788</v>
      </c>
      <c r="AK131" s="170">
        <f t="shared" si="20"/>
        <v>788</v>
      </c>
      <c r="AL131" s="170">
        <f>IFERROR(VLOOKUP(B131,[3]rptBudgetaryBudgetCrossOrganiza!$A$8792:$O$10068,13,FALSE),"0")</f>
        <v>365.7</v>
      </c>
      <c r="AM131" s="170"/>
      <c r="AN131" s="170"/>
      <c r="AO131" s="170"/>
      <c r="AP131" s="170"/>
      <c r="AQ131" s="170">
        <f t="shared" si="21"/>
        <v>-788</v>
      </c>
      <c r="AS131" s="140"/>
      <c r="AT131" s="140"/>
      <c r="AU131" s="140"/>
      <c r="AV131" s="140"/>
      <c r="AW131" s="140"/>
      <c r="AX131" s="140"/>
      <c r="AY131" s="140"/>
      <c r="AZ131" s="140">
        <f t="shared" si="22"/>
        <v>0</v>
      </c>
      <c r="BA131" s="141" t="b">
        <f t="shared" si="23"/>
        <v>1</v>
      </c>
      <c r="BB131" s="141">
        <f t="shared" si="24"/>
        <v>0</v>
      </c>
    </row>
    <row r="132" spans="1:54" hidden="1" x14ac:dyDescent="0.2">
      <c r="A132" s="190">
        <v>4</v>
      </c>
      <c r="B132" s="141" t="s">
        <v>375</v>
      </c>
      <c r="C132" s="148" t="str">
        <f t="shared" si="16"/>
        <v>05</v>
      </c>
      <c r="D132" s="148" t="str">
        <f t="shared" si="17"/>
        <v>00</v>
      </c>
      <c r="E132" s="148" t="str">
        <f t="shared" si="18"/>
        <v>160</v>
      </c>
      <c r="F132" s="127" t="str">
        <f t="shared" si="19"/>
        <v>5000.09</v>
      </c>
      <c r="G132" s="141" t="s">
        <v>93</v>
      </c>
      <c r="H132" s="163">
        <v>0</v>
      </c>
      <c r="I132" s="163">
        <v>0</v>
      </c>
      <c r="J132" s="163"/>
      <c r="K132" s="163"/>
      <c r="L132" s="163"/>
      <c r="M132" s="163">
        <v>0</v>
      </c>
      <c r="N132" s="139">
        <v>0</v>
      </c>
      <c r="O132" s="139">
        <f t="shared" si="25"/>
        <v>0</v>
      </c>
      <c r="Q132" s="174">
        <v>0</v>
      </c>
      <c r="R132" s="174">
        <v>0</v>
      </c>
      <c r="S132" s="174"/>
      <c r="T132" s="174"/>
      <c r="U132" s="174"/>
      <c r="V132" s="174">
        <v>0</v>
      </c>
      <c r="W132" s="140">
        <v>0</v>
      </c>
      <c r="X132" s="140">
        <f t="shared" si="26"/>
        <v>0</v>
      </c>
      <c r="Z132" s="176">
        <v>0</v>
      </c>
      <c r="AA132" s="176">
        <v>0</v>
      </c>
      <c r="AB132" s="176"/>
      <c r="AC132" s="176"/>
      <c r="AD132" s="176"/>
      <c r="AE132" s="176">
        <v>0</v>
      </c>
      <c r="AF132" s="172">
        <v>0</v>
      </c>
      <c r="AG132" s="172">
        <f t="shared" si="27"/>
        <v>0</v>
      </c>
      <c r="AI132" s="168">
        <f>IFERROR(VLOOKUP(B132,[2]rptBudgetaryBudgetCrossOrganiza!$A$1:$M$754,4,FALSE),"0")</f>
        <v>0</v>
      </c>
      <c r="AJ132" s="168">
        <f>IFERROR(VLOOKUP(B132,[2]rptBudgetaryBudgetCrossOrganiza!$A$1:$M$754,6,FALSE),"0")</f>
        <v>0</v>
      </c>
      <c r="AK132" s="170">
        <f t="shared" si="20"/>
        <v>0</v>
      </c>
      <c r="AL132" s="170">
        <f>IFERROR(VLOOKUP(B132,[3]rptBudgetaryBudgetCrossOrganiza!$A$8792:$O$10068,13,FALSE),"0")</f>
        <v>0</v>
      </c>
      <c r="AM132" s="170"/>
      <c r="AN132" s="170"/>
      <c r="AO132" s="170"/>
      <c r="AP132" s="170"/>
      <c r="AQ132" s="170">
        <f t="shared" si="21"/>
        <v>0</v>
      </c>
      <c r="AS132" s="140"/>
      <c r="AT132" s="140"/>
      <c r="AU132" s="140"/>
      <c r="AV132" s="140"/>
      <c r="AW132" s="140"/>
      <c r="AX132" s="140"/>
      <c r="AY132" s="140"/>
      <c r="AZ132" s="140">
        <f t="shared" si="22"/>
        <v>0</v>
      </c>
      <c r="BA132" s="141" t="b">
        <f t="shared" si="23"/>
        <v>1</v>
      </c>
      <c r="BB132" s="141">
        <f t="shared" si="24"/>
        <v>0</v>
      </c>
    </row>
    <row r="133" spans="1:54" hidden="1" x14ac:dyDescent="0.2">
      <c r="A133" s="190">
        <v>4</v>
      </c>
      <c r="B133" s="141" t="s">
        <v>376</v>
      </c>
      <c r="C133" s="148" t="str">
        <f t="shared" ref="C133:C196" si="28">MID(B133,5,2)</f>
        <v>05</v>
      </c>
      <c r="D133" s="148" t="str">
        <f t="shared" ref="D133:D196" si="29">MID(B133,8,2)</f>
        <v>00</v>
      </c>
      <c r="E133" s="148" t="str">
        <f t="shared" ref="E133:E196" si="30">MID(B133,11,3)</f>
        <v>160</v>
      </c>
      <c r="F133" s="127" t="str">
        <f t="shared" ref="F133:F196" si="31">RIGHT(B133,7)</f>
        <v>5000.99</v>
      </c>
      <c r="G133" s="141" t="s">
        <v>97</v>
      </c>
      <c r="H133" s="163">
        <v>0</v>
      </c>
      <c r="I133" s="163">
        <v>0</v>
      </c>
      <c r="J133" s="163"/>
      <c r="K133" s="163"/>
      <c r="L133" s="163"/>
      <c r="M133" s="163">
        <v>0</v>
      </c>
      <c r="N133" s="139">
        <v>0</v>
      </c>
      <c r="O133" s="139">
        <f t="shared" si="25"/>
        <v>0</v>
      </c>
      <c r="Q133" s="174">
        <v>0</v>
      </c>
      <c r="R133" s="174">
        <v>0</v>
      </c>
      <c r="S133" s="174"/>
      <c r="T133" s="174"/>
      <c r="U133" s="174"/>
      <c r="V133" s="174">
        <v>0</v>
      </c>
      <c r="W133" s="140">
        <v>0</v>
      </c>
      <c r="X133" s="140">
        <f t="shared" si="26"/>
        <v>0</v>
      </c>
      <c r="Z133" s="176">
        <v>0</v>
      </c>
      <c r="AA133" s="176">
        <v>0</v>
      </c>
      <c r="AB133" s="176"/>
      <c r="AC133" s="176"/>
      <c r="AD133" s="176"/>
      <c r="AE133" s="176">
        <v>0</v>
      </c>
      <c r="AF133" s="172">
        <v>0</v>
      </c>
      <c r="AG133" s="172">
        <f t="shared" si="27"/>
        <v>0</v>
      </c>
      <c r="AI133" s="168">
        <f>IFERROR(VLOOKUP(B133,[2]rptBudgetaryBudgetCrossOrganiza!$A$1:$M$754,4,FALSE),"0")</f>
        <v>0</v>
      </c>
      <c r="AJ133" s="168">
        <f>IFERROR(VLOOKUP(B133,[2]rptBudgetaryBudgetCrossOrganiza!$A$1:$M$754,6,FALSE),"0")</f>
        <v>0</v>
      </c>
      <c r="AK133" s="170">
        <f t="shared" ref="AK133:AK196" si="32">AJ133</f>
        <v>0</v>
      </c>
      <c r="AL133" s="170">
        <f>IFERROR(VLOOKUP(B133,[3]rptBudgetaryBudgetCrossOrganiza!$A$8792:$O$10068,13,FALSE),"0")</f>
        <v>0</v>
      </c>
      <c r="AM133" s="170"/>
      <c r="AN133" s="170"/>
      <c r="AO133" s="170"/>
      <c r="AP133" s="170"/>
      <c r="AQ133" s="170">
        <f t="shared" ref="AQ133:AQ195" si="33">AP133-AJ133</f>
        <v>0</v>
      </c>
      <c r="AS133" s="140"/>
      <c r="AT133" s="140"/>
      <c r="AU133" s="140"/>
      <c r="AV133" s="140"/>
      <c r="AW133" s="140"/>
      <c r="AX133" s="140"/>
      <c r="AY133" s="140"/>
      <c r="AZ133" s="140">
        <f t="shared" ref="AZ133:AZ176" si="34">AY133-AT133</f>
        <v>0</v>
      </c>
      <c r="BA133" s="141" t="b">
        <f t="shared" ref="BA133:BA196" si="35">AJ133=AK133</f>
        <v>1</v>
      </c>
      <c r="BB133" s="141">
        <f t="shared" si="24"/>
        <v>0</v>
      </c>
    </row>
    <row r="134" spans="1:54" hidden="1" x14ac:dyDescent="0.2">
      <c r="A134" s="190">
        <v>4</v>
      </c>
      <c r="B134" s="141" t="s">
        <v>377</v>
      </c>
      <c r="C134" s="148" t="str">
        <f t="shared" si="28"/>
        <v>05</v>
      </c>
      <c r="D134" s="148" t="str">
        <f t="shared" si="29"/>
        <v>00</v>
      </c>
      <c r="E134" s="148" t="str">
        <f t="shared" si="30"/>
        <v>160</v>
      </c>
      <c r="F134" s="127" t="str">
        <f t="shared" si="31"/>
        <v>5000.06</v>
      </c>
      <c r="G134" s="141" t="s">
        <v>90</v>
      </c>
      <c r="H134" s="163">
        <v>0</v>
      </c>
      <c r="I134" s="163">
        <v>0</v>
      </c>
      <c r="J134" s="163"/>
      <c r="K134" s="163"/>
      <c r="L134" s="163"/>
      <c r="M134" s="163">
        <v>118.42</v>
      </c>
      <c r="N134" s="139">
        <v>118.42</v>
      </c>
      <c r="O134" s="139">
        <f t="shared" si="25"/>
        <v>118.42</v>
      </c>
      <c r="Q134" s="174">
        <v>150</v>
      </c>
      <c r="R134" s="174">
        <v>150</v>
      </c>
      <c r="S134" s="174"/>
      <c r="T134" s="174"/>
      <c r="U134" s="174"/>
      <c r="V134" s="174">
        <v>0</v>
      </c>
      <c r="W134" s="140">
        <v>0</v>
      </c>
      <c r="X134" s="140">
        <f t="shared" si="26"/>
        <v>-150</v>
      </c>
      <c r="Z134" s="176">
        <v>0</v>
      </c>
      <c r="AA134" s="176">
        <v>0</v>
      </c>
      <c r="AB134" s="176"/>
      <c r="AC134" s="176"/>
      <c r="AD134" s="176"/>
      <c r="AE134" s="176">
        <v>516.37</v>
      </c>
      <c r="AF134" s="172">
        <v>516.37</v>
      </c>
      <c r="AG134" s="172">
        <f t="shared" si="27"/>
        <v>516.37</v>
      </c>
      <c r="AI134" s="168">
        <f>IFERROR(VLOOKUP(B134,[2]rptBudgetaryBudgetCrossOrganiza!$A$1:$M$754,4,FALSE),"0")</f>
        <v>0</v>
      </c>
      <c r="AJ134" s="168">
        <f>IFERROR(VLOOKUP(B134,[2]rptBudgetaryBudgetCrossOrganiza!$A$1:$M$754,6,FALSE),"0")</f>
        <v>0</v>
      </c>
      <c r="AK134" s="170">
        <f t="shared" si="32"/>
        <v>0</v>
      </c>
      <c r="AL134" s="170">
        <f>IFERROR(VLOOKUP(B134,[3]rptBudgetaryBudgetCrossOrganiza!$A$8792:$O$10068,13,FALSE),"0")</f>
        <v>0</v>
      </c>
      <c r="AM134" s="170"/>
      <c r="AN134" s="170"/>
      <c r="AO134" s="170"/>
      <c r="AP134" s="170"/>
      <c r="AQ134" s="170">
        <f t="shared" si="33"/>
        <v>0</v>
      </c>
      <c r="AS134" s="140"/>
      <c r="AT134" s="140"/>
      <c r="AU134" s="140"/>
      <c r="AV134" s="140"/>
      <c r="AW134" s="140"/>
      <c r="AX134" s="140"/>
      <c r="AY134" s="140"/>
      <c r="AZ134" s="140">
        <f t="shared" si="34"/>
        <v>0</v>
      </c>
      <c r="BA134" s="141" t="b">
        <f t="shared" si="35"/>
        <v>1</v>
      </c>
      <c r="BB134" s="141">
        <f t="shared" si="24"/>
        <v>0</v>
      </c>
    </row>
    <row r="135" spans="1:54" hidden="1" x14ac:dyDescent="0.2">
      <c r="A135" s="190">
        <v>4</v>
      </c>
      <c r="B135" s="141" t="s">
        <v>378</v>
      </c>
      <c r="C135" s="148" t="str">
        <f t="shared" si="28"/>
        <v>05</v>
      </c>
      <c r="D135" s="148" t="str">
        <f t="shared" si="29"/>
        <v>00</v>
      </c>
      <c r="E135" s="148" t="str">
        <f t="shared" si="30"/>
        <v>160</v>
      </c>
      <c r="F135" s="127" t="str">
        <f t="shared" si="31"/>
        <v>5000.03</v>
      </c>
      <c r="G135" s="141" t="s">
        <v>87</v>
      </c>
      <c r="H135" s="163">
        <v>525</v>
      </c>
      <c r="I135" s="163">
        <v>525</v>
      </c>
      <c r="J135" s="163"/>
      <c r="K135" s="163"/>
      <c r="L135" s="163"/>
      <c r="M135" s="163">
        <v>336.99</v>
      </c>
      <c r="N135" s="139">
        <v>336.99</v>
      </c>
      <c r="O135" s="139">
        <f t="shared" si="25"/>
        <v>-188.01</v>
      </c>
      <c r="Q135" s="174">
        <v>600</v>
      </c>
      <c r="R135" s="174">
        <v>600</v>
      </c>
      <c r="S135" s="174"/>
      <c r="T135" s="174"/>
      <c r="U135" s="174"/>
      <c r="V135" s="174">
        <v>93.11</v>
      </c>
      <c r="W135" s="140">
        <v>93.11</v>
      </c>
      <c r="X135" s="140">
        <f t="shared" si="26"/>
        <v>-506.89</v>
      </c>
      <c r="Z135" s="176">
        <v>0</v>
      </c>
      <c r="AA135" s="176">
        <v>0</v>
      </c>
      <c r="AB135" s="176"/>
      <c r="AC135" s="176"/>
      <c r="AD135" s="176"/>
      <c r="AE135" s="176">
        <v>362.41</v>
      </c>
      <c r="AF135" s="172">
        <v>362.41</v>
      </c>
      <c r="AG135" s="172">
        <f t="shared" si="27"/>
        <v>362.41</v>
      </c>
      <c r="AI135" s="168">
        <f>IFERROR(VLOOKUP(B135,[2]rptBudgetaryBudgetCrossOrganiza!$A$1:$M$754,4,FALSE),"0")</f>
        <v>0</v>
      </c>
      <c r="AJ135" s="168">
        <f>IFERROR(VLOOKUP(B135,[2]rptBudgetaryBudgetCrossOrganiza!$A$1:$M$754,6,FALSE),"0")</f>
        <v>0</v>
      </c>
      <c r="AK135" s="170">
        <f t="shared" si="32"/>
        <v>0</v>
      </c>
      <c r="AL135" s="170">
        <f>IFERROR(VLOOKUP(B135,[3]rptBudgetaryBudgetCrossOrganiza!$A$8792:$O$10068,13,FALSE),"0")</f>
        <v>2.82</v>
      </c>
      <c r="AM135" s="170"/>
      <c r="AN135" s="170"/>
      <c r="AO135" s="170"/>
      <c r="AP135" s="170"/>
      <c r="AQ135" s="170">
        <f t="shared" si="33"/>
        <v>0</v>
      </c>
      <c r="AS135" s="140"/>
      <c r="AT135" s="140"/>
      <c r="AU135" s="140"/>
      <c r="AV135" s="140"/>
      <c r="AW135" s="140"/>
      <c r="AX135" s="140"/>
      <c r="AY135" s="140"/>
      <c r="AZ135" s="140">
        <f t="shared" si="34"/>
        <v>0</v>
      </c>
      <c r="BA135" s="141" t="b">
        <f t="shared" si="35"/>
        <v>1</v>
      </c>
      <c r="BB135" s="141">
        <f t="shared" si="24"/>
        <v>0</v>
      </c>
    </row>
    <row r="136" spans="1:54" hidden="1" x14ac:dyDescent="0.2">
      <c r="A136" s="190">
        <v>4</v>
      </c>
      <c r="B136" s="141" t="s">
        <v>379</v>
      </c>
      <c r="C136" s="148" t="str">
        <f t="shared" si="28"/>
        <v>05</v>
      </c>
      <c r="D136" s="148" t="str">
        <f t="shared" si="29"/>
        <v>00</v>
      </c>
      <c r="E136" s="148" t="str">
        <f t="shared" si="30"/>
        <v>160</v>
      </c>
      <c r="F136" s="127" t="str">
        <f t="shared" si="31"/>
        <v>5000.02</v>
      </c>
      <c r="G136" s="141" t="s">
        <v>86</v>
      </c>
      <c r="H136" s="163">
        <v>8000</v>
      </c>
      <c r="I136" s="163">
        <v>8000</v>
      </c>
      <c r="J136" s="163"/>
      <c r="K136" s="163"/>
      <c r="L136" s="163"/>
      <c r="M136" s="163">
        <v>3534.2</v>
      </c>
      <c r="N136" s="139">
        <v>3534.2</v>
      </c>
      <c r="O136" s="139">
        <f t="shared" si="25"/>
        <v>-4465.8</v>
      </c>
      <c r="Q136" s="174">
        <v>2000</v>
      </c>
      <c r="R136" s="174">
        <v>2000</v>
      </c>
      <c r="S136" s="174"/>
      <c r="T136" s="174"/>
      <c r="U136" s="174"/>
      <c r="V136" s="174">
        <v>0</v>
      </c>
      <c r="W136" s="140">
        <v>0</v>
      </c>
      <c r="X136" s="140">
        <f t="shared" si="26"/>
        <v>-2000</v>
      </c>
      <c r="Z136" s="176">
        <v>4300</v>
      </c>
      <c r="AA136" s="176">
        <v>4300</v>
      </c>
      <c r="AB136" s="176"/>
      <c r="AC136" s="176"/>
      <c r="AD136" s="176"/>
      <c r="AE136" s="176">
        <v>6153.48</v>
      </c>
      <c r="AF136" s="172">
        <v>6153.48</v>
      </c>
      <c r="AG136" s="172">
        <f>AF136-AA136</f>
        <v>1853.4799999999996</v>
      </c>
      <c r="AI136" s="168">
        <f>IFERROR(VLOOKUP(B136,[2]rptBudgetaryBudgetCrossOrganiza!$A$1:$M$754,4,FALSE),"0")</f>
        <v>4300</v>
      </c>
      <c r="AJ136" s="168">
        <f>IFERROR(VLOOKUP(B136,[2]rptBudgetaryBudgetCrossOrganiza!$A$1:$M$754,6,FALSE),"0")</f>
        <v>4300</v>
      </c>
      <c r="AK136" s="170">
        <f t="shared" si="32"/>
        <v>4300</v>
      </c>
      <c r="AL136" s="170">
        <f>IFERROR(VLOOKUP(B136,[3]rptBudgetaryBudgetCrossOrganiza!$A$8792:$O$10068,13,FALSE),"0")</f>
        <v>0</v>
      </c>
      <c r="AM136" s="170"/>
      <c r="AN136" s="170"/>
      <c r="AO136" s="170"/>
      <c r="AP136" s="170"/>
      <c r="AQ136" s="170">
        <f t="shared" si="33"/>
        <v>-4300</v>
      </c>
      <c r="AS136" s="140"/>
      <c r="AT136" s="140"/>
      <c r="AU136" s="140"/>
      <c r="AV136" s="140"/>
      <c r="AW136" s="140"/>
      <c r="AX136" s="140"/>
      <c r="AY136" s="140"/>
      <c r="AZ136" s="140">
        <f t="shared" si="34"/>
        <v>0</v>
      </c>
      <c r="BA136" s="141" t="b">
        <f t="shared" si="35"/>
        <v>1</v>
      </c>
      <c r="BB136" s="141">
        <f t="shared" si="24"/>
        <v>0</v>
      </c>
    </row>
    <row r="137" spans="1:54" hidden="1" x14ac:dyDescent="0.2">
      <c r="A137" s="190">
        <v>4</v>
      </c>
      <c r="B137" s="141" t="s">
        <v>380</v>
      </c>
      <c r="C137" s="148" t="str">
        <f t="shared" si="28"/>
        <v>05</v>
      </c>
      <c r="D137" s="148" t="str">
        <f t="shared" si="29"/>
        <v>00</v>
      </c>
      <c r="E137" s="148" t="str">
        <f t="shared" si="30"/>
        <v>160</v>
      </c>
      <c r="F137" s="127" t="str">
        <f t="shared" si="31"/>
        <v>5000.01</v>
      </c>
      <c r="G137" s="141" t="s">
        <v>85</v>
      </c>
      <c r="H137" s="163">
        <v>164942</v>
      </c>
      <c r="I137" s="163">
        <v>164942</v>
      </c>
      <c r="J137" s="163"/>
      <c r="K137" s="163"/>
      <c r="L137" s="163"/>
      <c r="M137" s="163">
        <v>141622.43</v>
      </c>
      <c r="N137" s="139">
        <v>141622.43</v>
      </c>
      <c r="O137" s="139">
        <f t="shared" si="25"/>
        <v>-23319.570000000007</v>
      </c>
      <c r="Q137" s="174">
        <v>177085</v>
      </c>
      <c r="R137" s="174">
        <v>178345</v>
      </c>
      <c r="S137" s="174"/>
      <c r="T137" s="174"/>
      <c r="U137" s="174"/>
      <c r="V137" s="174">
        <v>176794.35</v>
      </c>
      <c r="W137" s="140">
        <v>176794.35</v>
      </c>
      <c r="X137" s="140">
        <f t="shared" si="26"/>
        <v>-1550.6499999999942</v>
      </c>
      <c r="Z137" s="176">
        <v>189630</v>
      </c>
      <c r="AA137" s="176">
        <v>200057</v>
      </c>
      <c r="AB137" s="176"/>
      <c r="AC137" s="176"/>
      <c r="AD137" s="176"/>
      <c r="AE137" s="176">
        <v>191750.73</v>
      </c>
      <c r="AF137" s="172">
        <v>191750.73</v>
      </c>
      <c r="AG137" s="172">
        <f t="shared" si="27"/>
        <v>-8306.2699999999895</v>
      </c>
      <c r="AI137" s="168">
        <f>IFERROR(VLOOKUP(B137,[2]rptBudgetaryBudgetCrossOrganiza!$A$1:$M$754,4,FALSE),"0")</f>
        <v>195319</v>
      </c>
      <c r="AJ137" s="168">
        <f>IFERROR(VLOOKUP(B137,[2]rptBudgetaryBudgetCrossOrganiza!$A$1:$M$754,6,FALSE),"0")</f>
        <v>195319</v>
      </c>
      <c r="AK137" s="170">
        <f t="shared" si="32"/>
        <v>195319</v>
      </c>
      <c r="AL137" s="170">
        <f>IFERROR(VLOOKUP(B137,[3]rptBudgetaryBudgetCrossOrganiza!$A$8792:$O$10068,13,FALSE),"0")</f>
        <v>68571.92</v>
      </c>
      <c r="AM137" s="170"/>
      <c r="AN137" s="170"/>
      <c r="AO137" s="170"/>
      <c r="AP137" s="170"/>
      <c r="AQ137" s="170">
        <f t="shared" si="33"/>
        <v>-195319</v>
      </c>
      <c r="AS137" s="140"/>
      <c r="AT137" s="140"/>
      <c r="AU137" s="140"/>
      <c r="AV137" s="140"/>
      <c r="AW137" s="140"/>
      <c r="AX137" s="140"/>
      <c r="AY137" s="140"/>
      <c r="AZ137" s="140">
        <f t="shared" si="34"/>
        <v>0</v>
      </c>
      <c r="BA137" s="141" t="b">
        <f t="shared" si="35"/>
        <v>1</v>
      </c>
      <c r="BB137" s="141">
        <f t="shared" si="24"/>
        <v>0</v>
      </c>
    </row>
    <row r="138" spans="1:54" hidden="1" x14ac:dyDescent="0.2">
      <c r="A138" s="190">
        <v>4</v>
      </c>
      <c r="B138" s="141" t="s">
        <v>381</v>
      </c>
      <c r="C138" s="148" t="str">
        <f t="shared" si="28"/>
        <v>05</v>
      </c>
      <c r="D138" s="148" t="str">
        <f t="shared" si="29"/>
        <v>00</v>
      </c>
      <c r="E138" s="148" t="str">
        <f t="shared" si="30"/>
        <v>160</v>
      </c>
      <c r="F138" s="127" t="str">
        <f t="shared" si="31"/>
        <v>5000.11</v>
      </c>
      <c r="G138" s="141" t="s">
        <v>95</v>
      </c>
      <c r="H138" s="163">
        <v>0</v>
      </c>
      <c r="I138" s="163">
        <v>0</v>
      </c>
      <c r="J138" s="163"/>
      <c r="K138" s="163"/>
      <c r="L138" s="163"/>
      <c r="M138" s="163">
        <v>0</v>
      </c>
      <c r="N138" s="139">
        <v>0</v>
      </c>
      <c r="O138" s="139">
        <f t="shared" si="25"/>
        <v>0</v>
      </c>
      <c r="Q138" s="174">
        <v>0</v>
      </c>
      <c r="R138" s="174">
        <v>0</v>
      </c>
      <c r="S138" s="174"/>
      <c r="T138" s="174"/>
      <c r="U138" s="174"/>
      <c r="V138" s="174">
        <v>0</v>
      </c>
      <c r="W138" s="140">
        <v>0</v>
      </c>
      <c r="X138" s="140">
        <f t="shared" si="26"/>
        <v>0</v>
      </c>
      <c r="Z138" s="176">
        <v>0</v>
      </c>
      <c r="AA138" s="176">
        <v>0</v>
      </c>
      <c r="AB138" s="176"/>
      <c r="AC138" s="176"/>
      <c r="AD138" s="176"/>
      <c r="AE138" s="176">
        <v>0</v>
      </c>
      <c r="AF138" s="172">
        <v>0</v>
      </c>
      <c r="AG138" s="172">
        <f t="shared" si="27"/>
        <v>0</v>
      </c>
      <c r="AI138" s="168">
        <f>IFERROR(VLOOKUP(B138,[2]rptBudgetaryBudgetCrossOrganiza!$A$1:$M$754,4,FALSE),"0")</f>
        <v>0</v>
      </c>
      <c r="AJ138" s="168">
        <f>IFERROR(VLOOKUP(B138,[2]rptBudgetaryBudgetCrossOrganiza!$A$1:$M$754,6,FALSE),"0")</f>
        <v>0</v>
      </c>
      <c r="AK138" s="170">
        <f t="shared" si="32"/>
        <v>0</v>
      </c>
      <c r="AL138" s="170">
        <f>IFERROR(VLOOKUP(B138,[3]rptBudgetaryBudgetCrossOrganiza!$A$8792:$O$10068,13,FALSE),"0")</f>
        <v>0</v>
      </c>
      <c r="AM138" s="170"/>
      <c r="AN138" s="170"/>
      <c r="AO138" s="170"/>
      <c r="AP138" s="170"/>
      <c r="AQ138" s="170">
        <f t="shared" si="33"/>
        <v>0</v>
      </c>
      <c r="AS138" s="140"/>
      <c r="AT138" s="140"/>
      <c r="AU138" s="140"/>
      <c r="AV138" s="140"/>
      <c r="AW138" s="140"/>
      <c r="AX138" s="140"/>
      <c r="AY138" s="140"/>
      <c r="AZ138" s="140">
        <f t="shared" si="34"/>
        <v>0</v>
      </c>
      <c r="BA138" s="141" t="b">
        <f t="shared" si="35"/>
        <v>1</v>
      </c>
      <c r="BB138" s="141">
        <f t="shared" si="24"/>
        <v>0</v>
      </c>
    </row>
    <row r="139" spans="1:54" hidden="1" x14ac:dyDescent="0.2">
      <c r="A139" s="190">
        <v>6</v>
      </c>
      <c r="B139" s="141" t="s">
        <v>382</v>
      </c>
      <c r="C139" s="148" t="str">
        <f t="shared" si="28"/>
        <v>05</v>
      </c>
      <c r="D139" s="148" t="str">
        <f t="shared" si="29"/>
        <v>00</v>
      </c>
      <c r="E139" s="148" t="str">
        <f t="shared" si="30"/>
        <v>160</v>
      </c>
      <c r="F139" s="127" t="str">
        <f t="shared" si="31"/>
        <v>6200.09</v>
      </c>
      <c r="G139" s="141" t="s">
        <v>153</v>
      </c>
      <c r="H139" s="163">
        <v>0</v>
      </c>
      <c r="I139" s="163">
        <v>0</v>
      </c>
      <c r="J139" s="163"/>
      <c r="K139" s="163"/>
      <c r="L139" s="163"/>
      <c r="M139" s="163">
        <v>0</v>
      </c>
      <c r="N139" s="139">
        <v>0</v>
      </c>
      <c r="O139" s="139">
        <f t="shared" si="25"/>
        <v>0</v>
      </c>
      <c r="Q139" s="174">
        <v>0</v>
      </c>
      <c r="R139" s="174">
        <v>0</v>
      </c>
      <c r="S139" s="174"/>
      <c r="T139" s="174"/>
      <c r="U139" s="174"/>
      <c r="V139" s="174">
        <v>0</v>
      </c>
      <c r="W139" s="140">
        <v>0</v>
      </c>
      <c r="X139" s="140">
        <f t="shared" si="26"/>
        <v>0</v>
      </c>
      <c r="Z139" s="176">
        <v>0</v>
      </c>
      <c r="AA139" s="176">
        <v>0</v>
      </c>
      <c r="AB139" s="176"/>
      <c r="AC139" s="176"/>
      <c r="AD139" s="176"/>
      <c r="AE139" s="176">
        <v>0</v>
      </c>
      <c r="AF139" s="172">
        <v>0</v>
      </c>
      <c r="AG139" s="172">
        <f t="shared" si="27"/>
        <v>0</v>
      </c>
      <c r="AI139" s="168">
        <f>IFERROR(VLOOKUP(B139,[2]rptBudgetaryBudgetCrossOrganiza!$A$1:$M$754,4,FALSE),"0")</f>
        <v>0</v>
      </c>
      <c r="AJ139" s="168">
        <f>IFERROR(VLOOKUP(B139,[2]rptBudgetaryBudgetCrossOrganiza!$A$1:$M$754,6,FALSE),"0")</f>
        <v>0</v>
      </c>
      <c r="AK139" s="170">
        <f t="shared" si="32"/>
        <v>0</v>
      </c>
      <c r="AL139" s="170">
        <f>IFERROR(VLOOKUP(B139,[3]rptBudgetaryBudgetCrossOrganiza!$A$8792:$O$10068,13,FALSE),"0")</f>
        <v>0</v>
      </c>
      <c r="AM139" s="170"/>
      <c r="AN139" s="170"/>
      <c r="AO139" s="170"/>
      <c r="AP139" s="170"/>
      <c r="AQ139" s="170">
        <f t="shared" si="33"/>
        <v>0</v>
      </c>
      <c r="AS139" s="140"/>
      <c r="AT139" s="140"/>
      <c r="AU139" s="140"/>
      <c r="AV139" s="140"/>
      <c r="AW139" s="140"/>
      <c r="AX139" s="140"/>
      <c r="AY139" s="140"/>
      <c r="AZ139" s="140">
        <f t="shared" si="34"/>
        <v>0</v>
      </c>
      <c r="BA139" s="141" t="b">
        <f t="shared" si="35"/>
        <v>1</v>
      </c>
      <c r="BB139" s="141">
        <f t="shared" si="24"/>
        <v>0</v>
      </c>
    </row>
    <row r="140" spans="1:54" hidden="1" x14ac:dyDescent="0.2">
      <c r="A140" s="190">
        <v>6</v>
      </c>
      <c r="B140" s="141" t="s">
        <v>383</v>
      </c>
      <c r="C140" s="148" t="str">
        <f t="shared" si="28"/>
        <v>05</v>
      </c>
      <c r="D140" s="148" t="str">
        <f t="shared" si="29"/>
        <v>00</v>
      </c>
      <c r="E140" s="148" t="str">
        <f t="shared" si="30"/>
        <v>160</v>
      </c>
      <c r="F140" s="127" t="str">
        <f t="shared" si="31"/>
        <v>6200.02</v>
      </c>
      <c r="G140" s="141" t="s">
        <v>117</v>
      </c>
      <c r="H140" s="163">
        <v>0</v>
      </c>
      <c r="I140" s="163">
        <v>0</v>
      </c>
      <c r="J140" s="163"/>
      <c r="K140" s="163"/>
      <c r="L140" s="163"/>
      <c r="M140" s="163">
        <v>0</v>
      </c>
      <c r="N140" s="139">
        <v>0</v>
      </c>
      <c r="O140" s="139">
        <f t="shared" si="25"/>
        <v>0</v>
      </c>
      <c r="Q140" s="174">
        <v>0</v>
      </c>
      <c r="R140" s="174">
        <v>0</v>
      </c>
      <c r="S140" s="174"/>
      <c r="T140" s="174"/>
      <c r="U140" s="174"/>
      <c r="V140" s="174">
        <v>0</v>
      </c>
      <c r="W140" s="140">
        <v>0</v>
      </c>
      <c r="X140" s="140">
        <f t="shared" si="26"/>
        <v>0</v>
      </c>
      <c r="Z140" s="176">
        <v>0</v>
      </c>
      <c r="AA140" s="176">
        <v>0</v>
      </c>
      <c r="AB140" s="176"/>
      <c r="AC140" s="176"/>
      <c r="AD140" s="176"/>
      <c r="AE140" s="176">
        <v>0</v>
      </c>
      <c r="AF140" s="172">
        <v>0</v>
      </c>
      <c r="AG140" s="172">
        <f t="shared" si="27"/>
        <v>0</v>
      </c>
      <c r="AI140" s="168">
        <f>IFERROR(VLOOKUP(B140,[2]rptBudgetaryBudgetCrossOrganiza!$A$1:$M$754,4,FALSE),"0")</f>
        <v>0</v>
      </c>
      <c r="AJ140" s="168">
        <f>IFERROR(VLOOKUP(B140,[2]rptBudgetaryBudgetCrossOrganiza!$A$1:$M$754,6,FALSE),"0")</f>
        <v>0</v>
      </c>
      <c r="AK140" s="170">
        <f t="shared" si="32"/>
        <v>0</v>
      </c>
      <c r="AL140" s="170">
        <f>IFERROR(VLOOKUP(B140,[3]rptBudgetaryBudgetCrossOrganiza!$A$8792:$O$10068,13,FALSE),"0")</f>
        <v>0</v>
      </c>
      <c r="AM140" s="170"/>
      <c r="AN140" s="170"/>
      <c r="AO140" s="170"/>
      <c r="AP140" s="170"/>
      <c r="AQ140" s="170">
        <f t="shared" si="33"/>
        <v>0</v>
      </c>
      <c r="AS140" s="140"/>
      <c r="AT140" s="140"/>
      <c r="AU140" s="140"/>
      <c r="AV140" s="140"/>
      <c r="AW140" s="140"/>
      <c r="AX140" s="140"/>
      <c r="AY140" s="140"/>
      <c r="AZ140" s="140">
        <f t="shared" si="34"/>
        <v>0</v>
      </c>
      <c r="BA140" s="141" t="b">
        <f t="shared" si="35"/>
        <v>1</v>
      </c>
      <c r="BB140" s="141">
        <f t="shared" si="24"/>
        <v>0</v>
      </c>
    </row>
    <row r="141" spans="1:54" hidden="1" x14ac:dyDescent="0.2">
      <c r="A141" s="190">
        <v>6</v>
      </c>
      <c r="B141" s="141" t="s">
        <v>384</v>
      </c>
      <c r="C141" s="148" t="str">
        <f t="shared" si="28"/>
        <v>05</v>
      </c>
      <c r="D141" s="148" t="str">
        <f t="shared" si="29"/>
        <v>00</v>
      </c>
      <c r="E141" s="148" t="str">
        <f t="shared" si="30"/>
        <v>160</v>
      </c>
      <c r="F141" s="127" t="str">
        <f t="shared" si="31"/>
        <v>6280.40</v>
      </c>
      <c r="G141" s="141" t="s">
        <v>178</v>
      </c>
      <c r="H141" s="163">
        <v>2500</v>
      </c>
      <c r="I141" s="163">
        <v>2500</v>
      </c>
      <c r="J141" s="163"/>
      <c r="K141" s="163"/>
      <c r="L141" s="163"/>
      <c r="M141" s="163">
        <v>2495.34</v>
      </c>
      <c r="N141" s="139">
        <v>2495.34</v>
      </c>
      <c r="O141" s="139">
        <f t="shared" si="25"/>
        <v>-4.6599999999998545</v>
      </c>
      <c r="Q141" s="174">
        <v>2500</v>
      </c>
      <c r="R141" s="174">
        <v>2233</v>
      </c>
      <c r="S141" s="174"/>
      <c r="T141" s="174"/>
      <c r="U141" s="174"/>
      <c r="V141" s="174">
        <v>2039.13</v>
      </c>
      <c r="W141" s="140">
        <v>2039.13</v>
      </c>
      <c r="X141" s="140">
        <f t="shared" si="26"/>
        <v>-193.86999999999989</v>
      </c>
      <c r="Z141" s="176">
        <v>2500</v>
      </c>
      <c r="AA141" s="176">
        <v>2424</v>
      </c>
      <c r="AB141" s="176"/>
      <c r="AC141" s="176"/>
      <c r="AD141" s="176"/>
      <c r="AE141" s="176">
        <v>1450.99</v>
      </c>
      <c r="AF141" s="172">
        <v>1450.99</v>
      </c>
      <c r="AG141" s="172">
        <f t="shared" si="27"/>
        <v>-973.01</v>
      </c>
      <c r="AI141" s="168">
        <f>IFERROR(VLOOKUP(B141,[2]rptBudgetaryBudgetCrossOrganiza!$A$1:$M$754,4,FALSE),"0")</f>
        <v>2500</v>
      </c>
      <c r="AJ141" s="168">
        <f>IFERROR(VLOOKUP(B141,[2]rptBudgetaryBudgetCrossOrganiza!$A$1:$M$754,6,FALSE),"0")</f>
        <v>2843</v>
      </c>
      <c r="AK141" s="170">
        <f t="shared" si="32"/>
        <v>2843</v>
      </c>
      <c r="AL141" s="170">
        <f>IFERROR(VLOOKUP(B141,[3]rptBudgetaryBudgetCrossOrganiza!$A$8792:$O$10068,13,FALSE),"0")</f>
        <v>455.22</v>
      </c>
      <c r="AM141" s="170"/>
      <c r="AN141" s="170"/>
      <c r="AO141" s="170"/>
      <c r="AP141" s="170"/>
      <c r="AQ141" s="170">
        <f t="shared" si="33"/>
        <v>-2843</v>
      </c>
      <c r="AS141" s="140"/>
      <c r="AT141" s="140"/>
      <c r="AU141" s="140"/>
      <c r="AV141" s="140"/>
      <c r="AW141" s="140"/>
      <c r="AX141" s="140"/>
      <c r="AY141" s="140"/>
      <c r="AZ141" s="140">
        <f t="shared" si="34"/>
        <v>0</v>
      </c>
      <c r="BA141" s="141" t="b">
        <f t="shared" si="35"/>
        <v>1</v>
      </c>
      <c r="BB141" s="141">
        <f t="shared" ref="BB141:BB204" si="36">AK141-AI141</f>
        <v>343</v>
      </c>
    </row>
    <row r="142" spans="1:54" hidden="1" x14ac:dyDescent="0.2">
      <c r="A142" s="190">
        <v>4</v>
      </c>
      <c r="B142" s="141" t="s">
        <v>385</v>
      </c>
      <c r="C142" s="148" t="str">
        <f t="shared" si="28"/>
        <v>07</v>
      </c>
      <c r="D142" s="148" t="str">
        <f t="shared" si="29"/>
        <v>00</v>
      </c>
      <c r="E142" s="148" t="str">
        <f t="shared" si="30"/>
        <v>170</v>
      </c>
      <c r="F142" s="127" t="str">
        <f t="shared" si="31"/>
        <v>5100.16</v>
      </c>
      <c r="G142" s="141" t="s">
        <v>114</v>
      </c>
      <c r="H142" s="163">
        <v>0</v>
      </c>
      <c r="I142" s="163">
        <v>0</v>
      </c>
      <c r="J142" s="163"/>
      <c r="K142" s="163"/>
      <c r="L142" s="163"/>
      <c r="M142" s="163">
        <v>0</v>
      </c>
      <c r="N142" s="139">
        <v>0</v>
      </c>
      <c r="O142" s="139">
        <f t="shared" si="25"/>
        <v>0</v>
      </c>
      <c r="Q142" s="174">
        <v>0</v>
      </c>
      <c r="R142" s="174">
        <v>0</v>
      </c>
      <c r="S142" s="174"/>
      <c r="T142" s="174"/>
      <c r="U142" s="174"/>
      <c r="V142" s="174">
        <v>0</v>
      </c>
      <c r="W142" s="140">
        <v>0</v>
      </c>
      <c r="X142" s="140">
        <f t="shared" si="26"/>
        <v>0</v>
      </c>
      <c r="Z142" s="176">
        <v>0</v>
      </c>
      <c r="AA142" s="176">
        <v>0</v>
      </c>
      <c r="AB142" s="176"/>
      <c r="AC142" s="176"/>
      <c r="AD142" s="176"/>
      <c r="AE142" s="176">
        <v>0</v>
      </c>
      <c r="AF142" s="172">
        <v>0</v>
      </c>
      <c r="AG142" s="172">
        <f t="shared" si="27"/>
        <v>0</v>
      </c>
      <c r="AI142" s="168">
        <f>IFERROR(VLOOKUP(B142,[2]rptBudgetaryBudgetCrossOrganiza!$A$1:$M$754,4,FALSE),"0")</f>
        <v>0</v>
      </c>
      <c r="AJ142" s="168">
        <f>IFERROR(VLOOKUP(B142,[2]rptBudgetaryBudgetCrossOrganiza!$A$1:$M$754,6,FALSE),"0")</f>
        <v>0</v>
      </c>
      <c r="AK142" s="170">
        <f t="shared" si="32"/>
        <v>0</v>
      </c>
      <c r="AL142" s="170">
        <f>IFERROR(VLOOKUP(B142,[3]rptBudgetaryBudgetCrossOrganiza!$A$8792:$O$10068,13,FALSE),"0")</f>
        <v>0</v>
      </c>
      <c r="AM142" s="170"/>
      <c r="AN142" s="170"/>
      <c r="AO142" s="170"/>
      <c r="AP142" s="170"/>
      <c r="AQ142" s="170">
        <f t="shared" si="33"/>
        <v>0</v>
      </c>
      <c r="AS142" s="140"/>
      <c r="AT142" s="140"/>
      <c r="AU142" s="140"/>
      <c r="AV142" s="140"/>
      <c r="AW142" s="140"/>
      <c r="AX142" s="140"/>
      <c r="AY142" s="140"/>
      <c r="AZ142" s="140">
        <f t="shared" si="34"/>
        <v>0</v>
      </c>
      <c r="BA142" s="141" t="b">
        <f t="shared" si="35"/>
        <v>1</v>
      </c>
      <c r="BB142" s="141">
        <f t="shared" si="36"/>
        <v>0</v>
      </c>
    </row>
    <row r="143" spans="1:54" hidden="1" x14ac:dyDescent="0.2">
      <c r="A143" s="190">
        <v>4</v>
      </c>
      <c r="B143" s="141" t="s">
        <v>386</v>
      </c>
      <c r="C143" s="148" t="str">
        <f t="shared" si="28"/>
        <v>07</v>
      </c>
      <c r="D143" s="148" t="str">
        <f t="shared" si="29"/>
        <v>00</v>
      </c>
      <c r="E143" s="148" t="str">
        <f t="shared" si="30"/>
        <v>170</v>
      </c>
      <c r="F143" s="127" t="str">
        <f t="shared" si="31"/>
        <v>5100.12</v>
      </c>
      <c r="G143" s="141" t="s">
        <v>110</v>
      </c>
      <c r="H143" s="163">
        <v>0</v>
      </c>
      <c r="I143" s="163">
        <v>0</v>
      </c>
      <c r="J143" s="163"/>
      <c r="K143" s="163"/>
      <c r="L143" s="163"/>
      <c r="M143" s="163">
        <v>0</v>
      </c>
      <c r="N143" s="139">
        <v>0</v>
      </c>
      <c r="O143" s="139">
        <f t="shared" si="25"/>
        <v>0</v>
      </c>
      <c r="Q143" s="174">
        <v>0</v>
      </c>
      <c r="R143" s="174">
        <v>0</v>
      </c>
      <c r="S143" s="174"/>
      <c r="T143" s="174"/>
      <c r="U143" s="174"/>
      <c r="V143" s="174">
        <v>0</v>
      </c>
      <c r="W143" s="140">
        <v>0</v>
      </c>
      <c r="X143" s="140">
        <f t="shared" si="26"/>
        <v>0</v>
      </c>
      <c r="Z143" s="176">
        <v>0</v>
      </c>
      <c r="AA143" s="176">
        <v>0</v>
      </c>
      <c r="AB143" s="176"/>
      <c r="AC143" s="176"/>
      <c r="AD143" s="176"/>
      <c r="AE143" s="176">
        <v>0</v>
      </c>
      <c r="AF143" s="172">
        <v>0</v>
      </c>
      <c r="AG143" s="172">
        <f t="shared" si="27"/>
        <v>0</v>
      </c>
      <c r="AI143" s="168">
        <f>IFERROR(VLOOKUP(B143,[2]rptBudgetaryBudgetCrossOrganiza!$A$1:$M$754,4,FALSE),"0")</f>
        <v>0</v>
      </c>
      <c r="AJ143" s="168">
        <f>IFERROR(VLOOKUP(B143,[2]rptBudgetaryBudgetCrossOrganiza!$A$1:$M$754,6,FALSE),"0")</f>
        <v>0</v>
      </c>
      <c r="AK143" s="170">
        <f t="shared" si="32"/>
        <v>0</v>
      </c>
      <c r="AL143" s="170">
        <f>IFERROR(VLOOKUP(B143,[3]rptBudgetaryBudgetCrossOrganiza!$A$8792:$O$10068,13,FALSE),"0")</f>
        <v>0</v>
      </c>
      <c r="AM143" s="170"/>
      <c r="AN143" s="170"/>
      <c r="AO143" s="170"/>
      <c r="AP143" s="170"/>
      <c r="AQ143" s="170">
        <f t="shared" si="33"/>
        <v>0</v>
      </c>
      <c r="AS143" s="140"/>
      <c r="AT143" s="140"/>
      <c r="AU143" s="140"/>
      <c r="AV143" s="140"/>
      <c r="AW143" s="140"/>
      <c r="AX143" s="140"/>
      <c r="AY143" s="140"/>
      <c r="AZ143" s="140">
        <f t="shared" si="34"/>
        <v>0</v>
      </c>
      <c r="BA143" s="141" t="b">
        <f t="shared" si="35"/>
        <v>1</v>
      </c>
      <c r="BB143" s="141">
        <f t="shared" si="36"/>
        <v>0</v>
      </c>
    </row>
    <row r="144" spans="1:54" hidden="1" x14ac:dyDescent="0.2">
      <c r="A144" s="190">
        <v>4</v>
      </c>
      <c r="B144" s="141" t="s">
        <v>387</v>
      </c>
      <c r="C144" s="148" t="str">
        <f t="shared" si="28"/>
        <v>07</v>
      </c>
      <c r="D144" s="148" t="str">
        <f t="shared" si="29"/>
        <v>00</v>
      </c>
      <c r="E144" s="148" t="str">
        <f t="shared" si="30"/>
        <v>170</v>
      </c>
      <c r="F144" s="127" t="str">
        <f t="shared" si="31"/>
        <v>5100.15</v>
      </c>
      <c r="G144" s="141" t="s">
        <v>113</v>
      </c>
      <c r="H144" s="163">
        <v>0</v>
      </c>
      <c r="I144" s="163">
        <v>0</v>
      </c>
      <c r="J144" s="163"/>
      <c r="K144" s="163"/>
      <c r="L144" s="163"/>
      <c r="M144" s="163">
        <v>0</v>
      </c>
      <c r="N144" s="139">
        <v>0</v>
      </c>
      <c r="O144" s="139">
        <f t="shared" si="25"/>
        <v>0</v>
      </c>
      <c r="Q144" s="174">
        <v>0</v>
      </c>
      <c r="R144" s="174">
        <v>0</v>
      </c>
      <c r="S144" s="174"/>
      <c r="T144" s="174"/>
      <c r="U144" s="174"/>
      <c r="V144" s="174">
        <v>0</v>
      </c>
      <c r="W144" s="140">
        <v>0</v>
      </c>
      <c r="X144" s="140">
        <f t="shared" si="26"/>
        <v>0</v>
      </c>
      <c r="Z144" s="176">
        <v>0</v>
      </c>
      <c r="AA144" s="176">
        <v>0</v>
      </c>
      <c r="AB144" s="176"/>
      <c r="AC144" s="176"/>
      <c r="AD144" s="176"/>
      <c r="AE144" s="176">
        <v>0</v>
      </c>
      <c r="AF144" s="172">
        <v>0</v>
      </c>
      <c r="AG144" s="172">
        <f t="shared" si="27"/>
        <v>0</v>
      </c>
      <c r="AI144" s="168">
        <f>IFERROR(VLOOKUP(B144,[2]rptBudgetaryBudgetCrossOrganiza!$A$1:$M$754,4,FALSE),"0")</f>
        <v>0</v>
      </c>
      <c r="AJ144" s="168">
        <f>IFERROR(VLOOKUP(B144,[2]rptBudgetaryBudgetCrossOrganiza!$A$1:$M$754,6,FALSE),"0")</f>
        <v>0</v>
      </c>
      <c r="AK144" s="170">
        <f t="shared" si="32"/>
        <v>0</v>
      </c>
      <c r="AL144" s="170">
        <f>IFERROR(VLOOKUP(B144,[3]rptBudgetaryBudgetCrossOrganiza!$A$8792:$O$10068,13,FALSE),"0")</f>
        <v>0</v>
      </c>
      <c r="AM144" s="170"/>
      <c r="AN144" s="170"/>
      <c r="AO144" s="170"/>
      <c r="AP144" s="170"/>
      <c r="AQ144" s="170">
        <f t="shared" si="33"/>
        <v>0</v>
      </c>
      <c r="AS144" s="140"/>
      <c r="AT144" s="140"/>
      <c r="AU144" s="140"/>
      <c r="AV144" s="140"/>
      <c r="AW144" s="140"/>
      <c r="AX144" s="140"/>
      <c r="AY144" s="140"/>
      <c r="AZ144" s="140">
        <f t="shared" si="34"/>
        <v>0</v>
      </c>
      <c r="BA144" s="141" t="b">
        <f t="shared" si="35"/>
        <v>1</v>
      </c>
      <c r="BB144" s="141">
        <f t="shared" si="36"/>
        <v>0</v>
      </c>
    </row>
    <row r="145" spans="1:54" hidden="1" x14ac:dyDescent="0.2">
      <c r="A145" s="190">
        <v>4</v>
      </c>
      <c r="B145" s="141" t="s">
        <v>388</v>
      </c>
      <c r="C145" s="148" t="str">
        <f t="shared" si="28"/>
        <v>07</v>
      </c>
      <c r="D145" s="148" t="str">
        <f t="shared" si="29"/>
        <v>00</v>
      </c>
      <c r="E145" s="148" t="str">
        <f t="shared" si="30"/>
        <v>170</v>
      </c>
      <c r="F145" s="127" t="str">
        <f t="shared" si="31"/>
        <v>5100.08</v>
      </c>
      <c r="G145" s="141" t="s">
        <v>106</v>
      </c>
      <c r="H145" s="163">
        <v>0</v>
      </c>
      <c r="I145" s="163">
        <v>0</v>
      </c>
      <c r="J145" s="163"/>
      <c r="K145" s="163"/>
      <c r="L145" s="163"/>
      <c r="M145" s="163">
        <v>0</v>
      </c>
      <c r="N145" s="139">
        <v>0</v>
      </c>
      <c r="O145" s="139">
        <f t="shared" si="25"/>
        <v>0</v>
      </c>
      <c r="Q145" s="174">
        <v>0</v>
      </c>
      <c r="R145" s="174">
        <v>0</v>
      </c>
      <c r="S145" s="174"/>
      <c r="T145" s="174"/>
      <c r="U145" s="174"/>
      <c r="V145" s="174">
        <v>0</v>
      </c>
      <c r="W145" s="140">
        <v>0</v>
      </c>
      <c r="X145" s="140">
        <f t="shared" si="26"/>
        <v>0</v>
      </c>
      <c r="Z145" s="176">
        <v>0</v>
      </c>
      <c r="AA145" s="176">
        <v>0</v>
      </c>
      <c r="AB145" s="176"/>
      <c r="AC145" s="176"/>
      <c r="AD145" s="176"/>
      <c r="AE145" s="176">
        <v>0</v>
      </c>
      <c r="AF145" s="172">
        <v>0</v>
      </c>
      <c r="AG145" s="172">
        <f t="shared" si="27"/>
        <v>0</v>
      </c>
      <c r="AI145" s="168">
        <f>IFERROR(VLOOKUP(B145,[2]rptBudgetaryBudgetCrossOrganiza!$A$1:$M$754,4,FALSE),"0")</f>
        <v>0</v>
      </c>
      <c r="AJ145" s="168">
        <f>IFERROR(VLOOKUP(B145,[2]rptBudgetaryBudgetCrossOrganiza!$A$1:$M$754,6,FALSE),"0")</f>
        <v>0</v>
      </c>
      <c r="AK145" s="170">
        <f t="shared" si="32"/>
        <v>0</v>
      </c>
      <c r="AL145" s="170">
        <f>IFERROR(VLOOKUP(B145,[3]rptBudgetaryBudgetCrossOrganiza!$A$8792:$O$10068,13,FALSE),"0")</f>
        <v>0</v>
      </c>
      <c r="AM145" s="170"/>
      <c r="AN145" s="170"/>
      <c r="AO145" s="170"/>
      <c r="AP145" s="170"/>
      <c r="AQ145" s="170">
        <f t="shared" si="33"/>
        <v>0</v>
      </c>
      <c r="AS145" s="140"/>
      <c r="AT145" s="140"/>
      <c r="AU145" s="140"/>
      <c r="AV145" s="140"/>
      <c r="AW145" s="140"/>
      <c r="AX145" s="140"/>
      <c r="AY145" s="140"/>
      <c r="AZ145" s="140">
        <f t="shared" si="34"/>
        <v>0</v>
      </c>
      <c r="BA145" s="141" t="b">
        <f t="shared" si="35"/>
        <v>1</v>
      </c>
      <c r="BB145" s="141">
        <f t="shared" si="36"/>
        <v>0</v>
      </c>
    </row>
    <row r="146" spans="1:54" hidden="1" x14ac:dyDescent="0.2">
      <c r="A146" s="190">
        <v>4</v>
      </c>
      <c r="B146" s="141" t="s">
        <v>389</v>
      </c>
      <c r="C146" s="148" t="str">
        <f t="shared" si="28"/>
        <v>07</v>
      </c>
      <c r="D146" s="148" t="str">
        <f t="shared" si="29"/>
        <v>00</v>
      </c>
      <c r="E146" s="148" t="str">
        <f t="shared" si="30"/>
        <v>170</v>
      </c>
      <c r="F146" s="127" t="str">
        <f t="shared" si="31"/>
        <v>5100.03</v>
      </c>
      <c r="G146" s="141" t="s">
        <v>101</v>
      </c>
      <c r="H146" s="163">
        <v>0</v>
      </c>
      <c r="I146" s="163">
        <v>0</v>
      </c>
      <c r="J146" s="163"/>
      <c r="K146" s="163"/>
      <c r="L146" s="163"/>
      <c r="M146" s="163">
        <v>0</v>
      </c>
      <c r="N146" s="139">
        <v>0</v>
      </c>
      <c r="O146" s="139">
        <f t="shared" si="25"/>
        <v>0</v>
      </c>
      <c r="Q146" s="174">
        <v>0</v>
      </c>
      <c r="R146" s="174">
        <v>0</v>
      </c>
      <c r="S146" s="174"/>
      <c r="T146" s="174"/>
      <c r="U146" s="174"/>
      <c r="V146" s="174">
        <v>0</v>
      </c>
      <c r="W146" s="140">
        <v>0</v>
      </c>
      <c r="X146" s="140">
        <f t="shared" si="26"/>
        <v>0</v>
      </c>
      <c r="Z146" s="176">
        <v>0</v>
      </c>
      <c r="AA146" s="176">
        <v>0</v>
      </c>
      <c r="AB146" s="176"/>
      <c r="AC146" s="176"/>
      <c r="AD146" s="176"/>
      <c r="AE146" s="176">
        <v>0</v>
      </c>
      <c r="AF146" s="172">
        <v>0</v>
      </c>
      <c r="AG146" s="172">
        <f t="shared" si="27"/>
        <v>0</v>
      </c>
      <c r="AI146" s="168">
        <f>IFERROR(VLOOKUP(B146,[2]rptBudgetaryBudgetCrossOrganiza!$A$1:$M$754,4,FALSE),"0")</f>
        <v>0</v>
      </c>
      <c r="AJ146" s="168">
        <f>IFERROR(VLOOKUP(B146,[2]rptBudgetaryBudgetCrossOrganiza!$A$1:$M$754,6,FALSE),"0")</f>
        <v>0</v>
      </c>
      <c r="AK146" s="170">
        <f t="shared" si="32"/>
        <v>0</v>
      </c>
      <c r="AL146" s="170">
        <f>IFERROR(VLOOKUP(B146,[3]rptBudgetaryBudgetCrossOrganiza!$A$8792:$O$10068,13,FALSE),"0")</f>
        <v>0</v>
      </c>
      <c r="AM146" s="170"/>
      <c r="AN146" s="170"/>
      <c r="AO146" s="170"/>
      <c r="AP146" s="170"/>
      <c r="AQ146" s="170">
        <f t="shared" si="33"/>
        <v>0</v>
      </c>
      <c r="AS146" s="140"/>
      <c r="AT146" s="140"/>
      <c r="AU146" s="140"/>
      <c r="AV146" s="140"/>
      <c r="AW146" s="140"/>
      <c r="AX146" s="140"/>
      <c r="AY146" s="140"/>
      <c r="AZ146" s="140">
        <f t="shared" si="34"/>
        <v>0</v>
      </c>
      <c r="BA146" s="141" t="b">
        <f t="shared" si="35"/>
        <v>1</v>
      </c>
      <c r="BB146" s="141">
        <f t="shared" si="36"/>
        <v>0</v>
      </c>
    </row>
    <row r="147" spans="1:54" hidden="1" x14ac:dyDescent="0.2">
      <c r="A147" s="190">
        <v>4</v>
      </c>
      <c r="B147" s="141" t="s">
        <v>390</v>
      </c>
      <c r="C147" s="148" t="str">
        <f t="shared" si="28"/>
        <v>07</v>
      </c>
      <c r="D147" s="148" t="str">
        <f t="shared" si="29"/>
        <v>00</v>
      </c>
      <c r="E147" s="148" t="str">
        <f t="shared" si="30"/>
        <v>170</v>
      </c>
      <c r="F147" s="127" t="str">
        <f t="shared" si="31"/>
        <v>5100.13</v>
      </c>
      <c r="G147" s="141" t="s">
        <v>111</v>
      </c>
      <c r="H147" s="163">
        <v>0</v>
      </c>
      <c r="I147" s="163">
        <v>0</v>
      </c>
      <c r="J147" s="163"/>
      <c r="K147" s="163"/>
      <c r="L147" s="163"/>
      <c r="M147" s="163">
        <v>0</v>
      </c>
      <c r="N147" s="139">
        <v>0</v>
      </c>
      <c r="O147" s="139">
        <f t="shared" si="25"/>
        <v>0</v>
      </c>
      <c r="Q147" s="174">
        <v>0</v>
      </c>
      <c r="R147" s="174">
        <v>0</v>
      </c>
      <c r="S147" s="174"/>
      <c r="T147" s="174"/>
      <c r="U147" s="174"/>
      <c r="V147" s="174">
        <v>0</v>
      </c>
      <c r="W147" s="140">
        <v>0</v>
      </c>
      <c r="X147" s="140">
        <f t="shared" si="26"/>
        <v>0</v>
      </c>
      <c r="Z147" s="176">
        <v>0</v>
      </c>
      <c r="AA147" s="176">
        <v>0</v>
      </c>
      <c r="AB147" s="176"/>
      <c r="AC147" s="176"/>
      <c r="AD147" s="176"/>
      <c r="AE147" s="176">
        <v>0</v>
      </c>
      <c r="AF147" s="172">
        <v>0</v>
      </c>
      <c r="AG147" s="172">
        <f t="shared" si="27"/>
        <v>0</v>
      </c>
      <c r="AI147" s="168">
        <f>IFERROR(VLOOKUP(B147,[2]rptBudgetaryBudgetCrossOrganiza!$A$1:$M$754,4,FALSE),"0")</f>
        <v>0</v>
      </c>
      <c r="AJ147" s="168">
        <f>IFERROR(VLOOKUP(B147,[2]rptBudgetaryBudgetCrossOrganiza!$A$1:$M$754,6,FALSE),"0")</f>
        <v>0</v>
      </c>
      <c r="AK147" s="170">
        <f t="shared" si="32"/>
        <v>0</v>
      </c>
      <c r="AL147" s="170">
        <f>IFERROR(VLOOKUP(B147,[3]rptBudgetaryBudgetCrossOrganiza!$A$8792:$O$10068,13,FALSE),"0")</f>
        <v>0</v>
      </c>
      <c r="AM147" s="170"/>
      <c r="AN147" s="170"/>
      <c r="AO147" s="170"/>
      <c r="AP147" s="170"/>
      <c r="AQ147" s="170">
        <f t="shared" si="33"/>
        <v>0</v>
      </c>
      <c r="AS147" s="140"/>
      <c r="AT147" s="140"/>
      <c r="AU147" s="140"/>
      <c r="AV147" s="140"/>
      <c r="AW147" s="140"/>
      <c r="AX147" s="140"/>
      <c r="AY147" s="140"/>
      <c r="AZ147" s="140">
        <f t="shared" si="34"/>
        <v>0</v>
      </c>
      <c r="BA147" s="141" t="b">
        <f t="shared" si="35"/>
        <v>1</v>
      </c>
      <c r="BB147" s="141">
        <f t="shared" si="36"/>
        <v>0</v>
      </c>
    </row>
    <row r="148" spans="1:54" hidden="1" x14ac:dyDescent="0.2">
      <c r="A148" s="190">
        <v>4</v>
      </c>
      <c r="B148" s="141" t="s">
        <v>391</v>
      </c>
      <c r="C148" s="148" t="str">
        <f t="shared" si="28"/>
        <v>07</v>
      </c>
      <c r="D148" s="148" t="str">
        <f t="shared" si="29"/>
        <v>00</v>
      </c>
      <c r="E148" s="148" t="str">
        <f t="shared" si="30"/>
        <v>170</v>
      </c>
      <c r="F148" s="127" t="str">
        <f t="shared" si="31"/>
        <v>5100.02</v>
      </c>
      <c r="G148" s="141" t="s">
        <v>100</v>
      </c>
      <c r="H148" s="163">
        <v>0</v>
      </c>
      <c r="I148" s="163">
        <v>0</v>
      </c>
      <c r="J148" s="163"/>
      <c r="K148" s="163"/>
      <c r="L148" s="163"/>
      <c r="M148" s="163">
        <v>0</v>
      </c>
      <c r="N148" s="139">
        <v>0</v>
      </c>
      <c r="O148" s="139">
        <f t="shared" si="25"/>
        <v>0</v>
      </c>
      <c r="Q148" s="174">
        <v>0</v>
      </c>
      <c r="R148" s="174">
        <v>0</v>
      </c>
      <c r="S148" s="174"/>
      <c r="T148" s="174"/>
      <c r="U148" s="174"/>
      <c r="V148" s="174">
        <v>0</v>
      </c>
      <c r="W148" s="140">
        <v>0</v>
      </c>
      <c r="X148" s="140">
        <f t="shared" si="26"/>
        <v>0</v>
      </c>
      <c r="Z148" s="176">
        <v>0</v>
      </c>
      <c r="AA148" s="176">
        <v>0</v>
      </c>
      <c r="AB148" s="176"/>
      <c r="AC148" s="176"/>
      <c r="AD148" s="176"/>
      <c r="AE148" s="176">
        <v>0</v>
      </c>
      <c r="AF148" s="172">
        <v>0</v>
      </c>
      <c r="AG148" s="172">
        <f t="shared" si="27"/>
        <v>0</v>
      </c>
      <c r="AI148" s="168">
        <f>IFERROR(VLOOKUP(B148,[2]rptBudgetaryBudgetCrossOrganiza!$A$1:$M$754,4,FALSE),"0")</f>
        <v>0</v>
      </c>
      <c r="AJ148" s="168">
        <f>IFERROR(VLOOKUP(B148,[2]rptBudgetaryBudgetCrossOrganiza!$A$1:$M$754,6,FALSE),"0")</f>
        <v>0</v>
      </c>
      <c r="AK148" s="170">
        <f t="shared" si="32"/>
        <v>0</v>
      </c>
      <c r="AL148" s="170">
        <f>IFERROR(VLOOKUP(B148,[3]rptBudgetaryBudgetCrossOrganiza!$A$8792:$O$10068,13,FALSE),"0")</f>
        <v>0</v>
      </c>
      <c r="AM148" s="170"/>
      <c r="AN148" s="170"/>
      <c r="AO148" s="170"/>
      <c r="AP148" s="170"/>
      <c r="AQ148" s="170">
        <f t="shared" si="33"/>
        <v>0</v>
      </c>
      <c r="AS148" s="140"/>
      <c r="AT148" s="140"/>
      <c r="AU148" s="140"/>
      <c r="AV148" s="140"/>
      <c r="AW148" s="140"/>
      <c r="AX148" s="140"/>
      <c r="AY148" s="140"/>
      <c r="AZ148" s="140">
        <f t="shared" si="34"/>
        <v>0</v>
      </c>
      <c r="BA148" s="141" t="b">
        <f t="shared" si="35"/>
        <v>1</v>
      </c>
      <c r="BB148" s="141">
        <f t="shared" si="36"/>
        <v>0</v>
      </c>
    </row>
    <row r="149" spans="1:54" hidden="1" x14ac:dyDescent="0.2">
      <c r="A149" s="190">
        <v>4</v>
      </c>
      <c r="B149" s="141" t="s">
        <v>392</v>
      </c>
      <c r="C149" s="148" t="str">
        <f t="shared" si="28"/>
        <v>07</v>
      </c>
      <c r="D149" s="148" t="str">
        <f t="shared" si="29"/>
        <v>00</v>
      </c>
      <c r="E149" s="148" t="str">
        <f t="shared" si="30"/>
        <v>170</v>
      </c>
      <c r="F149" s="127" t="str">
        <f t="shared" si="31"/>
        <v>5100.05</v>
      </c>
      <c r="G149" s="141" t="s">
        <v>103</v>
      </c>
      <c r="H149" s="163">
        <v>0</v>
      </c>
      <c r="I149" s="163">
        <v>0</v>
      </c>
      <c r="J149" s="163"/>
      <c r="K149" s="163"/>
      <c r="L149" s="163"/>
      <c r="M149" s="163">
        <v>0</v>
      </c>
      <c r="N149" s="139">
        <v>0</v>
      </c>
      <c r="O149" s="139">
        <f t="shared" si="25"/>
        <v>0</v>
      </c>
      <c r="Q149" s="174">
        <v>0</v>
      </c>
      <c r="R149" s="174">
        <v>0</v>
      </c>
      <c r="S149" s="174"/>
      <c r="T149" s="174"/>
      <c r="U149" s="174"/>
      <c r="V149" s="174">
        <v>0</v>
      </c>
      <c r="W149" s="140">
        <v>0</v>
      </c>
      <c r="X149" s="140">
        <f t="shared" si="26"/>
        <v>0</v>
      </c>
      <c r="Z149" s="176">
        <v>0</v>
      </c>
      <c r="AA149" s="176">
        <v>0</v>
      </c>
      <c r="AB149" s="176"/>
      <c r="AC149" s="176"/>
      <c r="AD149" s="176"/>
      <c r="AE149" s="176">
        <v>0</v>
      </c>
      <c r="AF149" s="172">
        <v>0</v>
      </c>
      <c r="AG149" s="172">
        <f t="shared" si="27"/>
        <v>0</v>
      </c>
      <c r="AI149" s="168">
        <f>IFERROR(VLOOKUP(B149,[2]rptBudgetaryBudgetCrossOrganiza!$A$1:$M$754,4,FALSE),"0")</f>
        <v>0</v>
      </c>
      <c r="AJ149" s="168">
        <f>IFERROR(VLOOKUP(B149,[2]rptBudgetaryBudgetCrossOrganiza!$A$1:$M$754,6,FALSE),"0")</f>
        <v>0</v>
      </c>
      <c r="AK149" s="170">
        <f t="shared" si="32"/>
        <v>0</v>
      </c>
      <c r="AL149" s="170">
        <f>IFERROR(VLOOKUP(B149,[3]rptBudgetaryBudgetCrossOrganiza!$A$8792:$O$10068,13,FALSE),"0")</f>
        <v>0</v>
      </c>
      <c r="AM149" s="170"/>
      <c r="AN149" s="170"/>
      <c r="AO149" s="170"/>
      <c r="AP149" s="170"/>
      <c r="AQ149" s="170">
        <f t="shared" si="33"/>
        <v>0</v>
      </c>
      <c r="AS149" s="140"/>
      <c r="AT149" s="140"/>
      <c r="AU149" s="140"/>
      <c r="AV149" s="140"/>
      <c r="AW149" s="140"/>
      <c r="AX149" s="140"/>
      <c r="AY149" s="140"/>
      <c r="AZ149" s="140">
        <f t="shared" si="34"/>
        <v>0</v>
      </c>
      <c r="BA149" s="141" t="b">
        <f t="shared" si="35"/>
        <v>1</v>
      </c>
      <c r="BB149" s="141">
        <f t="shared" si="36"/>
        <v>0</v>
      </c>
    </row>
    <row r="150" spans="1:54" hidden="1" x14ac:dyDescent="0.2">
      <c r="A150" s="190">
        <v>4</v>
      </c>
      <c r="B150" s="141" t="s">
        <v>393</v>
      </c>
      <c r="C150" s="148" t="str">
        <f t="shared" si="28"/>
        <v>07</v>
      </c>
      <c r="D150" s="148" t="str">
        <f t="shared" si="29"/>
        <v>00</v>
      </c>
      <c r="E150" s="148" t="str">
        <f t="shared" si="30"/>
        <v>170</v>
      </c>
      <c r="F150" s="127" t="str">
        <f t="shared" si="31"/>
        <v>5100.07</v>
      </c>
      <c r="G150" s="141" t="s">
        <v>105</v>
      </c>
      <c r="H150" s="163">
        <v>0</v>
      </c>
      <c r="I150" s="163">
        <v>0</v>
      </c>
      <c r="J150" s="163"/>
      <c r="K150" s="163"/>
      <c r="L150" s="163"/>
      <c r="M150" s="163">
        <v>0</v>
      </c>
      <c r="N150" s="139">
        <v>0</v>
      </c>
      <c r="O150" s="139">
        <f t="shared" si="25"/>
        <v>0</v>
      </c>
      <c r="Q150" s="174">
        <v>0</v>
      </c>
      <c r="R150" s="174">
        <v>0</v>
      </c>
      <c r="S150" s="174"/>
      <c r="T150" s="174"/>
      <c r="U150" s="174"/>
      <c r="V150" s="174">
        <v>0</v>
      </c>
      <c r="W150" s="140">
        <v>0</v>
      </c>
      <c r="X150" s="140">
        <f t="shared" si="26"/>
        <v>0</v>
      </c>
      <c r="Z150" s="176">
        <v>0</v>
      </c>
      <c r="AA150" s="176">
        <v>0</v>
      </c>
      <c r="AB150" s="176"/>
      <c r="AC150" s="176"/>
      <c r="AD150" s="176"/>
      <c r="AE150" s="176">
        <v>0</v>
      </c>
      <c r="AF150" s="172">
        <v>0</v>
      </c>
      <c r="AG150" s="172">
        <f t="shared" si="27"/>
        <v>0</v>
      </c>
      <c r="AI150" s="168">
        <f>IFERROR(VLOOKUP(B150,[2]rptBudgetaryBudgetCrossOrganiza!$A$1:$M$754,4,FALSE),"0")</f>
        <v>0</v>
      </c>
      <c r="AJ150" s="168">
        <f>IFERROR(VLOOKUP(B150,[2]rptBudgetaryBudgetCrossOrganiza!$A$1:$M$754,6,FALSE),"0")</f>
        <v>0</v>
      </c>
      <c r="AK150" s="170">
        <f t="shared" si="32"/>
        <v>0</v>
      </c>
      <c r="AL150" s="170">
        <f>IFERROR(VLOOKUP(B150,[3]rptBudgetaryBudgetCrossOrganiza!$A$8792:$O$10068,13,FALSE),"0")</f>
        <v>0</v>
      </c>
      <c r="AM150" s="170"/>
      <c r="AN150" s="170"/>
      <c r="AO150" s="170"/>
      <c r="AP150" s="170"/>
      <c r="AQ150" s="170">
        <f t="shared" si="33"/>
        <v>0</v>
      </c>
      <c r="AS150" s="140"/>
      <c r="AT150" s="140"/>
      <c r="AU150" s="140"/>
      <c r="AV150" s="140"/>
      <c r="AW150" s="140"/>
      <c r="AX150" s="140"/>
      <c r="AY150" s="140"/>
      <c r="AZ150" s="140">
        <f t="shared" si="34"/>
        <v>0</v>
      </c>
      <c r="BA150" s="141" t="b">
        <f t="shared" si="35"/>
        <v>1</v>
      </c>
      <c r="BB150" s="141">
        <f t="shared" si="36"/>
        <v>0</v>
      </c>
    </row>
    <row r="151" spans="1:54" hidden="1" x14ac:dyDescent="0.2">
      <c r="A151" s="190">
        <v>4</v>
      </c>
      <c r="B151" s="141" t="s">
        <v>394</v>
      </c>
      <c r="C151" s="148" t="str">
        <f t="shared" si="28"/>
        <v>07</v>
      </c>
      <c r="D151" s="148" t="str">
        <f t="shared" si="29"/>
        <v>00</v>
      </c>
      <c r="E151" s="148" t="str">
        <f t="shared" si="30"/>
        <v>170</v>
      </c>
      <c r="F151" s="127" t="str">
        <f t="shared" si="31"/>
        <v>5100.11</v>
      </c>
      <c r="G151" s="141" t="s">
        <v>109</v>
      </c>
      <c r="H151" s="163">
        <v>0</v>
      </c>
      <c r="I151" s="163">
        <v>0</v>
      </c>
      <c r="J151" s="163"/>
      <c r="K151" s="163"/>
      <c r="L151" s="163"/>
      <c r="M151" s="163">
        <v>0</v>
      </c>
      <c r="N151" s="139">
        <v>0</v>
      </c>
      <c r="O151" s="139">
        <f t="shared" si="25"/>
        <v>0</v>
      </c>
      <c r="Q151" s="174">
        <v>0</v>
      </c>
      <c r="R151" s="174">
        <v>0</v>
      </c>
      <c r="S151" s="174"/>
      <c r="T151" s="174"/>
      <c r="U151" s="174"/>
      <c r="V151" s="174">
        <v>0</v>
      </c>
      <c r="W151" s="140">
        <v>0</v>
      </c>
      <c r="X151" s="140">
        <f t="shared" si="26"/>
        <v>0</v>
      </c>
      <c r="Z151" s="176">
        <v>0</v>
      </c>
      <c r="AA151" s="176">
        <v>0</v>
      </c>
      <c r="AB151" s="176"/>
      <c r="AC151" s="176"/>
      <c r="AD151" s="176"/>
      <c r="AE151" s="176">
        <v>0</v>
      </c>
      <c r="AF151" s="172">
        <v>0</v>
      </c>
      <c r="AG151" s="172">
        <f t="shared" si="27"/>
        <v>0</v>
      </c>
      <c r="AI151" s="168">
        <f>IFERROR(VLOOKUP(B151,[2]rptBudgetaryBudgetCrossOrganiza!$A$1:$M$754,4,FALSE),"0")</f>
        <v>0</v>
      </c>
      <c r="AJ151" s="168">
        <f>IFERROR(VLOOKUP(B151,[2]rptBudgetaryBudgetCrossOrganiza!$A$1:$M$754,6,FALSE),"0")</f>
        <v>0</v>
      </c>
      <c r="AK151" s="170">
        <f t="shared" si="32"/>
        <v>0</v>
      </c>
      <c r="AL151" s="170">
        <f>IFERROR(VLOOKUP(B151,[3]rptBudgetaryBudgetCrossOrganiza!$A$8792:$O$10068,13,FALSE),"0")</f>
        <v>0</v>
      </c>
      <c r="AM151" s="170"/>
      <c r="AN151" s="170"/>
      <c r="AO151" s="170"/>
      <c r="AP151" s="170"/>
      <c r="AQ151" s="170">
        <f t="shared" si="33"/>
        <v>0</v>
      </c>
      <c r="AS151" s="140"/>
      <c r="AT151" s="140"/>
      <c r="AU151" s="140"/>
      <c r="AV151" s="140"/>
      <c r="AW151" s="140"/>
      <c r="AX151" s="140"/>
      <c r="AY151" s="140"/>
      <c r="AZ151" s="140">
        <f t="shared" si="34"/>
        <v>0</v>
      </c>
      <c r="BA151" s="141" t="b">
        <f t="shared" si="35"/>
        <v>1</v>
      </c>
      <c r="BB151" s="141">
        <f t="shared" si="36"/>
        <v>0</v>
      </c>
    </row>
    <row r="152" spans="1:54" hidden="1" x14ac:dyDescent="0.2">
      <c r="A152" s="190">
        <v>4</v>
      </c>
      <c r="B152" s="141" t="s">
        <v>395</v>
      </c>
      <c r="C152" s="148" t="str">
        <f t="shared" si="28"/>
        <v>07</v>
      </c>
      <c r="D152" s="148" t="str">
        <f t="shared" si="29"/>
        <v>00</v>
      </c>
      <c r="E152" s="148" t="str">
        <f t="shared" si="30"/>
        <v>170</v>
      </c>
      <c r="F152" s="127" t="str">
        <f t="shared" si="31"/>
        <v>5100.00</v>
      </c>
      <c r="G152" s="141" t="s">
        <v>98</v>
      </c>
      <c r="H152" s="163">
        <v>0</v>
      </c>
      <c r="I152" s="163">
        <v>0</v>
      </c>
      <c r="J152" s="163"/>
      <c r="K152" s="163"/>
      <c r="L152" s="163"/>
      <c r="M152" s="163">
        <v>0</v>
      </c>
      <c r="N152" s="139">
        <v>0</v>
      </c>
      <c r="O152" s="139">
        <f t="shared" si="25"/>
        <v>0</v>
      </c>
      <c r="Q152" s="174">
        <v>0</v>
      </c>
      <c r="R152" s="174">
        <v>0</v>
      </c>
      <c r="S152" s="174"/>
      <c r="T152" s="174"/>
      <c r="U152" s="174"/>
      <c r="V152" s="174">
        <v>0</v>
      </c>
      <c r="W152" s="140">
        <v>0</v>
      </c>
      <c r="X152" s="140">
        <f t="shared" si="26"/>
        <v>0</v>
      </c>
      <c r="Z152" s="176">
        <v>0</v>
      </c>
      <c r="AA152" s="176">
        <v>0</v>
      </c>
      <c r="AB152" s="176"/>
      <c r="AC152" s="176"/>
      <c r="AD152" s="176"/>
      <c r="AE152" s="176">
        <v>0</v>
      </c>
      <c r="AF152" s="172">
        <v>0</v>
      </c>
      <c r="AG152" s="172">
        <f t="shared" si="27"/>
        <v>0</v>
      </c>
      <c r="AI152" s="168">
        <f>IFERROR(VLOOKUP(B152,[2]rptBudgetaryBudgetCrossOrganiza!$A$1:$M$754,4,FALSE),"0")</f>
        <v>0</v>
      </c>
      <c r="AJ152" s="168">
        <f>IFERROR(VLOOKUP(B152,[2]rptBudgetaryBudgetCrossOrganiza!$A$1:$M$754,6,FALSE),"0")</f>
        <v>0</v>
      </c>
      <c r="AK152" s="170">
        <f t="shared" si="32"/>
        <v>0</v>
      </c>
      <c r="AL152" s="170">
        <f>IFERROR(VLOOKUP(B152,[3]rptBudgetaryBudgetCrossOrganiza!$A$8792:$O$10068,13,FALSE),"0")</f>
        <v>0</v>
      </c>
      <c r="AM152" s="170"/>
      <c r="AN152" s="170"/>
      <c r="AO152" s="170"/>
      <c r="AP152" s="170"/>
      <c r="AQ152" s="170">
        <f t="shared" si="33"/>
        <v>0</v>
      </c>
      <c r="AS152" s="140"/>
      <c r="AT152" s="140"/>
      <c r="AU152" s="140"/>
      <c r="AV152" s="140"/>
      <c r="AW152" s="140"/>
      <c r="AX152" s="140"/>
      <c r="AY152" s="140"/>
      <c r="AZ152" s="140">
        <f t="shared" si="34"/>
        <v>0</v>
      </c>
      <c r="BA152" s="141" t="b">
        <f t="shared" si="35"/>
        <v>1</v>
      </c>
      <c r="BB152" s="141">
        <f t="shared" si="36"/>
        <v>0</v>
      </c>
    </row>
    <row r="153" spans="1:54" hidden="1" x14ac:dyDescent="0.2">
      <c r="A153" s="190">
        <v>4</v>
      </c>
      <c r="B153" s="141" t="s">
        <v>396</v>
      </c>
      <c r="C153" s="148" t="str">
        <f t="shared" si="28"/>
        <v>07</v>
      </c>
      <c r="D153" s="148" t="str">
        <f t="shared" si="29"/>
        <v>00</v>
      </c>
      <c r="E153" s="148" t="str">
        <f t="shared" si="30"/>
        <v>170</v>
      </c>
      <c r="F153" s="127" t="str">
        <f t="shared" si="31"/>
        <v>5100.14</v>
      </c>
      <c r="G153" s="141" t="s">
        <v>112</v>
      </c>
      <c r="H153" s="163">
        <v>0</v>
      </c>
      <c r="I153" s="163">
        <v>0</v>
      </c>
      <c r="J153" s="163"/>
      <c r="K153" s="163"/>
      <c r="L153" s="163"/>
      <c r="M153" s="163">
        <v>0</v>
      </c>
      <c r="N153" s="139">
        <v>0</v>
      </c>
      <c r="O153" s="139">
        <f t="shared" si="25"/>
        <v>0</v>
      </c>
      <c r="Q153" s="174">
        <v>0</v>
      </c>
      <c r="R153" s="174">
        <v>0</v>
      </c>
      <c r="S153" s="174"/>
      <c r="T153" s="174"/>
      <c r="U153" s="174"/>
      <c r="V153" s="174">
        <v>0</v>
      </c>
      <c r="W153" s="140">
        <v>0</v>
      </c>
      <c r="X153" s="140">
        <f t="shared" si="26"/>
        <v>0</v>
      </c>
      <c r="Z153" s="176">
        <v>0</v>
      </c>
      <c r="AA153" s="176">
        <v>0</v>
      </c>
      <c r="AB153" s="176"/>
      <c r="AC153" s="176"/>
      <c r="AD153" s="176"/>
      <c r="AE153" s="176">
        <v>0</v>
      </c>
      <c r="AF153" s="172">
        <v>0</v>
      </c>
      <c r="AG153" s="172">
        <f t="shared" si="27"/>
        <v>0</v>
      </c>
      <c r="AI153" s="168">
        <f>IFERROR(VLOOKUP(B153,[2]rptBudgetaryBudgetCrossOrganiza!$A$1:$M$754,4,FALSE),"0")</f>
        <v>0</v>
      </c>
      <c r="AJ153" s="168">
        <f>IFERROR(VLOOKUP(B153,[2]rptBudgetaryBudgetCrossOrganiza!$A$1:$M$754,6,FALSE),"0")</f>
        <v>0</v>
      </c>
      <c r="AK153" s="170">
        <f t="shared" si="32"/>
        <v>0</v>
      </c>
      <c r="AL153" s="170">
        <f>IFERROR(VLOOKUP(B153,[3]rptBudgetaryBudgetCrossOrganiza!$A$8792:$O$10068,13,FALSE),"0")</f>
        <v>0</v>
      </c>
      <c r="AM153" s="170"/>
      <c r="AN153" s="170"/>
      <c r="AO153" s="170"/>
      <c r="AP153" s="170"/>
      <c r="AQ153" s="170">
        <f t="shared" si="33"/>
        <v>0</v>
      </c>
      <c r="AS153" s="140"/>
      <c r="AT153" s="140"/>
      <c r="AU153" s="140"/>
      <c r="AV153" s="140"/>
      <c r="AW153" s="140"/>
      <c r="AX153" s="140"/>
      <c r="AY153" s="140"/>
      <c r="AZ153" s="140">
        <f t="shared" si="34"/>
        <v>0</v>
      </c>
      <c r="BA153" s="141" t="b">
        <f t="shared" si="35"/>
        <v>1</v>
      </c>
      <c r="BB153" s="141">
        <f t="shared" si="36"/>
        <v>0</v>
      </c>
    </row>
    <row r="154" spans="1:54" hidden="1" x14ac:dyDescent="0.2">
      <c r="A154" s="190">
        <v>4</v>
      </c>
      <c r="B154" s="141" t="s">
        <v>397</v>
      </c>
      <c r="C154" s="148" t="str">
        <f t="shared" si="28"/>
        <v>07</v>
      </c>
      <c r="D154" s="148" t="str">
        <f t="shared" si="29"/>
        <v>00</v>
      </c>
      <c r="E154" s="148" t="str">
        <f t="shared" si="30"/>
        <v>170</v>
      </c>
      <c r="F154" s="127" t="str">
        <f t="shared" si="31"/>
        <v>5100.01</v>
      </c>
      <c r="G154" s="141" t="s">
        <v>99</v>
      </c>
      <c r="H154" s="163">
        <v>0</v>
      </c>
      <c r="I154" s="163">
        <v>0</v>
      </c>
      <c r="J154" s="163"/>
      <c r="K154" s="163"/>
      <c r="L154" s="163"/>
      <c r="M154" s="163">
        <v>0</v>
      </c>
      <c r="N154" s="139">
        <v>0</v>
      </c>
      <c r="O154" s="139">
        <f t="shared" si="25"/>
        <v>0</v>
      </c>
      <c r="Q154" s="174">
        <v>0</v>
      </c>
      <c r="R154" s="174">
        <v>0</v>
      </c>
      <c r="S154" s="174"/>
      <c r="T154" s="174"/>
      <c r="U154" s="174"/>
      <c r="V154" s="174">
        <v>0</v>
      </c>
      <c r="W154" s="140">
        <v>0</v>
      </c>
      <c r="X154" s="140">
        <f t="shared" si="26"/>
        <v>0</v>
      </c>
      <c r="Z154" s="176">
        <v>0</v>
      </c>
      <c r="AA154" s="176">
        <v>0</v>
      </c>
      <c r="AB154" s="176"/>
      <c r="AC154" s="176"/>
      <c r="AD154" s="176"/>
      <c r="AE154" s="176">
        <v>0</v>
      </c>
      <c r="AF154" s="172">
        <v>0</v>
      </c>
      <c r="AG154" s="172">
        <f t="shared" si="27"/>
        <v>0</v>
      </c>
      <c r="AI154" s="168">
        <f>IFERROR(VLOOKUP(B154,[2]rptBudgetaryBudgetCrossOrganiza!$A$1:$M$754,4,FALSE),"0")</f>
        <v>0</v>
      </c>
      <c r="AJ154" s="168">
        <f>IFERROR(VLOOKUP(B154,[2]rptBudgetaryBudgetCrossOrganiza!$A$1:$M$754,6,FALSE),"0")</f>
        <v>0</v>
      </c>
      <c r="AK154" s="170">
        <f t="shared" si="32"/>
        <v>0</v>
      </c>
      <c r="AL154" s="170">
        <f>IFERROR(VLOOKUP(B154,[3]rptBudgetaryBudgetCrossOrganiza!$A$8792:$O$10068,13,FALSE),"0")</f>
        <v>0</v>
      </c>
      <c r="AM154" s="170"/>
      <c r="AN154" s="170"/>
      <c r="AO154" s="170"/>
      <c r="AP154" s="170"/>
      <c r="AQ154" s="170">
        <f t="shared" si="33"/>
        <v>0</v>
      </c>
      <c r="AS154" s="140"/>
      <c r="AT154" s="140"/>
      <c r="AU154" s="140"/>
      <c r="AV154" s="140"/>
      <c r="AW154" s="140"/>
      <c r="AX154" s="140"/>
      <c r="AY154" s="140"/>
      <c r="AZ154" s="140">
        <f t="shared" si="34"/>
        <v>0</v>
      </c>
      <c r="BA154" s="141" t="b">
        <f t="shared" si="35"/>
        <v>1</v>
      </c>
      <c r="BB154" s="141">
        <f t="shared" si="36"/>
        <v>0</v>
      </c>
    </row>
    <row r="155" spans="1:54" hidden="1" x14ac:dyDescent="0.2">
      <c r="A155" s="190">
        <v>4</v>
      </c>
      <c r="B155" s="141" t="s">
        <v>398</v>
      </c>
      <c r="C155" s="148" t="str">
        <f t="shared" si="28"/>
        <v>07</v>
      </c>
      <c r="D155" s="148" t="str">
        <f t="shared" si="29"/>
        <v>00</v>
      </c>
      <c r="E155" s="148" t="str">
        <f t="shared" si="30"/>
        <v>170</v>
      </c>
      <c r="F155" s="127" t="str">
        <f t="shared" si="31"/>
        <v>5100.09</v>
      </c>
      <c r="G155" s="141" t="s">
        <v>107</v>
      </c>
      <c r="H155" s="163">
        <v>0</v>
      </c>
      <c r="I155" s="163">
        <v>0</v>
      </c>
      <c r="J155" s="163"/>
      <c r="K155" s="163"/>
      <c r="L155" s="163"/>
      <c r="M155" s="163">
        <v>0</v>
      </c>
      <c r="N155" s="139">
        <v>0</v>
      </c>
      <c r="O155" s="139">
        <f t="shared" si="25"/>
        <v>0</v>
      </c>
      <c r="Q155" s="174">
        <v>0</v>
      </c>
      <c r="R155" s="174">
        <v>0</v>
      </c>
      <c r="S155" s="174"/>
      <c r="T155" s="174"/>
      <c r="U155" s="174"/>
      <c r="V155" s="174">
        <v>0</v>
      </c>
      <c r="W155" s="140">
        <v>0</v>
      </c>
      <c r="X155" s="140">
        <f t="shared" si="26"/>
        <v>0</v>
      </c>
      <c r="Z155" s="176">
        <v>0</v>
      </c>
      <c r="AA155" s="176">
        <v>0</v>
      </c>
      <c r="AB155" s="176"/>
      <c r="AC155" s="176"/>
      <c r="AD155" s="176"/>
      <c r="AE155" s="176">
        <v>0</v>
      </c>
      <c r="AF155" s="172">
        <v>0</v>
      </c>
      <c r="AG155" s="172">
        <f t="shared" si="27"/>
        <v>0</v>
      </c>
      <c r="AI155" s="168">
        <f>IFERROR(VLOOKUP(B155,[2]rptBudgetaryBudgetCrossOrganiza!$A$1:$M$754,4,FALSE),"0")</f>
        <v>0</v>
      </c>
      <c r="AJ155" s="168">
        <f>IFERROR(VLOOKUP(B155,[2]rptBudgetaryBudgetCrossOrganiza!$A$1:$M$754,6,FALSE),"0")</f>
        <v>0</v>
      </c>
      <c r="AK155" s="170">
        <f t="shared" si="32"/>
        <v>0</v>
      </c>
      <c r="AL155" s="170">
        <f>IFERROR(VLOOKUP(B155,[3]rptBudgetaryBudgetCrossOrganiza!$A$8792:$O$10068,13,FALSE),"0")</f>
        <v>0</v>
      </c>
      <c r="AM155" s="170"/>
      <c r="AN155" s="170"/>
      <c r="AO155" s="170"/>
      <c r="AP155" s="170"/>
      <c r="AQ155" s="170">
        <f t="shared" si="33"/>
        <v>0</v>
      </c>
      <c r="AS155" s="140"/>
      <c r="AT155" s="140"/>
      <c r="AU155" s="140"/>
      <c r="AV155" s="140"/>
      <c r="AW155" s="140"/>
      <c r="AX155" s="140"/>
      <c r="AY155" s="140"/>
      <c r="AZ155" s="140">
        <f t="shared" si="34"/>
        <v>0</v>
      </c>
      <c r="BA155" s="141" t="b">
        <f t="shared" si="35"/>
        <v>1</v>
      </c>
      <c r="BB155" s="141">
        <f t="shared" si="36"/>
        <v>0</v>
      </c>
    </row>
    <row r="156" spans="1:54" hidden="1" x14ac:dyDescent="0.2">
      <c r="A156" s="190">
        <v>4</v>
      </c>
      <c r="B156" s="141" t="s">
        <v>399</v>
      </c>
      <c r="C156" s="148" t="str">
        <f t="shared" si="28"/>
        <v>07</v>
      </c>
      <c r="D156" s="148" t="str">
        <f t="shared" si="29"/>
        <v>00</v>
      </c>
      <c r="E156" s="148" t="str">
        <f t="shared" si="30"/>
        <v>170</v>
      </c>
      <c r="F156" s="127" t="str">
        <f t="shared" si="31"/>
        <v>5100.10</v>
      </c>
      <c r="G156" s="141" t="s">
        <v>108</v>
      </c>
      <c r="H156" s="163">
        <v>0</v>
      </c>
      <c r="I156" s="163">
        <v>0</v>
      </c>
      <c r="J156" s="163"/>
      <c r="K156" s="163"/>
      <c r="L156" s="163"/>
      <c r="M156" s="163">
        <v>0</v>
      </c>
      <c r="N156" s="139">
        <v>0</v>
      </c>
      <c r="O156" s="139">
        <f t="shared" si="25"/>
        <v>0</v>
      </c>
      <c r="Q156" s="174">
        <v>0</v>
      </c>
      <c r="R156" s="174">
        <v>0</v>
      </c>
      <c r="S156" s="174"/>
      <c r="T156" s="174"/>
      <c r="U156" s="174"/>
      <c r="V156" s="174">
        <v>0</v>
      </c>
      <c r="W156" s="140">
        <v>0</v>
      </c>
      <c r="X156" s="140">
        <f t="shared" si="26"/>
        <v>0</v>
      </c>
      <c r="Z156" s="176">
        <v>0</v>
      </c>
      <c r="AA156" s="176">
        <v>0</v>
      </c>
      <c r="AB156" s="176"/>
      <c r="AC156" s="176"/>
      <c r="AD156" s="176"/>
      <c r="AE156" s="176">
        <v>0</v>
      </c>
      <c r="AF156" s="172">
        <v>0</v>
      </c>
      <c r="AG156" s="172">
        <f t="shared" si="27"/>
        <v>0</v>
      </c>
      <c r="AI156" s="168">
        <f>IFERROR(VLOOKUP(B156,[2]rptBudgetaryBudgetCrossOrganiza!$A$1:$M$754,4,FALSE),"0")</f>
        <v>0</v>
      </c>
      <c r="AJ156" s="168">
        <f>IFERROR(VLOOKUP(B156,[2]rptBudgetaryBudgetCrossOrganiza!$A$1:$M$754,6,FALSE),"0")</f>
        <v>0</v>
      </c>
      <c r="AK156" s="170">
        <f t="shared" si="32"/>
        <v>0</v>
      </c>
      <c r="AL156" s="170">
        <f>IFERROR(VLOOKUP(B156,[3]rptBudgetaryBudgetCrossOrganiza!$A$8792:$O$10068,13,FALSE),"0")</f>
        <v>0</v>
      </c>
      <c r="AM156" s="170"/>
      <c r="AN156" s="170"/>
      <c r="AO156" s="170"/>
      <c r="AP156" s="170"/>
      <c r="AQ156" s="170">
        <f t="shared" si="33"/>
        <v>0</v>
      </c>
      <c r="AS156" s="140"/>
      <c r="AT156" s="140"/>
      <c r="AU156" s="140"/>
      <c r="AV156" s="140"/>
      <c r="AW156" s="140"/>
      <c r="AX156" s="140"/>
      <c r="AY156" s="140"/>
      <c r="AZ156" s="140">
        <f t="shared" si="34"/>
        <v>0</v>
      </c>
      <c r="BA156" s="141" t="b">
        <f t="shared" si="35"/>
        <v>1</v>
      </c>
      <c r="BB156" s="141">
        <f t="shared" si="36"/>
        <v>0</v>
      </c>
    </row>
    <row r="157" spans="1:54" hidden="1" x14ac:dyDescent="0.2">
      <c r="A157" s="190">
        <v>4</v>
      </c>
      <c r="B157" s="141" t="s">
        <v>400</v>
      </c>
      <c r="C157" s="148" t="str">
        <f t="shared" si="28"/>
        <v>07</v>
      </c>
      <c r="D157" s="148" t="str">
        <f t="shared" si="29"/>
        <v>00</v>
      </c>
      <c r="E157" s="148" t="str">
        <f t="shared" si="30"/>
        <v>170</v>
      </c>
      <c r="F157" s="127" t="str">
        <f t="shared" si="31"/>
        <v>5100.04</v>
      </c>
      <c r="G157" s="141" t="s">
        <v>102</v>
      </c>
      <c r="H157" s="163">
        <v>0</v>
      </c>
      <c r="I157" s="163">
        <v>0</v>
      </c>
      <c r="J157" s="163"/>
      <c r="K157" s="163"/>
      <c r="L157" s="163"/>
      <c r="M157" s="163">
        <v>0</v>
      </c>
      <c r="N157" s="139">
        <v>0</v>
      </c>
      <c r="O157" s="139">
        <f t="shared" si="25"/>
        <v>0</v>
      </c>
      <c r="Q157" s="174">
        <v>0</v>
      </c>
      <c r="R157" s="174">
        <v>0</v>
      </c>
      <c r="S157" s="174"/>
      <c r="T157" s="174"/>
      <c r="U157" s="174"/>
      <c r="V157" s="174">
        <v>0</v>
      </c>
      <c r="W157" s="140">
        <v>0</v>
      </c>
      <c r="X157" s="140">
        <f t="shared" si="26"/>
        <v>0</v>
      </c>
      <c r="Z157" s="176">
        <v>0</v>
      </c>
      <c r="AA157" s="176">
        <v>0</v>
      </c>
      <c r="AB157" s="176"/>
      <c r="AC157" s="176"/>
      <c r="AD157" s="176"/>
      <c r="AE157" s="176">
        <v>0</v>
      </c>
      <c r="AF157" s="172">
        <v>0</v>
      </c>
      <c r="AG157" s="172">
        <f t="shared" si="27"/>
        <v>0</v>
      </c>
      <c r="AI157" s="168">
        <f>IFERROR(VLOOKUP(B157,[2]rptBudgetaryBudgetCrossOrganiza!$A$1:$M$754,4,FALSE),"0")</f>
        <v>0</v>
      </c>
      <c r="AJ157" s="168">
        <f>IFERROR(VLOOKUP(B157,[2]rptBudgetaryBudgetCrossOrganiza!$A$1:$M$754,6,FALSE),"0")</f>
        <v>0</v>
      </c>
      <c r="AK157" s="170">
        <f t="shared" si="32"/>
        <v>0</v>
      </c>
      <c r="AL157" s="170">
        <f>IFERROR(VLOOKUP(B157,[3]rptBudgetaryBudgetCrossOrganiza!$A$8792:$O$10068,13,FALSE),"0")</f>
        <v>0</v>
      </c>
      <c r="AM157" s="170"/>
      <c r="AN157" s="170"/>
      <c r="AO157" s="170"/>
      <c r="AP157" s="170"/>
      <c r="AQ157" s="170">
        <f t="shared" si="33"/>
        <v>0</v>
      </c>
      <c r="AS157" s="140"/>
      <c r="AT157" s="140"/>
      <c r="AU157" s="140"/>
      <c r="AV157" s="140"/>
      <c r="AW157" s="140"/>
      <c r="AX157" s="140"/>
      <c r="AY157" s="140"/>
      <c r="AZ157" s="140">
        <f t="shared" si="34"/>
        <v>0</v>
      </c>
      <c r="BA157" s="141" t="b">
        <f t="shared" si="35"/>
        <v>1</v>
      </c>
      <c r="BB157" s="141">
        <f t="shared" si="36"/>
        <v>0</v>
      </c>
    </row>
    <row r="158" spans="1:54" hidden="1" x14ac:dyDescent="0.2">
      <c r="A158" s="190">
        <v>4</v>
      </c>
      <c r="B158" s="141" t="s">
        <v>401</v>
      </c>
      <c r="C158" s="148" t="str">
        <f t="shared" si="28"/>
        <v>07</v>
      </c>
      <c r="D158" s="148" t="str">
        <f t="shared" si="29"/>
        <v>00</v>
      </c>
      <c r="E158" s="148" t="str">
        <f t="shared" si="30"/>
        <v>170</v>
      </c>
      <c r="F158" s="127" t="str">
        <f t="shared" si="31"/>
        <v>5100.06</v>
      </c>
      <c r="G158" s="141" t="s">
        <v>104</v>
      </c>
      <c r="H158" s="163">
        <v>0</v>
      </c>
      <c r="I158" s="163">
        <v>0</v>
      </c>
      <c r="J158" s="163"/>
      <c r="K158" s="163"/>
      <c r="L158" s="163"/>
      <c r="M158" s="163">
        <v>0</v>
      </c>
      <c r="N158" s="139">
        <v>0</v>
      </c>
      <c r="O158" s="139">
        <f t="shared" si="25"/>
        <v>0</v>
      </c>
      <c r="Q158" s="174">
        <v>0</v>
      </c>
      <c r="R158" s="174">
        <v>0</v>
      </c>
      <c r="S158" s="174"/>
      <c r="T158" s="174"/>
      <c r="U158" s="174"/>
      <c r="V158" s="174">
        <v>0</v>
      </c>
      <c r="W158" s="140">
        <v>0</v>
      </c>
      <c r="X158" s="140">
        <f t="shared" si="26"/>
        <v>0</v>
      </c>
      <c r="Z158" s="176">
        <v>0</v>
      </c>
      <c r="AA158" s="176">
        <v>0</v>
      </c>
      <c r="AB158" s="176"/>
      <c r="AC158" s="176"/>
      <c r="AD158" s="176"/>
      <c r="AE158" s="176">
        <v>0</v>
      </c>
      <c r="AF158" s="172">
        <v>0</v>
      </c>
      <c r="AG158" s="172">
        <f t="shared" si="27"/>
        <v>0</v>
      </c>
      <c r="AI158" s="168">
        <f>IFERROR(VLOOKUP(B158,[2]rptBudgetaryBudgetCrossOrganiza!$A$1:$M$754,4,FALSE),"0")</f>
        <v>0</v>
      </c>
      <c r="AJ158" s="168">
        <f>IFERROR(VLOOKUP(B158,[2]rptBudgetaryBudgetCrossOrganiza!$A$1:$M$754,6,FALSE),"0")</f>
        <v>0</v>
      </c>
      <c r="AK158" s="170">
        <f t="shared" si="32"/>
        <v>0</v>
      </c>
      <c r="AL158" s="170">
        <f>IFERROR(VLOOKUP(B158,[3]rptBudgetaryBudgetCrossOrganiza!$A$8792:$O$10068,13,FALSE),"0")</f>
        <v>0</v>
      </c>
      <c r="AM158" s="170"/>
      <c r="AN158" s="170"/>
      <c r="AO158" s="170"/>
      <c r="AP158" s="170"/>
      <c r="AQ158" s="170">
        <f t="shared" si="33"/>
        <v>0</v>
      </c>
      <c r="AS158" s="140"/>
      <c r="AT158" s="140"/>
      <c r="AU158" s="140"/>
      <c r="AV158" s="140"/>
      <c r="AW158" s="140"/>
      <c r="AX158" s="140"/>
      <c r="AY158" s="140"/>
      <c r="AZ158" s="140">
        <f t="shared" si="34"/>
        <v>0</v>
      </c>
      <c r="BA158" s="141" t="b">
        <f t="shared" si="35"/>
        <v>1</v>
      </c>
      <c r="BB158" s="141">
        <f t="shared" si="36"/>
        <v>0</v>
      </c>
    </row>
    <row r="159" spans="1:54" hidden="1" x14ac:dyDescent="0.2">
      <c r="A159" s="190">
        <v>4</v>
      </c>
      <c r="B159" s="141" t="s">
        <v>402</v>
      </c>
      <c r="C159" s="148" t="str">
        <f t="shared" si="28"/>
        <v>07</v>
      </c>
      <c r="D159" s="148" t="str">
        <f t="shared" si="29"/>
        <v>00</v>
      </c>
      <c r="E159" s="148" t="str">
        <f t="shared" si="30"/>
        <v>170</v>
      </c>
      <c r="F159" s="127" t="str">
        <f t="shared" si="31"/>
        <v>5000.07</v>
      </c>
      <c r="G159" s="141" t="s">
        <v>91</v>
      </c>
      <c r="H159" s="163">
        <v>0</v>
      </c>
      <c r="I159" s="163">
        <v>0</v>
      </c>
      <c r="J159" s="163"/>
      <c r="K159" s="163"/>
      <c r="L159" s="163"/>
      <c r="M159" s="163">
        <v>0</v>
      </c>
      <c r="N159" s="139">
        <v>0</v>
      </c>
      <c r="O159" s="139">
        <f t="shared" si="25"/>
        <v>0</v>
      </c>
      <c r="Q159" s="174">
        <v>0</v>
      </c>
      <c r="R159" s="174">
        <v>0</v>
      </c>
      <c r="S159" s="174"/>
      <c r="T159" s="174"/>
      <c r="U159" s="174"/>
      <c r="V159" s="174">
        <v>0</v>
      </c>
      <c r="W159" s="140">
        <v>0</v>
      </c>
      <c r="X159" s="140">
        <f t="shared" si="26"/>
        <v>0</v>
      </c>
      <c r="Z159" s="176">
        <v>0</v>
      </c>
      <c r="AA159" s="176">
        <v>0</v>
      </c>
      <c r="AB159" s="176"/>
      <c r="AC159" s="176"/>
      <c r="AD159" s="176"/>
      <c r="AE159" s="176">
        <v>0</v>
      </c>
      <c r="AF159" s="172">
        <v>0</v>
      </c>
      <c r="AG159" s="172">
        <f t="shared" si="27"/>
        <v>0</v>
      </c>
      <c r="AI159" s="168">
        <f>IFERROR(VLOOKUP(B159,[2]rptBudgetaryBudgetCrossOrganiza!$A$1:$M$754,4,FALSE),"0")</f>
        <v>0</v>
      </c>
      <c r="AJ159" s="168">
        <f>IFERROR(VLOOKUP(B159,[2]rptBudgetaryBudgetCrossOrganiza!$A$1:$M$754,6,FALSE),"0")</f>
        <v>0</v>
      </c>
      <c r="AK159" s="170">
        <f t="shared" si="32"/>
        <v>0</v>
      </c>
      <c r="AL159" s="170">
        <f>IFERROR(VLOOKUP(B159,[3]rptBudgetaryBudgetCrossOrganiza!$A$8792:$O$10068,13,FALSE),"0")</f>
        <v>0</v>
      </c>
      <c r="AM159" s="170"/>
      <c r="AN159" s="170"/>
      <c r="AO159" s="170"/>
      <c r="AP159" s="170"/>
      <c r="AQ159" s="170">
        <f t="shared" si="33"/>
        <v>0</v>
      </c>
      <c r="AS159" s="140"/>
      <c r="AT159" s="140"/>
      <c r="AU159" s="140"/>
      <c r="AV159" s="140"/>
      <c r="AW159" s="140"/>
      <c r="AX159" s="140"/>
      <c r="AY159" s="140"/>
      <c r="AZ159" s="140">
        <f t="shared" si="34"/>
        <v>0</v>
      </c>
      <c r="BA159" s="141" t="b">
        <f t="shared" si="35"/>
        <v>1</v>
      </c>
      <c r="BB159" s="141">
        <f t="shared" si="36"/>
        <v>0</v>
      </c>
    </row>
    <row r="160" spans="1:54" hidden="1" x14ac:dyDescent="0.2">
      <c r="A160" s="190">
        <v>4</v>
      </c>
      <c r="B160" s="141" t="s">
        <v>403</v>
      </c>
      <c r="C160" s="148" t="str">
        <f t="shared" si="28"/>
        <v>07</v>
      </c>
      <c r="D160" s="148" t="str">
        <f t="shared" si="29"/>
        <v>00</v>
      </c>
      <c r="E160" s="148" t="str">
        <f t="shared" si="30"/>
        <v>170</v>
      </c>
      <c r="F160" s="127" t="str">
        <f t="shared" si="31"/>
        <v>5000.12</v>
      </c>
      <c r="G160" s="141" t="s">
        <v>96</v>
      </c>
      <c r="H160" s="163">
        <v>0</v>
      </c>
      <c r="I160" s="163">
        <v>0</v>
      </c>
      <c r="J160" s="163"/>
      <c r="K160" s="163"/>
      <c r="L160" s="163"/>
      <c r="M160" s="163">
        <v>0</v>
      </c>
      <c r="N160" s="139">
        <v>0</v>
      </c>
      <c r="O160" s="139">
        <f t="shared" si="25"/>
        <v>0</v>
      </c>
      <c r="Q160" s="174">
        <v>0</v>
      </c>
      <c r="R160" s="174">
        <v>0</v>
      </c>
      <c r="S160" s="174"/>
      <c r="T160" s="174"/>
      <c r="U160" s="174"/>
      <c r="V160" s="174">
        <v>0</v>
      </c>
      <c r="W160" s="140">
        <v>0</v>
      </c>
      <c r="X160" s="140">
        <f t="shared" si="26"/>
        <v>0</v>
      </c>
      <c r="Z160" s="176">
        <v>0</v>
      </c>
      <c r="AA160" s="176">
        <v>0</v>
      </c>
      <c r="AB160" s="176"/>
      <c r="AC160" s="176"/>
      <c r="AD160" s="176"/>
      <c r="AE160" s="176">
        <v>0</v>
      </c>
      <c r="AF160" s="172">
        <v>0</v>
      </c>
      <c r="AG160" s="172">
        <f t="shared" si="27"/>
        <v>0</v>
      </c>
      <c r="AI160" s="168">
        <f>IFERROR(VLOOKUP(B160,[2]rptBudgetaryBudgetCrossOrganiza!$A$1:$M$754,4,FALSE),"0")</f>
        <v>0</v>
      </c>
      <c r="AJ160" s="168">
        <f>IFERROR(VLOOKUP(B160,[2]rptBudgetaryBudgetCrossOrganiza!$A$1:$M$754,6,FALSE),"0")</f>
        <v>0</v>
      </c>
      <c r="AK160" s="170">
        <f t="shared" si="32"/>
        <v>0</v>
      </c>
      <c r="AL160" s="170">
        <f>IFERROR(VLOOKUP(B160,[3]rptBudgetaryBudgetCrossOrganiza!$A$8792:$O$10068,13,FALSE),"0")</f>
        <v>0</v>
      </c>
      <c r="AM160" s="170"/>
      <c r="AN160" s="170"/>
      <c r="AO160" s="170"/>
      <c r="AP160" s="170"/>
      <c r="AQ160" s="170">
        <f t="shared" si="33"/>
        <v>0</v>
      </c>
      <c r="AS160" s="140"/>
      <c r="AT160" s="140"/>
      <c r="AU160" s="140"/>
      <c r="AV160" s="140"/>
      <c r="AW160" s="140"/>
      <c r="AX160" s="140"/>
      <c r="AY160" s="140"/>
      <c r="AZ160" s="140">
        <f t="shared" si="34"/>
        <v>0</v>
      </c>
      <c r="BA160" s="141" t="b">
        <f t="shared" si="35"/>
        <v>1</v>
      </c>
      <c r="BB160" s="141">
        <f t="shared" si="36"/>
        <v>0</v>
      </c>
    </row>
    <row r="161" spans="1:54" hidden="1" x14ac:dyDescent="0.2">
      <c r="A161" s="190">
        <v>4</v>
      </c>
      <c r="B161" s="141" t="s">
        <v>404</v>
      </c>
      <c r="C161" s="148" t="str">
        <f t="shared" si="28"/>
        <v>07</v>
      </c>
      <c r="D161" s="148" t="str">
        <f t="shared" si="29"/>
        <v>00</v>
      </c>
      <c r="E161" s="148" t="str">
        <f t="shared" si="30"/>
        <v>170</v>
      </c>
      <c r="F161" s="127" t="str">
        <f t="shared" si="31"/>
        <v>5000.05</v>
      </c>
      <c r="G161" s="141" t="s">
        <v>89</v>
      </c>
      <c r="H161" s="163">
        <v>0</v>
      </c>
      <c r="I161" s="163">
        <v>0</v>
      </c>
      <c r="J161" s="163"/>
      <c r="K161" s="163"/>
      <c r="L161" s="163"/>
      <c r="M161" s="163">
        <v>0</v>
      </c>
      <c r="N161" s="139">
        <v>0</v>
      </c>
      <c r="O161" s="139">
        <f t="shared" si="25"/>
        <v>0</v>
      </c>
      <c r="Q161" s="174">
        <v>0</v>
      </c>
      <c r="R161" s="174">
        <v>0</v>
      </c>
      <c r="S161" s="174"/>
      <c r="T161" s="174"/>
      <c r="U161" s="174"/>
      <c r="V161" s="174">
        <v>0</v>
      </c>
      <c r="W161" s="140">
        <v>0</v>
      </c>
      <c r="X161" s="140">
        <f t="shared" si="26"/>
        <v>0</v>
      </c>
      <c r="Z161" s="176">
        <v>0</v>
      </c>
      <c r="AA161" s="176">
        <v>0</v>
      </c>
      <c r="AB161" s="176"/>
      <c r="AC161" s="176"/>
      <c r="AD161" s="176"/>
      <c r="AE161" s="176">
        <v>0</v>
      </c>
      <c r="AF161" s="172">
        <v>0</v>
      </c>
      <c r="AG161" s="172">
        <f t="shared" si="27"/>
        <v>0</v>
      </c>
      <c r="AI161" s="168">
        <f>IFERROR(VLOOKUP(B161,[2]rptBudgetaryBudgetCrossOrganiza!$A$1:$M$754,4,FALSE),"0")</f>
        <v>0</v>
      </c>
      <c r="AJ161" s="168">
        <f>IFERROR(VLOOKUP(B161,[2]rptBudgetaryBudgetCrossOrganiza!$A$1:$M$754,6,FALSE),"0")</f>
        <v>0</v>
      </c>
      <c r="AK161" s="170">
        <f t="shared" si="32"/>
        <v>0</v>
      </c>
      <c r="AL161" s="170">
        <f>IFERROR(VLOOKUP(B161,[3]rptBudgetaryBudgetCrossOrganiza!$A$8792:$O$10068,13,FALSE),"0")</f>
        <v>0</v>
      </c>
      <c r="AM161" s="170"/>
      <c r="AN161" s="170"/>
      <c r="AO161" s="170"/>
      <c r="AP161" s="170"/>
      <c r="AQ161" s="170">
        <f t="shared" si="33"/>
        <v>0</v>
      </c>
      <c r="AS161" s="140"/>
      <c r="AT161" s="140"/>
      <c r="AU161" s="140"/>
      <c r="AV161" s="140"/>
      <c r="AW161" s="140"/>
      <c r="AX161" s="140"/>
      <c r="AY161" s="140"/>
      <c r="AZ161" s="140">
        <f t="shared" si="34"/>
        <v>0</v>
      </c>
      <c r="BA161" s="141" t="b">
        <f t="shared" si="35"/>
        <v>1</v>
      </c>
      <c r="BB161" s="141">
        <f t="shared" si="36"/>
        <v>0</v>
      </c>
    </row>
    <row r="162" spans="1:54" hidden="1" x14ac:dyDescent="0.2">
      <c r="A162" s="190">
        <v>4</v>
      </c>
      <c r="B162" s="141" t="s">
        <v>405</v>
      </c>
      <c r="C162" s="148" t="str">
        <f t="shared" si="28"/>
        <v>07</v>
      </c>
      <c r="D162" s="148" t="str">
        <f t="shared" si="29"/>
        <v>00</v>
      </c>
      <c r="E162" s="148" t="str">
        <f t="shared" si="30"/>
        <v>170</v>
      </c>
      <c r="F162" s="127" t="str">
        <f t="shared" si="31"/>
        <v>5000.10</v>
      </c>
      <c r="G162" s="141" t="s">
        <v>94</v>
      </c>
      <c r="H162" s="163">
        <v>0</v>
      </c>
      <c r="I162" s="163">
        <v>0</v>
      </c>
      <c r="J162" s="163"/>
      <c r="K162" s="163"/>
      <c r="L162" s="163"/>
      <c r="M162" s="163">
        <v>0</v>
      </c>
      <c r="N162" s="139">
        <v>0</v>
      </c>
      <c r="O162" s="139">
        <f t="shared" si="25"/>
        <v>0</v>
      </c>
      <c r="Q162" s="174">
        <v>0</v>
      </c>
      <c r="R162" s="174">
        <v>0</v>
      </c>
      <c r="S162" s="174"/>
      <c r="T162" s="174"/>
      <c r="U162" s="174"/>
      <c r="V162" s="174">
        <v>0</v>
      </c>
      <c r="W162" s="140">
        <v>0</v>
      </c>
      <c r="X162" s="140">
        <f t="shared" si="26"/>
        <v>0</v>
      </c>
      <c r="Z162" s="176">
        <v>0</v>
      </c>
      <c r="AA162" s="176">
        <v>0</v>
      </c>
      <c r="AB162" s="176"/>
      <c r="AC162" s="176"/>
      <c r="AD162" s="176"/>
      <c r="AE162" s="176">
        <v>0</v>
      </c>
      <c r="AF162" s="172">
        <v>0</v>
      </c>
      <c r="AG162" s="172">
        <f t="shared" si="27"/>
        <v>0</v>
      </c>
      <c r="AI162" s="168">
        <f>IFERROR(VLOOKUP(B162,[2]rptBudgetaryBudgetCrossOrganiza!$A$1:$M$754,4,FALSE),"0")</f>
        <v>0</v>
      </c>
      <c r="AJ162" s="168">
        <f>IFERROR(VLOOKUP(B162,[2]rptBudgetaryBudgetCrossOrganiza!$A$1:$M$754,6,FALSE),"0")</f>
        <v>0</v>
      </c>
      <c r="AK162" s="170">
        <f t="shared" si="32"/>
        <v>0</v>
      </c>
      <c r="AL162" s="170">
        <f>IFERROR(VLOOKUP(B162,[3]rptBudgetaryBudgetCrossOrganiza!$A$8792:$O$10068,13,FALSE),"0")</f>
        <v>0</v>
      </c>
      <c r="AM162" s="170"/>
      <c r="AN162" s="170"/>
      <c r="AO162" s="170"/>
      <c r="AP162" s="170"/>
      <c r="AQ162" s="170">
        <f t="shared" si="33"/>
        <v>0</v>
      </c>
      <c r="AS162" s="140"/>
      <c r="AT162" s="140"/>
      <c r="AU162" s="140"/>
      <c r="AV162" s="140"/>
      <c r="AW162" s="140"/>
      <c r="AX162" s="140"/>
      <c r="AY162" s="140"/>
      <c r="AZ162" s="140">
        <f t="shared" si="34"/>
        <v>0</v>
      </c>
      <c r="BA162" s="141" t="b">
        <f t="shared" si="35"/>
        <v>1</v>
      </c>
      <c r="BB162" s="141">
        <f t="shared" si="36"/>
        <v>0</v>
      </c>
    </row>
    <row r="163" spans="1:54" hidden="1" x14ac:dyDescent="0.2">
      <c r="A163" s="190">
        <v>4</v>
      </c>
      <c r="B163" s="141" t="s">
        <v>406</v>
      </c>
      <c r="C163" s="148" t="str">
        <f t="shared" si="28"/>
        <v>07</v>
      </c>
      <c r="D163" s="148" t="str">
        <f t="shared" si="29"/>
        <v>00</v>
      </c>
      <c r="E163" s="148" t="str">
        <f t="shared" si="30"/>
        <v>170</v>
      </c>
      <c r="F163" s="127" t="str">
        <f t="shared" si="31"/>
        <v>5000.04</v>
      </c>
      <c r="G163" s="141" t="s">
        <v>88</v>
      </c>
      <c r="H163" s="163">
        <v>0</v>
      </c>
      <c r="I163" s="163">
        <v>0</v>
      </c>
      <c r="J163" s="163"/>
      <c r="K163" s="163"/>
      <c r="L163" s="163"/>
      <c r="M163" s="163">
        <v>0</v>
      </c>
      <c r="N163" s="139">
        <v>0</v>
      </c>
      <c r="O163" s="139">
        <f t="shared" si="25"/>
        <v>0</v>
      </c>
      <c r="Q163" s="174">
        <v>0</v>
      </c>
      <c r="R163" s="174">
        <v>0</v>
      </c>
      <c r="S163" s="174"/>
      <c r="T163" s="174"/>
      <c r="U163" s="174"/>
      <c r="V163" s="174">
        <v>0</v>
      </c>
      <c r="W163" s="140">
        <v>0</v>
      </c>
      <c r="X163" s="140">
        <f t="shared" si="26"/>
        <v>0</v>
      </c>
      <c r="Z163" s="176">
        <v>0</v>
      </c>
      <c r="AA163" s="176">
        <v>0</v>
      </c>
      <c r="AB163" s="176"/>
      <c r="AC163" s="176"/>
      <c r="AD163" s="176"/>
      <c r="AE163" s="176">
        <v>0</v>
      </c>
      <c r="AF163" s="172">
        <v>0</v>
      </c>
      <c r="AG163" s="172">
        <f t="shared" si="27"/>
        <v>0</v>
      </c>
      <c r="AI163" s="168">
        <f>IFERROR(VLOOKUP(B163,[2]rptBudgetaryBudgetCrossOrganiza!$A$1:$M$754,4,FALSE),"0")</f>
        <v>0</v>
      </c>
      <c r="AJ163" s="168">
        <f>IFERROR(VLOOKUP(B163,[2]rptBudgetaryBudgetCrossOrganiza!$A$1:$M$754,6,FALSE),"0")</f>
        <v>0</v>
      </c>
      <c r="AK163" s="170">
        <f t="shared" si="32"/>
        <v>0</v>
      </c>
      <c r="AL163" s="170">
        <f>IFERROR(VLOOKUP(B163,[3]rptBudgetaryBudgetCrossOrganiza!$A$8792:$O$10068,13,FALSE),"0")</f>
        <v>0</v>
      </c>
      <c r="AM163" s="170"/>
      <c r="AN163" s="170"/>
      <c r="AO163" s="170"/>
      <c r="AP163" s="170"/>
      <c r="AQ163" s="170">
        <f t="shared" si="33"/>
        <v>0</v>
      </c>
      <c r="AS163" s="140"/>
      <c r="AT163" s="140"/>
      <c r="AU163" s="140"/>
      <c r="AV163" s="140"/>
      <c r="AW163" s="140"/>
      <c r="AX163" s="140"/>
      <c r="AY163" s="140"/>
      <c r="AZ163" s="140">
        <f t="shared" si="34"/>
        <v>0</v>
      </c>
      <c r="BA163" s="141" t="b">
        <f t="shared" si="35"/>
        <v>1</v>
      </c>
      <c r="BB163" s="141">
        <f t="shared" si="36"/>
        <v>0</v>
      </c>
    </row>
    <row r="164" spans="1:54" hidden="1" x14ac:dyDescent="0.2">
      <c r="A164" s="190">
        <v>4</v>
      </c>
      <c r="B164" s="141" t="s">
        <v>407</v>
      </c>
      <c r="C164" s="148" t="str">
        <f t="shared" si="28"/>
        <v>07</v>
      </c>
      <c r="D164" s="148" t="str">
        <f t="shared" si="29"/>
        <v>00</v>
      </c>
      <c r="E164" s="148" t="str">
        <f t="shared" si="30"/>
        <v>170</v>
      </c>
      <c r="F164" s="127" t="str">
        <f t="shared" si="31"/>
        <v>5000.08</v>
      </c>
      <c r="G164" s="141" t="s">
        <v>92</v>
      </c>
      <c r="H164" s="163">
        <v>0</v>
      </c>
      <c r="I164" s="163">
        <v>0</v>
      </c>
      <c r="J164" s="163"/>
      <c r="K164" s="163"/>
      <c r="L164" s="163"/>
      <c r="M164" s="163">
        <v>0</v>
      </c>
      <c r="N164" s="139">
        <v>0</v>
      </c>
      <c r="O164" s="139">
        <f t="shared" si="25"/>
        <v>0</v>
      </c>
      <c r="Q164" s="174">
        <v>0</v>
      </c>
      <c r="R164" s="174">
        <v>0</v>
      </c>
      <c r="S164" s="174"/>
      <c r="T164" s="174"/>
      <c r="U164" s="174"/>
      <c r="V164" s="174">
        <v>0</v>
      </c>
      <c r="W164" s="140">
        <v>0</v>
      </c>
      <c r="X164" s="140">
        <f t="shared" si="26"/>
        <v>0</v>
      </c>
      <c r="Z164" s="176">
        <v>0</v>
      </c>
      <c r="AA164" s="176">
        <v>0</v>
      </c>
      <c r="AB164" s="176"/>
      <c r="AC164" s="176"/>
      <c r="AD164" s="176"/>
      <c r="AE164" s="176">
        <v>0</v>
      </c>
      <c r="AF164" s="172">
        <v>0</v>
      </c>
      <c r="AG164" s="172">
        <f t="shared" si="27"/>
        <v>0</v>
      </c>
      <c r="AI164" s="168">
        <f>IFERROR(VLOOKUP(B164,[2]rptBudgetaryBudgetCrossOrganiza!$A$1:$M$754,4,FALSE),"0")</f>
        <v>0</v>
      </c>
      <c r="AJ164" s="168">
        <f>IFERROR(VLOOKUP(B164,[2]rptBudgetaryBudgetCrossOrganiza!$A$1:$M$754,6,FALSE),"0")</f>
        <v>0</v>
      </c>
      <c r="AK164" s="170">
        <f t="shared" si="32"/>
        <v>0</v>
      </c>
      <c r="AL164" s="170">
        <f>IFERROR(VLOOKUP(B164,[3]rptBudgetaryBudgetCrossOrganiza!$A$8792:$O$10068,13,FALSE),"0")</f>
        <v>0</v>
      </c>
      <c r="AM164" s="170"/>
      <c r="AN164" s="170"/>
      <c r="AO164" s="170"/>
      <c r="AP164" s="170"/>
      <c r="AQ164" s="170">
        <f t="shared" si="33"/>
        <v>0</v>
      </c>
      <c r="AS164" s="140"/>
      <c r="AT164" s="140"/>
      <c r="AU164" s="140"/>
      <c r="AV164" s="140"/>
      <c r="AW164" s="140"/>
      <c r="AX164" s="140"/>
      <c r="AY164" s="140"/>
      <c r="AZ164" s="140">
        <f t="shared" si="34"/>
        <v>0</v>
      </c>
      <c r="BA164" s="141" t="b">
        <f t="shared" si="35"/>
        <v>1</v>
      </c>
      <c r="BB164" s="141">
        <f t="shared" si="36"/>
        <v>0</v>
      </c>
    </row>
    <row r="165" spans="1:54" hidden="1" x14ac:dyDescent="0.2">
      <c r="A165" s="190">
        <v>4</v>
      </c>
      <c r="B165" s="141" t="s">
        <v>408</v>
      </c>
      <c r="C165" s="148" t="str">
        <f t="shared" si="28"/>
        <v>07</v>
      </c>
      <c r="D165" s="148" t="str">
        <f t="shared" si="29"/>
        <v>00</v>
      </c>
      <c r="E165" s="148" t="str">
        <f t="shared" si="30"/>
        <v>170</v>
      </c>
      <c r="F165" s="127" t="str">
        <f t="shared" si="31"/>
        <v>5000.09</v>
      </c>
      <c r="G165" s="141" t="s">
        <v>93</v>
      </c>
      <c r="H165" s="163">
        <v>0</v>
      </c>
      <c r="I165" s="163">
        <v>0</v>
      </c>
      <c r="J165" s="163"/>
      <c r="K165" s="163"/>
      <c r="L165" s="163"/>
      <c r="M165" s="163">
        <v>0</v>
      </c>
      <c r="N165" s="139">
        <v>0</v>
      </c>
      <c r="O165" s="139">
        <f t="shared" si="25"/>
        <v>0</v>
      </c>
      <c r="Q165" s="174">
        <v>0</v>
      </c>
      <c r="R165" s="174">
        <v>0</v>
      </c>
      <c r="S165" s="174"/>
      <c r="T165" s="174"/>
      <c r="U165" s="174"/>
      <c r="V165" s="174">
        <v>0</v>
      </c>
      <c r="W165" s="140">
        <v>0</v>
      </c>
      <c r="X165" s="140">
        <f t="shared" si="26"/>
        <v>0</v>
      </c>
      <c r="Z165" s="176">
        <v>0</v>
      </c>
      <c r="AA165" s="176">
        <v>0</v>
      </c>
      <c r="AB165" s="176"/>
      <c r="AC165" s="176"/>
      <c r="AD165" s="176"/>
      <c r="AE165" s="176">
        <v>0</v>
      </c>
      <c r="AF165" s="172">
        <v>0</v>
      </c>
      <c r="AG165" s="172">
        <f t="shared" si="27"/>
        <v>0</v>
      </c>
      <c r="AI165" s="168">
        <f>IFERROR(VLOOKUP(B165,[2]rptBudgetaryBudgetCrossOrganiza!$A$1:$M$754,4,FALSE),"0")</f>
        <v>0</v>
      </c>
      <c r="AJ165" s="168">
        <f>IFERROR(VLOOKUP(B165,[2]rptBudgetaryBudgetCrossOrganiza!$A$1:$M$754,6,FALSE),"0")</f>
        <v>0</v>
      </c>
      <c r="AK165" s="170">
        <f t="shared" si="32"/>
        <v>0</v>
      </c>
      <c r="AL165" s="170">
        <f>IFERROR(VLOOKUP(B165,[3]rptBudgetaryBudgetCrossOrganiza!$A$8792:$O$10068,13,FALSE),"0")</f>
        <v>0</v>
      </c>
      <c r="AM165" s="170"/>
      <c r="AN165" s="170"/>
      <c r="AO165" s="170"/>
      <c r="AP165" s="170"/>
      <c r="AQ165" s="170">
        <f t="shared" si="33"/>
        <v>0</v>
      </c>
      <c r="AS165" s="140"/>
      <c r="AT165" s="140"/>
      <c r="AU165" s="140"/>
      <c r="AV165" s="140"/>
      <c r="AW165" s="140"/>
      <c r="AX165" s="140"/>
      <c r="AY165" s="140"/>
      <c r="AZ165" s="140">
        <f t="shared" si="34"/>
        <v>0</v>
      </c>
      <c r="BA165" s="141" t="b">
        <f t="shared" si="35"/>
        <v>1</v>
      </c>
      <c r="BB165" s="141">
        <f t="shared" si="36"/>
        <v>0</v>
      </c>
    </row>
    <row r="166" spans="1:54" hidden="1" x14ac:dyDescent="0.2">
      <c r="A166" s="190">
        <v>4</v>
      </c>
      <c r="B166" s="141" t="s">
        <v>409</v>
      </c>
      <c r="C166" s="148" t="str">
        <f t="shared" si="28"/>
        <v>07</v>
      </c>
      <c r="D166" s="148" t="str">
        <f t="shared" si="29"/>
        <v>00</v>
      </c>
      <c r="E166" s="148" t="str">
        <f t="shared" si="30"/>
        <v>170</v>
      </c>
      <c r="F166" s="127" t="str">
        <f t="shared" si="31"/>
        <v>5000.06</v>
      </c>
      <c r="G166" s="141" t="s">
        <v>90</v>
      </c>
      <c r="H166" s="163">
        <v>0</v>
      </c>
      <c r="I166" s="163">
        <v>0</v>
      </c>
      <c r="J166" s="163"/>
      <c r="K166" s="163"/>
      <c r="L166" s="163"/>
      <c r="M166" s="163">
        <v>0</v>
      </c>
      <c r="N166" s="139">
        <v>0</v>
      </c>
      <c r="O166" s="139">
        <f t="shared" si="25"/>
        <v>0</v>
      </c>
      <c r="Q166" s="174">
        <v>0</v>
      </c>
      <c r="R166" s="174">
        <v>0</v>
      </c>
      <c r="S166" s="174"/>
      <c r="T166" s="174"/>
      <c r="U166" s="174"/>
      <c r="V166" s="174">
        <v>0</v>
      </c>
      <c r="W166" s="140">
        <v>0</v>
      </c>
      <c r="X166" s="140">
        <f t="shared" si="26"/>
        <v>0</v>
      </c>
      <c r="Z166" s="176">
        <v>0</v>
      </c>
      <c r="AA166" s="176">
        <v>0</v>
      </c>
      <c r="AB166" s="176"/>
      <c r="AC166" s="176"/>
      <c r="AD166" s="176"/>
      <c r="AE166" s="176">
        <v>0</v>
      </c>
      <c r="AF166" s="172">
        <v>0</v>
      </c>
      <c r="AG166" s="172">
        <f t="shared" si="27"/>
        <v>0</v>
      </c>
      <c r="AI166" s="168">
        <f>IFERROR(VLOOKUP(B166,[2]rptBudgetaryBudgetCrossOrganiza!$A$1:$M$754,4,FALSE),"0")</f>
        <v>0</v>
      </c>
      <c r="AJ166" s="168">
        <f>IFERROR(VLOOKUP(B166,[2]rptBudgetaryBudgetCrossOrganiza!$A$1:$M$754,6,FALSE),"0")</f>
        <v>0</v>
      </c>
      <c r="AK166" s="170">
        <f t="shared" si="32"/>
        <v>0</v>
      </c>
      <c r="AL166" s="170">
        <f>IFERROR(VLOOKUP(B166,[3]rptBudgetaryBudgetCrossOrganiza!$A$8792:$O$10068,13,FALSE),"0")</f>
        <v>0</v>
      </c>
      <c r="AM166" s="170"/>
      <c r="AN166" s="170"/>
      <c r="AO166" s="170"/>
      <c r="AP166" s="170"/>
      <c r="AQ166" s="170">
        <f t="shared" si="33"/>
        <v>0</v>
      </c>
      <c r="AS166" s="140"/>
      <c r="AT166" s="140"/>
      <c r="AU166" s="140"/>
      <c r="AV166" s="140"/>
      <c r="AW166" s="140"/>
      <c r="AX166" s="140"/>
      <c r="AY166" s="140"/>
      <c r="AZ166" s="140">
        <f t="shared" si="34"/>
        <v>0</v>
      </c>
      <c r="BA166" s="141" t="b">
        <f t="shared" si="35"/>
        <v>1</v>
      </c>
      <c r="BB166" s="141">
        <f t="shared" si="36"/>
        <v>0</v>
      </c>
    </row>
    <row r="167" spans="1:54" hidden="1" x14ac:dyDescent="0.2">
      <c r="A167" s="190">
        <v>4</v>
      </c>
      <c r="B167" s="141" t="s">
        <v>410</v>
      </c>
      <c r="C167" s="148" t="str">
        <f t="shared" si="28"/>
        <v>07</v>
      </c>
      <c r="D167" s="148" t="str">
        <f t="shared" si="29"/>
        <v>00</v>
      </c>
      <c r="E167" s="148" t="str">
        <f t="shared" si="30"/>
        <v>170</v>
      </c>
      <c r="F167" s="127" t="str">
        <f t="shared" si="31"/>
        <v>5000.03</v>
      </c>
      <c r="G167" s="141" t="s">
        <v>87</v>
      </c>
      <c r="H167" s="163">
        <v>0</v>
      </c>
      <c r="I167" s="163">
        <v>0</v>
      </c>
      <c r="J167" s="163"/>
      <c r="K167" s="163"/>
      <c r="L167" s="163"/>
      <c r="M167" s="163">
        <v>0</v>
      </c>
      <c r="N167" s="139">
        <v>0</v>
      </c>
      <c r="O167" s="139">
        <f t="shared" si="25"/>
        <v>0</v>
      </c>
      <c r="Q167" s="174">
        <v>0</v>
      </c>
      <c r="R167" s="174">
        <v>0</v>
      </c>
      <c r="S167" s="174"/>
      <c r="T167" s="174"/>
      <c r="U167" s="174"/>
      <c r="V167" s="174">
        <v>0</v>
      </c>
      <c r="W167" s="140">
        <v>0</v>
      </c>
      <c r="X167" s="140">
        <f t="shared" si="26"/>
        <v>0</v>
      </c>
      <c r="Z167" s="176">
        <v>0</v>
      </c>
      <c r="AA167" s="176">
        <v>0</v>
      </c>
      <c r="AB167" s="176"/>
      <c r="AC167" s="176"/>
      <c r="AD167" s="176"/>
      <c r="AE167" s="176">
        <v>0</v>
      </c>
      <c r="AF167" s="172">
        <v>0</v>
      </c>
      <c r="AG167" s="172">
        <f t="shared" si="27"/>
        <v>0</v>
      </c>
      <c r="AI167" s="168">
        <f>IFERROR(VLOOKUP(B167,[2]rptBudgetaryBudgetCrossOrganiza!$A$1:$M$754,4,FALSE),"0")</f>
        <v>0</v>
      </c>
      <c r="AJ167" s="168">
        <f>IFERROR(VLOOKUP(B167,[2]rptBudgetaryBudgetCrossOrganiza!$A$1:$M$754,6,FALSE),"0")</f>
        <v>0</v>
      </c>
      <c r="AK167" s="170">
        <f t="shared" si="32"/>
        <v>0</v>
      </c>
      <c r="AL167" s="170">
        <f>IFERROR(VLOOKUP(B167,[3]rptBudgetaryBudgetCrossOrganiza!$A$8792:$O$10068,13,FALSE),"0")</f>
        <v>0</v>
      </c>
      <c r="AM167" s="170"/>
      <c r="AN167" s="170"/>
      <c r="AO167" s="170"/>
      <c r="AP167" s="170"/>
      <c r="AQ167" s="170">
        <f t="shared" si="33"/>
        <v>0</v>
      </c>
      <c r="AS167" s="140"/>
      <c r="AT167" s="140"/>
      <c r="AU167" s="140"/>
      <c r="AV167" s="140"/>
      <c r="AW167" s="140"/>
      <c r="AX167" s="140"/>
      <c r="AY167" s="140"/>
      <c r="AZ167" s="140">
        <f t="shared" si="34"/>
        <v>0</v>
      </c>
      <c r="BA167" s="141" t="b">
        <f t="shared" si="35"/>
        <v>1</v>
      </c>
      <c r="BB167" s="141">
        <f t="shared" si="36"/>
        <v>0</v>
      </c>
    </row>
    <row r="168" spans="1:54" hidden="1" x14ac:dyDescent="0.2">
      <c r="A168" s="190">
        <v>4</v>
      </c>
      <c r="B168" s="141" t="s">
        <v>411</v>
      </c>
      <c r="C168" s="148" t="str">
        <f t="shared" si="28"/>
        <v>07</v>
      </c>
      <c r="D168" s="148" t="str">
        <f t="shared" si="29"/>
        <v>00</v>
      </c>
      <c r="E168" s="148" t="str">
        <f t="shared" si="30"/>
        <v>170</v>
      </c>
      <c r="F168" s="127" t="str">
        <f t="shared" si="31"/>
        <v>5000.02</v>
      </c>
      <c r="G168" s="141" t="s">
        <v>86</v>
      </c>
      <c r="H168" s="163">
        <v>0</v>
      </c>
      <c r="I168" s="163">
        <v>0</v>
      </c>
      <c r="J168" s="163"/>
      <c r="K168" s="163"/>
      <c r="L168" s="163"/>
      <c r="M168" s="163">
        <v>0</v>
      </c>
      <c r="N168" s="139">
        <v>0</v>
      </c>
      <c r="O168" s="139">
        <f t="shared" si="25"/>
        <v>0</v>
      </c>
      <c r="Q168" s="174">
        <v>0</v>
      </c>
      <c r="R168" s="174">
        <v>0</v>
      </c>
      <c r="S168" s="174"/>
      <c r="T168" s="174"/>
      <c r="U168" s="174"/>
      <c r="V168" s="174">
        <v>0</v>
      </c>
      <c r="W168" s="140">
        <v>0</v>
      </c>
      <c r="X168" s="140">
        <f t="shared" si="26"/>
        <v>0</v>
      </c>
      <c r="Z168" s="176">
        <v>0</v>
      </c>
      <c r="AA168" s="176">
        <v>0</v>
      </c>
      <c r="AB168" s="176"/>
      <c r="AC168" s="176"/>
      <c r="AD168" s="176"/>
      <c r="AE168" s="176">
        <v>0</v>
      </c>
      <c r="AF168" s="172">
        <v>0</v>
      </c>
      <c r="AG168" s="172">
        <f t="shared" si="27"/>
        <v>0</v>
      </c>
      <c r="AI168" s="168">
        <f>IFERROR(VLOOKUP(B168,[2]rptBudgetaryBudgetCrossOrganiza!$A$1:$M$754,4,FALSE),"0")</f>
        <v>0</v>
      </c>
      <c r="AJ168" s="168">
        <f>IFERROR(VLOOKUP(B168,[2]rptBudgetaryBudgetCrossOrganiza!$A$1:$M$754,6,FALSE),"0")</f>
        <v>0</v>
      </c>
      <c r="AK168" s="170">
        <f t="shared" si="32"/>
        <v>0</v>
      </c>
      <c r="AL168" s="170">
        <f>IFERROR(VLOOKUP(B168,[3]rptBudgetaryBudgetCrossOrganiza!$A$8792:$O$10068,13,FALSE),"0")</f>
        <v>0</v>
      </c>
      <c r="AM168" s="170"/>
      <c r="AN168" s="170"/>
      <c r="AO168" s="170"/>
      <c r="AP168" s="170"/>
      <c r="AQ168" s="170">
        <f t="shared" si="33"/>
        <v>0</v>
      </c>
      <c r="AS168" s="140"/>
      <c r="AT168" s="140"/>
      <c r="AU168" s="140"/>
      <c r="AV168" s="140"/>
      <c r="AW168" s="140"/>
      <c r="AX168" s="140"/>
      <c r="AY168" s="140"/>
      <c r="AZ168" s="140">
        <f t="shared" si="34"/>
        <v>0</v>
      </c>
      <c r="BA168" s="141" t="b">
        <f t="shared" si="35"/>
        <v>1</v>
      </c>
      <c r="BB168" s="141">
        <f t="shared" si="36"/>
        <v>0</v>
      </c>
    </row>
    <row r="169" spans="1:54" hidden="1" x14ac:dyDescent="0.2">
      <c r="A169" s="190">
        <v>4</v>
      </c>
      <c r="B169" s="141" t="s">
        <v>412</v>
      </c>
      <c r="C169" s="148" t="str">
        <f t="shared" si="28"/>
        <v>07</v>
      </c>
      <c r="D169" s="148" t="str">
        <f t="shared" si="29"/>
        <v>00</v>
      </c>
      <c r="E169" s="148" t="str">
        <f t="shared" si="30"/>
        <v>170</v>
      </c>
      <c r="F169" s="127" t="str">
        <f t="shared" si="31"/>
        <v>5000.01</v>
      </c>
      <c r="G169" s="141" t="s">
        <v>85</v>
      </c>
      <c r="H169" s="163">
        <v>0</v>
      </c>
      <c r="I169" s="163">
        <v>0</v>
      </c>
      <c r="J169" s="163"/>
      <c r="K169" s="163"/>
      <c r="L169" s="163"/>
      <c r="M169" s="163">
        <v>0</v>
      </c>
      <c r="N169" s="139">
        <v>0</v>
      </c>
      <c r="O169" s="139">
        <f t="shared" si="25"/>
        <v>0</v>
      </c>
      <c r="Q169" s="174">
        <v>0</v>
      </c>
      <c r="R169" s="174">
        <v>0</v>
      </c>
      <c r="S169" s="174"/>
      <c r="T169" s="174"/>
      <c r="U169" s="174"/>
      <c r="V169" s="174">
        <v>0</v>
      </c>
      <c r="W169" s="140">
        <v>0</v>
      </c>
      <c r="X169" s="140">
        <f t="shared" si="26"/>
        <v>0</v>
      </c>
      <c r="Z169" s="176">
        <v>0</v>
      </c>
      <c r="AA169" s="176">
        <v>0</v>
      </c>
      <c r="AB169" s="176"/>
      <c r="AC169" s="176"/>
      <c r="AD169" s="176"/>
      <c r="AE169" s="176">
        <v>0</v>
      </c>
      <c r="AF169" s="172">
        <v>0</v>
      </c>
      <c r="AG169" s="172">
        <f t="shared" si="27"/>
        <v>0</v>
      </c>
      <c r="AI169" s="168">
        <f>IFERROR(VLOOKUP(B169,[2]rptBudgetaryBudgetCrossOrganiza!$A$1:$M$754,4,FALSE),"0")</f>
        <v>0</v>
      </c>
      <c r="AJ169" s="168">
        <f>IFERROR(VLOOKUP(B169,[2]rptBudgetaryBudgetCrossOrganiza!$A$1:$M$754,6,FALSE),"0")</f>
        <v>0</v>
      </c>
      <c r="AK169" s="170">
        <f t="shared" si="32"/>
        <v>0</v>
      </c>
      <c r="AL169" s="170">
        <f>IFERROR(VLOOKUP(B169,[3]rptBudgetaryBudgetCrossOrganiza!$A$8792:$O$10068,13,FALSE),"0")</f>
        <v>0</v>
      </c>
      <c r="AM169" s="170"/>
      <c r="AN169" s="170"/>
      <c r="AO169" s="170"/>
      <c r="AP169" s="170"/>
      <c r="AQ169" s="170">
        <f t="shared" si="33"/>
        <v>0</v>
      </c>
      <c r="AS169" s="140"/>
      <c r="AT169" s="140"/>
      <c r="AU169" s="140"/>
      <c r="AV169" s="140"/>
      <c r="AW169" s="140"/>
      <c r="AX169" s="140"/>
      <c r="AY169" s="140"/>
      <c r="AZ169" s="140">
        <f t="shared" si="34"/>
        <v>0</v>
      </c>
      <c r="BA169" s="141" t="b">
        <f t="shared" si="35"/>
        <v>1</v>
      </c>
      <c r="BB169" s="141">
        <f t="shared" si="36"/>
        <v>0</v>
      </c>
    </row>
    <row r="170" spans="1:54" hidden="1" x14ac:dyDescent="0.2">
      <c r="A170" s="190">
        <v>4</v>
      </c>
      <c r="B170" s="141" t="s">
        <v>413</v>
      </c>
      <c r="C170" s="148" t="str">
        <f t="shared" si="28"/>
        <v>07</v>
      </c>
      <c r="D170" s="148" t="str">
        <f t="shared" si="29"/>
        <v>00</v>
      </c>
      <c r="E170" s="148" t="str">
        <f t="shared" si="30"/>
        <v>170</v>
      </c>
      <c r="F170" s="127" t="str">
        <f t="shared" si="31"/>
        <v>5000.11</v>
      </c>
      <c r="G170" s="141" t="s">
        <v>95</v>
      </c>
      <c r="H170" s="163">
        <v>0</v>
      </c>
      <c r="I170" s="163">
        <v>0</v>
      </c>
      <c r="J170" s="163"/>
      <c r="K170" s="163"/>
      <c r="L170" s="163"/>
      <c r="M170" s="163">
        <v>0</v>
      </c>
      <c r="N170" s="139">
        <v>0</v>
      </c>
      <c r="O170" s="139">
        <f t="shared" si="25"/>
        <v>0</v>
      </c>
      <c r="Q170" s="174">
        <v>0</v>
      </c>
      <c r="R170" s="174">
        <v>0</v>
      </c>
      <c r="S170" s="174"/>
      <c r="T170" s="174"/>
      <c r="U170" s="174"/>
      <c r="V170" s="174">
        <v>0</v>
      </c>
      <c r="W170" s="140">
        <v>0</v>
      </c>
      <c r="X170" s="140">
        <f t="shared" si="26"/>
        <v>0</v>
      </c>
      <c r="Z170" s="176">
        <v>0</v>
      </c>
      <c r="AA170" s="176">
        <v>0</v>
      </c>
      <c r="AB170" s="176"/>
      <c r="AC170" s="176"/>
      <c r="AD170" s="176"/>
      <c r="AE170" s="176">
        <v>0</v>
      </c>
      <c r="AF170" s="172">
        <v>0</v>
      </c>
      <c r="AG170" s="172">
        <f t="shared" si="27"/>
        <v>0</v>
      </c>
      <c r="AI170" s="168">
        <f>IFERROR(VLOOKUP(B170,[2]rptBudgetaryBudgetCrossOrganiza!$A$1:$M$754,4,FALSE),"0")</f>
        <v>0</v>
      </c>
      <c r="AJ170" s="168">
        <f>IFERROR(VLOOKUP(B170,[2]rptBudgetaryBudgetCrossOrganiza!$A$1:$M$754,6,FALSE),"0")</f>
        <v>0</v>
      </c>
      <c r="AK170" s="170">
        <f t="shared" si="32"/>
        <v>0</v>
      </c>
      <c r="AL170" s="170">
        <f>IFERROR(VLOOKUP(B170,[3]rptBudgetaryBudgetCrossOrganiza!$A$8792:$O$10068,13,FALSE),"0")</f>
        <v>0</v>
      </c>
      <c r="AM170" s="170"/>
      <c r="AN170" s="170"/>
      <c r="AO170" s="170"/>
      <c r="AP170" s="170"/>
      <c r="AQ170" s="170">
        <f t="shared" si="33"/>
        <v>0</v>
      </c>
      <c r="AS170" s="140"/>
      <c r="AT170" s="140"/>
      <c r="AU170" s="140"/>
      <c r="AV170" s="140"/>
      <c r="AW170" s="140"/>
      <c r="AX170" s="140"/>
      <c r="AY170" s="140"/>
      <c r="AZ170" s="140">
        <f t="shared" si="34"/>
        <v>0</v>
      </c>
      <c r="BA170" s="141" t="b">
        <f t="shared" si="35"/>
        <v>1</v>
      </c>
      <c r="BB170" s="141">
        <f t="shared" si="36"/>
        <v>0</v>
      </c>
    </row>
    <row r="171" spans="1:54" hidden="1" x14ac:dyDescent="0.2">
      <c r="A171" s="190">
        <v>4</v>
      </c>
      <c r="B171" s="141" t="s">
        <v>414</v>
      </c>
      <c r="C171" s="148" t="str">
        <f t="shared" si="28"/>
        <v>11</v>
      </c>
      <c r="D171" s="148" t="str">
        <f t="shared" si="29"/>
        <v>00</v>
      </c>
      <c r="E171" s="148" t="str">
        <f t="shared" si="30"/>
        <v>250</v>
      </c>
      <c r="F171" s="127" t="str">
        <f t="shared" si="31"/>
        <v>5100.16</v>
      </c>
      <c r="G171" s="141" t="s">
        <v>114</v>
      </c>
      <c r="H171" s="163">
        <v>0</v>
      </c>
      <c r="I171" s="163">
        <v>0</v>
      </c>
      <c r="J171" s="163"/>
      <c r="K171" s="163"/>
      <c r="L171" s="163"/>
      <c r="M171" s="163">
        <v>0</v>
      </c>
      <c r="N171" s="139">
        <v>0</v>
      </c>
      <c r="O171" s="139">
        <f t="shared" si="25"/>
        <v>0</v>
      </c>
      <c r="Q171" s="174">
        <v>0</v>
      </c>
      <c r="R171" s="174">
        <v>0</v>
      </c>
      <c r="S171" s="174"/>
      <c r="T171" s="174"/>
      <c r="U171" s="174"/>
      <c r="V171" s="174">
        <v>0</v>
      </c>
      <c r="W171" s="140">
        <v>0</v>
      </c>
      <c r="X171" s="140">
        <f t="shared" si="26"/>
        <v>0</v>
      </c>
      <c r="Z171" s="176">
        <v>0</v>
      </c>
      <c r="AA171" s="176">
        <v>0</v>
      </c>
      <c r="AB171" s="176"/>
      <c r="AC171" s="176"/>
      <c r="AD171" s="176"/>
      <c r="AE171" s="176">
        <v>0</v>
      </c>
      <c r="AF171" s="172">
        <v>0</v>
      </c>
      <c r="AG171" s="172">
        <f t="shared" si="27"/>
        <v>0</v>
      </c>
      <c r="AI171" s="168">
        <f>IFERROR(VLOOKUP(B171,[2]rptBudgetaryBudgetCrossOrganiza!$A$1:$M$754,4,FALSE),"0")</f>
        <v>0</v>
      </c>
      <c r="AJ171" s="168">
        <f>IFERROR(VLOOKUP(B171,[2]rptBudgetaryBudgetCrossOrganiza!$A$1:$M$754,6,FALSE),"0")</f>
        <v>0</v>
      </c>
      <c r="AK171" s="170">
        <f t="shared" si="32"/>
        <v>0</v>
      </c>
      <c r="AL171" s="170">
        <f>IFERROR(VLOOKUP(B171,[3]rptBudgetaryBudgetCrossOrganiza!$A$8792:$O$10068,13,FALSE),"0")</f>
        <v>0</v>
      </c>
      <c r="AM171" s="170"/>
      <c r="AN171" s="170"/>
      <c r="AO171" s="170"/>
      <c r="AP171" s="170"/>
      <c r="AQ171" s="170">
        <f t="shared" si="33"/>
        <v>0</v>
      </c>
      <c r="AS171" s="140"/>
      <c r="AT171" s="140"/>
      <c r="AU171" s="140"/>
      <c r="AV171" s="140"/>
      <c r="AW171" s="140"/>
      <c r="AX171" s="140"/>
      <c r="AY171" s="140"/>
      <c r="AZ171" s="140">
        <f t="shared" si="34"/>
        <v>0</v>
      </c>
      <c r="BA171" s="141" t="b">
        <f t="shared" si="35"/>
        <v>1</v>
      </c>
      <c r="BB171" s="141">
        <f t="shared" si="36"/>
        <v>0</v>
      </c>
    </row>
    <row r="172" spans="1:54" hidden="1" x14ac:dyDescent="0.2">
      <c r="A172" s="190">
        <v>4</v>
      </c>
      <c r="B172" s="141" t="s">
        <v>415</v>
      </c>
      <c r="C172" s="148" t="str">
        <f t="shared" si="28"/>
        <v>11</v>
      </c>
      <c r="D172" s="148" t="str">
        <f t="shared" si="29"/>
        <v>00</v>
      </c>
      <c r="E172" s="148" t="str">
        <f t="shared" si="30"/>
        <v>250</v>
      </c>
      <c r="F172" s="127" t="str">
        <f t="shared" si="31"/>
        <v>5100.12</v>
      </c>
      <c r="G172" s="141" t="s">
        <v>110</v>
      </c>
      <c r="H172" s="163">
        <v>0</v>
      </c>
      <c r="I172" s="163">
        <v>0</v>
      </c>
      <c r="J172" s="163"/>
      <c r="K172" s="163"/>
      <c r="L172" s="163"/>
      <c r="M172" s="163">
        <v>0</v>
      </c>
      <c r="N172" s="139">
        <v>0</v>
      </c>
      <c r="O172" s="139">
        <f t="shared" si="25"/>
        <v>0</v>
      </c>
      <c r="Q172" s="174">
        <v>0</v>
      </c>
      <c r="R172" s="174">
        <v>0</v>
      </c>
      <c r="S172" s="174"/>
      <c r="T172" s="174"/>
      <c r="U172" s="174"/>
      <c r="V172" s="174">
        <v>0</v>
      </c>
      <c r="W172" s="140">
        <v>0</v>
      </c>
      <c r="X172" s="140">
        <f t="shared" si="26"/>
        <v>0</v>
      </c>
      <c r="Z172" s="176">
        <v>0</v>
      </c>
      <c r="AA172" s="176">
        <v>0</v>
      </c>
      <c r="AB172" s="176"/>
      <c r="AC172" s="176"/>
      <c r="AD172" s="176"/>
      <c r="AE172" s="176">
        <v>0</v>
      </c>
      <c r="AF172" s="172">
        <v>0</v>
      </c>
      <c r="AG172" s="172">
        <f t="shared" si="27"/>
        <v>0</v>
      </c>
      <c r="AI172" s="168">
        <f>IFERROR(VLOOKUP(B172,[2]rptBudgetaryBudgetCrossOrganiza!$A$1:$M$754,4,FALSE),"0")</f>
        <v>0</v>
      </c>
      <c r="AJ172" s="168">
        <f>IFERROR(VLOOKUP(B172,[2]rptBudgetaryBudgetCrossOrganiza!$A$1:$M$754,6,FALSE),"0")</f>
        <v>0</v>
      </c>
      <c r="AK172" s="170">
        <f t="shared" si="32"/>
        <v>0</v>
      </c>
      <c r="AL172" s="170">
        <f>IFERROR(VLOOKUP(B172,[3]rptBudgetaryBudgetCrossOrganiza!$A$8792:$O$10068,13,FALSE),"0")</f>
        <v>0</v>
      </c>
      <c r="AM172" s="170"/>
      <c r="AN172" s="170"/>
      <c r="AO172" s="170"/>
      <c r="AP172" s="170"/>
      <c r="AQ172" s="170">
        <f t="shared" si="33"/>
        <v>0</v>
      </c>
      <c r="AS172" s="140"/>
      <c r="AT172" s="140"/>
      <c r="AU172" s="140"/>
      <c r="AV172" s="140"/>
      <c r="AW172" s="140"/>
      <c r="AX172" s="140"/>
      <c r="AY172" s="140"/>
      <c r="AZ172" s="140">
        <f t="shared" si="34"/>
        <v>0</v>
      </c>
      <c r="BA172" s="141" t="b">
        <f t="shared" si="35"/>
        <v>1</v>
      </c>
      <c r="BB172" s="141">
        <f t="shared" si="36"/>
        <v>0</v>
      </c>
    </row>
    <row r="173" spans="1:54" hidden="1" x14ac:dyDescent="0.2">
      <c r="A173" s="190">
        <v>4</v>
      </c>
      <c r="B173" s="141" t="s">
        <v>416</v>
      </c>
      <c r="C173" s="148" t="str">
        <f t="shared" si="28"/>
        <v>11</v>
      </c>
      <c r="D173" s="148" t="str">
        <f t="shared" si="29"/>
        <v>00</v>
      </c>
      <c r="E173" s="148" t="str">
        <f t="shared" si="30"/>
        <v>250</v>
      </c>
      <c r="F173" s="127" t="str">
        <f t="shared" si="31"/>
        <v>5100.15</v>
      </c>
      <c r="G173" s="141" t="s">
        <v>113</v>
      </c>
      <c r="H173" s="163">
        <v>105</v>
      </c>
      <c r="I173" s="163">
        <v>105</v>
      </c>
      <c r="J173" s="163"/>
      <c r="K173" s="163"/>
      <c r="L173" s="163"/>
      <c r="M173" s="163">
        <v>100.8</v>
      </c>
      <c r="N173" s="139">
        <v>100.8</v>
      </c>
      <c r="O173" s="139">
        <f t="shared" si="25"/>
        <v>-4.2000000000000028</v>
      </c>
      <c r="Q173" s="174">
        <v>105</v>
      </c>
      <c r="R173" s="174">
        <v>105</v>
      </c>
      <c r="S173" s="174"/>
      <c r="T173" s="174"/>
      <c r="U173" s="174"/>
      <c r="V173" s="174">
        <v>100.8</v>
      </c>
      <c r="W173" s="140">
        <v>100.8</v>
      </c>
      <c r="X173" s="140">
        <f t="shared" si="26"/>
        <v>-4.2000000000000028</v>
      </c>
      <c r="Z173" s="176">
        <v>100</v>
      </c>
      <c r="AA173" s="176">
        <v>100</v>
      </c>
      <c r="AB173" s="176"/>
      <c r="AC173" s="176"/>
      <c r="AD173" s="176"/>
      <c r="AE173" s="176">
        <v>100.8</v>
      </c>
      <c r="AF173" s="172">
        <v>100.8</v>
      </c>
      <c r="AG173" s="172">
        <f t="shared" si="27"/>
        <v>0.79999999999999716</v>
      </c>
      <c r="AI173" s="168">
        <f>IFERROR(VLOOKUP(B173,[2]rptBudgetaryBudgetCrossOrganiza!$A$1:$M$754,4,FALSE),"0")</f>
        <v>100</v>
      </c>
      <c r="AJ173" s="168">
        <f>IFERROR(VLOOKUP(B173,[2]rptBudgetaryBudgetCrossOrganiza!$A$1:$M$754,6,FALSE),"0")</f>
        <v>100</v>
      </c>
      <c r="AK173" s="170">
        <f t="shared" si="32"/>
        <v>100</v>
      </c>
      <c r="AL173" s="170">
        <f>IFERROR(VLOOKUP(B173,[3]rptBudgetaryBudgetCrossOrganiza!$A$8792:$O$10068,13,FALSE),"0")</f>
        <v>25.2</v>
      </c>
      <c r="AM173" s="170"/>
      <c r="AN173" s="170"/>
      <c r="AO173" s="170"/>
      <c r="AP173" s="170"/>
      <c r="AQ173" s="170">
        <f t="shared" si="33"/>
        <v>-100</v>
      </c>
      <c r="AS173" s="140"/>
      <c r="AT173" s="140"/>
      <c r="AU173" s="140"/>
      <c r="AV173" s="140"/>
      <c r="AW173" s="140"/>
      <c r="AX173" s="140"/>
      <c r="AY173" s="140"/>
      <c r="AZ173" s="140">
        <f t="shared" si="34"/>
        <v>0</v>
      </c>
      <c r="BA173" s="141" t="b">
        <f t="shared" si="35"/>
        <v>1</v>
      </c>
      <c r="BB173" s="141">
        <f t="shared" si="36"/>
        <v>0</v>
      </c>
    </row>
    <row r="174" spans="1:54" hidden="1" x14ac:dyDescent="0.2">
      <c r="A174" s="190">
        <v>4</v>
      </c>
      <c r="B174" s="141" t="s">
        <v>417</v>
      </c>
      <c r="C174" s="148" t="str">
        <f t="shared" si="28"/>
        <v>11</v>
      </c>
      <c r="D174" s="148" t="str">
        <f t="shared" si="29"/>
        <v>00</v>
      </c>
      <c r="E174" s="148" t="str">
        <f t="shared" si="30"/>
        <v>250</v>
      </c>
      <c r="F174" s="127" t="str">
        <f t="shared" si="31"/>
        <v>5100.08</v>
      </c>
      <c r="G174" s="141" t="s">
        <v>106</v>
      </c>
      <c r="H174" s="163">
        <v>0</v>
      </c>
      <c r="I174" s="163">
        <v>0</v>
      </c>
      <c r="J174" s="163"/>
      <c r="K174" s="163"/>
      <c r="L174" s="163"/>
      <c r="M174" s="163">
        <v>0</v>
      </c>
      <c r="N174" s="139">
        <v>0</v>
      </c>
      <c r="O174" s="139">
        <f t="shared" si="25"/>
        <v>0</v>
      </c>
      <c r="Q174" s="174">
        <v>0</v>
      </c>
      <c r="R174" s="174">
        <v>0</v>
      </c>
      <c r="S174" s="174"/>
      <c r="T174" s="174"/>
      <c r="U174" s="174"/>
      <c r="V174" s="174">
        <v>0</v>
      </c>
      <c r="W174" s="140">
        <v>0</v>
      </c>
      <c r="X174" s="140">
        <f t="shared" si="26"/>
        <v>0</v>
      </c>
      <c r="Z174" s="176">
        <v>0</v>
      </c>
      <c r="AA174" s="176">
        <v>0</v>
      </c>
      <c r="AB174" s="176"/>
      <c r="AC174" s="176"/>
      <c r="AD174" s="176"/>
      <c r="AE174" s="176">
        <v>208.07</v>
      </c>
      <c r="AF174" s="172">
        <v>208.07</v>
      </c>
      <c r="AG174" s="172">
        <f t="shared" si="27"/>
        <v>208.07</v>
      </c>
      <c r="AI174" s="168">
        <f>IFERROR(VLOOKUP(B174,[2]rptBudgetaryBudgetCrossOrganiza!$A$1:$M$754,4,FALSE),"0")</f>
        <v>0</v>
      </c>
      <c r="AJ174" s="168">
        <f>IFERROR(VLOOKUP(B174,[2]rptBudgetaryBudgetCrossOrganiza!$A$1:$M$754,6,FALSE),"0")</f>
        <v>0</v>
      </c>
      <c r="AK174" s="170">
        <f t="shared" si="32"/>
        <v>0</v>
      </c>
      <c r="AL174" s="170">
        <f>IFERROR(VLOOKUP(B174,[3]rptBudgetaryBudgetCrossOrganiza!$A$8792:$O$10068,13,FALSE),"0")</f>
        <v>105.83</v>
      </c>
      <c r="AM174" s="170"/>
      <c r="AN174" s="170"/>
      <c r="AO174" s="170"/>
      <c r="AP174" s="170"/>
      <c r="AQ174" s="170">
        <f t="shared" si="33"/>
        <v>0</v>
      </c>
      <c r="AS174" s="140"/>
      <c r="AT174" s="140"/>
      <c r="AU174" s="140"/>
      <c r="AV174" s="140"/>
      <c r="AW174" s="140"/>
      <c r="AX174" s="140"/>
      <c r="AY174" s="140"/>
      <c r="AZ174" s="140">
        <f t="shared" si="34"/>
        <v>0</v>
      </c>
      <c r="BA174" s="141" t="b">
        <f t="shared" si="35"/>
        <v>1</v>
      </c>
      <c r="BB174" s="141">
        <f t="shared" si="36"/>
        <v>0</v>
      </c>
    </row>
    <row r="175" spans="1:54" hidden="1" x14ac:dyDescent="0.2">
      <c r="A175" s="190">
        <v>4</v>
      </c>
      <c r="B175" s="141" t="s">
        <v>418</v>
      </c>
      <c r="C175" s="148" t="str">
        <f t="shared" si="28"/>
        <v>11</v>
      </c>
      <c r="D175" s="148" t="str">
        <f t="shared" si="29"/>
        <v>00</v>
      </c>
      <c r="E175" s="148" t="str">
        <f t="shared" si="30"/>
        <v>250</v>
      </c>
      <c r="F175" s="127" t="str">
        <f t="shared" si="31"/>
        <v>5100.03</v>
      </c>
      <c r="G175" s="141" t="s">
        <v>101</v>
      </c>
      <c r="H175" s="163">
        <v>45</v>
      </c>
      <c r="I175" s="163">
        <v>45</v>
      </c>
      <c r="J175" s="163"/>
      <c r="K175" s="163"/>
      <c r="L175" s="163"/>
      <c r="M175" s="163">
        <v>40.799999999999997</v>
      </c>
      <c r="N175" s="139">
        <v>40.799999999999997</v>
      </c>
      <c r="O175" s="139">
        <f t="shared" si="25"/>
        <v>-4.2000000000000028</v>
      </c>
      <c r="Q175" s="174">
        <v>40</v>
      </c>
      <c r="R175" s="174">
        <v>40</v>
      </c>
      <c r="S175" s="174"/>
      <c r="T175" s="174"/>
      <c r="U175" s="174"/>
      <c r="V175" s="174">
        <v>40.24</v>
      </c>
      <c r="W175" s="140">
        <v>40.24</v>
      </c>
      <c r="X175" s="140">
        <f t="shared" si="26"/>
        <v>0.24000000000000199</v>
      </c>
      <c r="Z175" s="176">
        <v>40</v>
      </c>
      <c r="AA175" s="176">
        <v>40</v>
      </c>
      <c r="AB175" s="176"/>
      <c r="AC175" s="176"/>
      <c r="AD175" s="176"/>
      <c r="AE175" s="176">
        <v>80.8</v>
      </c>
      <c r="AF175" s="172">
        <v>80.8</v>
      </c>
      <c r="AG175" s="172">
        <f t="shared" si="27"/>
        <v>40.799999999999997</v>
      </c>
      <c r="AI175" s="168">
        <f>IFERROR(VLOOKUP(B175,[2]rptBudgetaryBudgetCrossOrganiza!$A$1:$M$754,4,FALSE),"0")</f>
        <v>40</v>
      </c>
      <c r="AJ175" s="168">
        <f>IFERROR(VLOOKUP(B175,[2]rptBudgetaryBudgetCrossOrganiza!$A$1:$M$754,6,FALSE),"0")</f>
        <v>40</v>
      </c>
      <c r="AK175" s="170">
        <f t="shared" si="32"/>
        <v>40</v>
      </c>
      <c r="AL175" s="170">
        <f>IFERROR(VLOOKUP(B175,[3]rptBudgetaryBudgetCrossOrganiza!$A$8792:$O$10068,13,FALSE),"0")</f>
        <v>25.62</v>
      </c>
      <c r="AM175" s="170"/>
      <c r="AN175" s="170"/>
      <c r="AO175" s="170"/>
      <c r="AP175" s="170"/>
      <c r="AQ175" s="170">
        <f t="shared" si="33"/>
        <v>-40</v>
      </c>
      <c r="AS175" s="140"/>
      <c r="AT175" s="140"/>
      <c r="AU175" s="140"/>
      <c r="AV175" s="140"/>
      <c r="AW175" s="140"/>
      <c r="AX175" s="140"/>
      <c r="AY175" s="140"/>
      <c r="AZ175" s="140">
        <f t="shared" si="34"/>
        <v>0</v>
      </c>
      <c r="BA175" s="141" t="b">
        <f t="shared" si="35"/>
        <v>1</v>
      </c>
      <c r="BB175" s="141">
        <f t="shared" si="36"/>
        <v>0</v>
      </c>
    </row>
    <row r="176" spans="1:54" hidden="1" x14ac:dyDescent="0.2">
      <c r="A176" s="190">
        <v>4</v>
      </c>
      <c r="B176" s="141" t="s">
        <v>419</v>
      </c>
      <c r="C176" s="148" t="str">
        <f t="shared" si="28"/>
        <v>11</v>
      </c>
      <c r="D176" s="148" t="str">
        <f t="shared" si="29"/>
        <v>00</v>
      </c>
      <c r="E176" s="148" t="str">
        <f t="shared" si="30"/>
        <v>250</v>
      </c>
      <c r="F176" s="127" t="str">
        <f t="shared" si="31"/>
        <v>5100.13</v>
      </c>
      <c r="G176" s="141" t="s">
        <v>111</v>
      </c>
      <c r="H176" s="163">
        <v>0</v>
      </c>
      <c r="I176" s="163">
        <v>0</v>
      </c>
      <c r="J176" s="163"/>
      <c r="K176" s="163"/>
      <c r="L176" s="163"/>
      <c r="M176" s="163">
        <v>0</v>
      </c>
      <c r="N176" s="139">
        <v>0</v>
      </c>
      <c r="O176" s="139">
        <f t="shared" si="25"/>
        <v>0</v>
      </c>
      <c r="Q176" s="174">
        <v>0</v>
      </c>
      <c r="R176" s="174">
        <v>0</v>
      </c>
      <c r="S176" s="174"/>
      <c r="T176" s="174"/>
      <c r="U176" s="174"/>
      <c r="V176" s="174">
        <v>0</v>
      </c>
      <c r="W176" s="140">
        <v>0</v>
      </c>
      <c r="X176" s="140">
        <f t="shared" si="26"/>
        <v>0</v>
      </c>
      <c r="Z176" s="176">
        <v>0</v>
      </c>
      <c r="AA176" s="176">
        <v>0</v>
      </c>
      <c r="AB176" s="176"/>
      <c r="AC176" s="176"/>
      <c r="AD176" s="176"/>
      <c r="AE176" s="176">
        <v>0</v>
      </c>
      <c r="AF176" s="172">
        <v>0</v>
      </c>
      <c r="AG176" s="172">
        <f t="shared" si="27"/>
        <v>0</v>
      </c>
      <c r="AI176" s="168">
        <f>IFERROR(VLOOKUP(B176,[2]rptBudgetaryBudgetCrossOrganiza!$A$1:$M$754,4,FALSE),"0")</f>
        <v>0</v>
      </c>
      <c r="AJ176" s="168">
        <f>IFERROR(VLOOKUP(B176,[2]rptBudgetaryBudgetCrossOrganiza!$A$1:$M$754,6,FALSE),"0")</f>
        <v>0</v>
      </c>
      <c r="AK176" s="170">
        <f t="shared" si="32"/>
        <v>0</v>
      </c>
      <c r="AL176" s="170">
        <f>IFERROR(VLOOKUP(B176,[3]rptBudgetaryBudgetCrossOrganiza!$A$8792:$O$10068,13,FALSE),"0")</f>
        <v>0</v>
      </c>
      <c r="AM176" s="170"/>
      <c r="AN176" s="170"/>
      <c r="AO176" s="170"/>
      <c r="AP176" s="170"/>
      <c r="AQ176" s="170">
        <f t="shared" si="33"/>
        <v>0</v>
      </c>
      <c r="AS176" s="140"/>
      <c r="AT176" s="140"/>
      <c r="AU176" s="140"/>
      <c r="AV176" s="140"/>
      <c r="AW176" s="140"/>
      <c r="AX176" s="140"/>
      <c r="AY176" s="140"/>
      <c r="AZ176" s="140">
        <f t="shared" si="34"/>
        <v>0</v>
      </c>
      <c r="BA176" s="141" t="b">
        <f t="shared" si="35"/>
        <v>1</v>
      </c>
      <c r="BB176" s="141">
        <f t="shared" si="36"/>
        <v>0</v>
      </c>
    </row>
    <row r="177" spans="1:54" hidden="1" x14ac:dyDescent="0.2">
      <c r="A177" s="190">
        <v>4</v>
      </c>
      <c r="B177" s="141" t="s">
        <v>420</v>
      </c>
      <c r="C177" s="148" t="str">
        <f t="shared" si="28"/>
        <v>11</v>
      </c>
      <c r="D177" s="148" t="str">
        <f t="shared" si="29"/>
        <v>00</v>
      </c>
      <c r="E177" s="148" t="str">
        <f t="shared" si="30"/>
        <v>250</v>
      </c>
      <c r="F177" s="127" t="str">
        <f t="shared" si="31"/>
        <v>5100.02</v>
      </c>
      <c r="G177" s="141" t="s">
        <v>100</v>
      </c>
      <c r="H177" s="163">
        <v>595</v>
      </c>
      <c r="I177" s="163">
        <v>595</v>
      </c>
      <c r="J177" s="163"/>
      <c r="K177" s="163"/>
      <c r="L177" s="163"/>
      <c r="M177" s="163">
        <v>591.84</v>
      </c>
      <c r="N177" s="139">
        <v>591.84</v>
      </c>
      <c r="O177" s="139">
        <f t="shared" si="25"/>
        <v>-3.1599999999999682</v>
      </c>
      <c r="Q177" s="174">
        <v>595</v>
      </c>
      <c r="R177" s="174">
        <v>595</v>
      </c>
      <c r="S177" s="174"/>
      <c r="T177" s="174"/>
      <c r="U177" s="174"/>
      <c r="V177" s="174">
        <v>591.84</v>
      </c>
      <c r="W177" s="140">
        <v>591.84</v>
      </c>
      <c r="X177" s="140">
        <f t="shared" si="26"/>
        <v>-3.1599999999999682</v>
      </c>
      <c r="Z177" s="176">
        <v>595</v>
      </c>
      <c r="AA177" s="176">
        <v>595</v>
      </c>
      <c r="AB177" s="176"/>
      <c r="AC177" s="176"/>
      <c r="AD177" s="176"/>
      <c r="AE177" s="176">
        <v>271.26</v>
      </c>
      <c r="AF177" s="172">
        <v>271.26</v>
      </c>
      <c r="AG177" s="172"/>
      <c r="AI177" s="168">
        <f>IFERROR(VLOOKUP(B177,[2]rptBudgetaryBudgetCrossOrganiza!$A$1:$M$754,4,FALSE),"0")</f>
        <v>595</v>
      </c>
      <c r="AJ177" s="168">
        <f>IFERROR(VLOOKUP(B177,[2]rptBudgetaryBudgetCrossOrganiza!$A$1:$M$754,6,FALSE),"0")</f>
        <v>595</v>
      </c>
      <c r="AK177" s="170">
        <f t="shared" si="32"/>
        <v>595</v>
      </c>
      <c r="AL177" s="170">
        <f>IFERROR(VLOOKUP(B177,[3]rptBudgetaryBudgetCrossOrganiza!$A$8792:$O$10068,13,FALSE),"0")</f>
        <v>0</v>
      </c>
      <c r="AM177" s="170"/>
      <c r="AN177" s="170"/>
      <c r="AO177" s="170"/>
      <c r="AP177" s="170"/>
      <c r="AQ177" s="170">
        <f t="shared" si="33"/>
        <v>-595</v>
      </c>
      <c r="AS177" s="140"/>
      <c r="AT177" s="140"/>
      <c r="AU177" s="140"/>
      <c r="AV177" s="140"/>
      <c r="AW177" s="140"/>
      <c r="AX177" s="140"/>
      <c r="AY177" s="140"/>
      <c r="AZ177" s="140"/>
      <c r="BA177" s="141" t="b">
        <f t="shared" si="35"/>
        <v>1</v>
      </c>
      <c r="BB177" s="141">
        <f t="shared" si="36"/>
        <v>0</v>
      </c>
    </row>
    <row r="178" spans="1:54" hidden="1" x14ac:dyDescent="0.2">
      <c r="A178" s="190">
        <v>4</v>
      </c>
      <c r="B178" s="141" t="s">
        <v>421</v>
      </c>
      <c r="C178" s="148" t="str">
        <f t="shared" si="28"/>
        <v>11</v>
      </c>
      <c r="D178" s="148" t="str">
        <f t="shared" si="29"/>
        <v>00</v>
      </c>
      <c r="E178" s="148" t="str">
        <f t="shared" si="30"/>
        <v>250</v>
      </c>
      <c r="F178" s="127" t="str">
        <f t="shared" si="31"/>
        <v>5100.05</v>
      </c>
      <c r="G178" s="141" t="s">
        <v>103</v>
      </c>
      <c r="H178" s="163">
        <v>20</v>
      </c>
      <c r="I178" s="163">
        <v>20</v>
      </c>
      <c r="J178" s="163"/>
      <c r="K178" s="163"/>
      <c r="L178" s="163"/>
      <c r="M178" s="163">
        <v>16.559999999999999</v>
      </c>
      <c r="N178" s="139">
        <v>16.559999999999999</v>
      </c>
      <c r="O178" s="139">
        <f t="shared" si="25"/>
        <v>-3.4400000000000013</v>
      </c>
      <c r="Q178" s="174">
        <v>20</v>
      </c>
      <c r="R178" s="174">
        <v>20</v>
      </c>
      <c r="S178" s="174"/>
      <c r="T178" s="174"/>
      <c r="U178" s="174"/>
      <c r="V178" s="174">
        <v>17.16</v>
      </c>
      <c r="W178" s="140">
        <v>17.16</v>
      </c>
      <c r="X178" s="140"/>
      <c r="Z178" s="176">
        <v>20</v>
      </c>
      <c r="AA178" s="176">
        <v>20</v>
      </c>
      <c r="AB178" s="176"/>
      <c r="AC178" s="176"/>
      <c r="AD178" s="176"/>
      <c r="AE178" s="176">
        <v>17.16</v>
      </c>
      <c r="AF178" s="172">
        <v>17.16</v>
      </c>
      <c r="AG178" s="172">
        <f t="shared" si="27"/>
        <v>-2.84</v>
      </c>
      <c r="AI178" s="168">
        <f>IFERROR(VLOOKUP(B178,[2]rptBudgetaryBudgetCrossOrganiza!$A$1:$M$754,4,FALSE),"0")</f>
        <v>20</v>
      </c>
      <c r="AJ178" s="168">
        <f>IFERROR(VLOOKUP(B178,[2]rptBudgetaryBudgetCrossOrganiza!$A$1:$M$754,6,FALSE),"0")</f>
        <v>20</v>
      </c>
      <c r="AK178" s="170">
        <f t="shared" si="32"/>
        <v>20</v>
      </c>
      <c r="AL178" s="170">
        <f>IFERROR(VLOOKUP(B178,[3]rptBudgetaryBudgetCrossOrganiza!$A$8792:$O$10068,13,FALSE),"0")</f>
        <v>4.22</v>
      </c>
      <c r="AM178" s="170"/>
      <c r="AN178" s="170"/>
      <c r="AO178" s="170"/>
      <c r="AP178" s="170"/>
      <c r="AQ178" s="170">
        <f t="shared" si="33"/>
        <v>-20</v>
      </c>
      <c r="AS178" s="140"/>
      <c r="AT178" s="140"/>
      <c r="AU178" s="140"/>
      <c r="AV178" s="140"/>
      <c r="AW178" s="140"/>
      <c r="AX178" s="140"/>
      <c r="AY178" s="140"/>
      <c r="AZ178" s="140"/>
      <c r="BA178" s="141" t="b">
        <f t="shared" si="35"/>
        <v>1</v>
      </c>
      <c r="BB178" s="141">
        <f t="shared" si="36"/>
        <v>0</v>
      </c>
    </row>
    <row r="179" spans="1:54" hidden="1" x14ac:dyDescent="0.2">
      <c r="A179" s="190">
        <v>4</v>
      </c>
      <c r="B179" s="141" t="s">
        <v>422</v>
      </c>
      <c r="C179" s="148" t="str">
        <f t="shared" si="28"/>
        <v>11</v>
      </c>
      <c r="D179" s="148" t="str">
        <f t="shared" si="29"/>
        <v>00</v>
      </c>
      <c r="E179" s="148" t="str">
        <f t="shared" si="30"/>
        <v>250</v>
      </c>
      <c r="F179" s="127" t="str">
        <f t="shared" si="31"/>
        <v>5100.07</v>
      </c>
      <c r="G179" s="141" t="s">
        <v>105</v>
      </c>
      <c r="H179" s="163">
        <v>65</v>
      </c>
      <c r="I179" s="163">
        <v>65</v>
      </c>
      <c r="J179" s="163"/>
      <c r="K179" s="163"/>
      <c r="L179" s="163"/>
      <c r="M179" s="163">
        <v>51.84</v>
      </c>
      <c r="N179" s="139">
        <v>51.84</v>
      </c>
      <c r="O179" s="139">
        <f t="shared" si="25"/>
        <v>-13.159999999999997</v>
      </c>
      <c r="Q179" s="174">
        <v>70</v>
      </c>
      <c r="R179" s="174">
        <v>70</v>
      </c>
      <c r="S179" s="174"/>
      <c r="T179" s="174"/>
      <c r="U179" s="174"/>
      <c r="V179" s="174">
        <v>51.84</v>
      </c>
      <c r="W179" s="140">
        <v>51.84</v>
      </c>
      <c r="X179" s="140"/>
      <c r="Z179" s="176">
        <v>60</v>
      </c>
      <c r="AA179" s="176">
        <v>60</v>
      </c>
      <c r="AB179" s="176"/>
      <c r="AC179" s="176"/>
      <c r="AD179" s="176"/>
      <c r="AE179" s="176">
        <v>49.38</v>
      </c>
      <c r="AF179" s="172">
        <v>49.38</v>
      </c>
      <c r="AG179" s="172">
        <f t="shared" si="27"/>
        <v>-10.619999999999997</v>
      </c>
      <c r="AI179" s="168">
        <f>IFERROR(VLOOKUP(B179,[2]rptBudgetaryBudgetCrossOrganiza!$A$1:$M$754,4,FALSE),"0")</f>
        <v>60</v>
      </c>
      <c r="AJ179" s="168">
        <f>IFERROR(VLOOKUP(B179,[2]rptBudgetaryBudgetCrossOrganiza!$A$1:$M$754,6,FALSE),"0")</f>
        <v>60</v>
      </c>
      <c r="AK179" s="170">
        <f t="shared" si="32"/>
        <v>60</v>
      </c>
      <c r="AL179" s="170">
        <f>IFERROR(VLOOKUP(B179,[3]rptBudgetaryBudgetCrossOrganiza!$A$8792:$O$10068,13,FALSE),"0")</f>
        <v>10.53</v>
      </c>
      <c r="AM179" s="170"/>
      <c r="AN179" s="170"/>
      <c r="AO179" s="170"/>
      <c r="AP179" s="170"/>
      <c r="AQ179" s="170">
        <f t="shared" si="33"/>
        <v>-60</v>
      </c>
      <c r="AS179" s="140"/>
      <c r="AT179" s="140"/>
      <c r="AU179" s="140"/>
      <c r="AV179" s="140"/>
      <c r="AW179" s="140"/>
      <c r="AX179" s="140"/>
      <c r="AY179" s="140"/>
      <c r="AZ179" s="140"/>
      <c r="BA179" s="141" t="b">
        <f t="shared" si="35"/>
        <v>1</v>
      </c>
      <c r="BB179" s="141">
        <f t="shared" si="36"/>
        <v>0</v>
      </c>
    </row>
    <row r="180" spans="1:54" hidden="1" x14ac:dyDescent="0.2">
      <c r="A180" s="190">
        <v>4</v>
      </c>
      <c r="B180" s="141" t="s">
        <v>423</v>
      </c>
      <c r="C180" s="148" t="str">
        <f t="shared" si="28"/>
        <v>11</v>
      </c>
      <c r="D180" s="148" t="str">
        <f t="shared" si="29"/>
        <v>00</v>
      </c>
      <c r="E180" s="148" t="str">
        <f t="shared" si="30"/>
        <v>250</v>
      </c>
      <c r="F180" s="127" t="str">
        <f t="shared" si="31"/>
        <v>5100.11</v>
      </c>
      <c r="G180" s="141" t="s">
        <v>109</v>
      </c>
      <c r="H180" s="163">
        <v>120</v>
      </c>
      <c r="I180" s="163">
        <v>120</v>
      </c>
      <c r="J180" s="163"/>
      <c r="K180" s="163"/>
      <c r="L180" s="163"/>
      <c r="M180" s="163">
        <v>118.37</v>
      </c>
      <c r="N180" s="139">
        <v>118.37</v>
      </c>
      <c r="O180" s="139">
        <f t="shared" si="25"/>
        <v>-1.6299999999999955</v>
      </c>
      <c r="Q180" s="174">
        <v>130</v>
      </c>
      <c r="R180" s="174">
        <v>130</v>
      </c>
      <c r="S180" s="174"/>
      <c r="T180" s="174"/>
      <c r="U180" s="174"/>
      <c r="V180" s="174">
        <v>123.86</v>
      </c>
      <c r="W180" s="140">
        <v>123.86</v>
      </c>
      <c r="X180" s="140"/>
      <c r="Z180" s="176">
        <v>130</v>
      </c>
      <c r="AA180" s="176">
        <v>130</v>
      </c>
      <c r="AB180" s="176"/>
      <c r="AC180" s="176"/>
      <c r="AD180" s="176"/>
      <c r="AE180" s="176">
        <v>135.15</v>
      </c>
      <c r="AF180" s="172">
        <v>135.15</v>
      </c>
      <c r="AG180" s="172">
        <f t="shared" si="27"/>
        <v>5.1500000000000057</v>
      </c>
      <c r="AI180" s="168">
        <f>IFERROR(VLOOKUP(B180,[2]rptBudgetaryBudgetCrossOrganiza!$A$1:$M$754,4,FALSE),"0")</f>
        <v>130</v>
      </c>
      <c r="AJ180" s="168">
        <f>IFERROR(VLOOKUP(B180,[2]rptBudgetaryBudgetCrossOrganiza!$A$1:$M$754,6,FALSE),"0")</f>
        <v>130</v>
      </c>
      <c r="AK180" s="170">
        <f t="shared" si="32"/>
        <v>130</v>
      </c>
      <c r="AL180" s="170">
        <f>IFERROR(VLOOKUP(B180,[3]rptBudgetaryBudgetCrossOrganiza!$A$8792:$O$10068,13,FALSE),"0")</f>
        <v>38.67</v>
      </c>
      <c r="AM180" s="170"/>
      <c r="AN180" s="170"/>
      <c r="AO180" s="170"/>
      <c r="AP180" s="170"/>
      <c r="AQ180" s="170">
        <f t="shared" si="33"/>
        <v>-130</v>
      </c>
      <c r="AS180" s="140"/>
      <c r="AT180" s="140"/>
      <c r="AU180" s="140"/>
      <c r="AV180" s="140"/>
      <c r="AW180" s="140"/>
      <c r="AX180" s="140"/>
      <c r="AY180" s="140"/>
      <c r="AZ180" s="140"/>
      <c r="BA180" s="141" t="b">
        <f t="shared" si="35"/>
        <v>1</v>
      </c>
      <c r="BB180" s="141">
        <f t="shared" si="36"/>
        <v>0</v>
      </c>
    </row>
    <row r="181" spans="1:54" hidden="1" x14ac:dyDescent="0.2">
      <c r="A181" s="190">
        <v>4</v>
      </c>
      <c r="B181" s="141" t="s">
        <v>424</v>
      </c>
      <c r="C181" s="148" t="str">
        <f t="shared" si="28"/>
        <v>11</v>
      </c>
      <c r="D181" s="148" t="str">
        <f t="shared" si="29"/>
        <v>00</v>
      </c>
      <c r="E181" s="148" t="str">
        <f t="shared" si="30"/>
        <v>250</v>
      </c>
      <c r="F181" s="127" t="str">
        <f t="shared" si="31"/>
        <v>5100.17</v>
      </c>
      <c r="G181" s="141" t="s">
        <v>1027</v>
      </c>
      <c r="H181" s="163">
        <v>0</v>
      </c>
      <c r="I181" s="163">
        <v>0</v>
      </c>
      <c r="J181" s="163"/>
      <c r="K181" s="163"/>
      <c r="L181" s="163"/>
      <c r="M181" s="163">
        <v>0</v>
      </c>
      <c r="N181" s="139">
        <v>0</v>
      </c>
      <c r="O181" s="139">
        <f t="shared" si="25"/>
        <v>0</v>
      </c>
      <c r="Q181" s="174">
        <v>0</v>
      </c>
      <c r="R181" s="174">
        <v>0</v>
      </c>
      <c r="S181" s="174"/>
      <c r="T181" s="174"/>
      <c r="U181" s="174"/>
      <c r="V181" s="174">
        <v>0</v>
      </c>
      <c r="W181" s="140">
        <v>0</v>
      </c>
      <c r="X181" s="140"/>
      <c r="Z181" s="176">
        <v>0</v>
      </c>
      <c r="AA181" s="176">
        <v>0</v>
      </c>
      <c r="AB181" s="176"/>
      <c r="AC181" s="176"/>
      <c r="AD181" s="176"/>
      <c r="AE181" s="176">
        <v>0</v>
      </c>
      <c r="AF181" s="172">
        <v>0</v>
      </c>
      <c r="AG181" s="172">
        <f t="shared" si="27"/>
        <v>0</v>
      </c>
      <c r="AI181" s="168">
        <f>IFERROR(VLOOKUP(B181,[2]rptBudgetaryBudgetCrossOrganiza!$A$1:$M$754,4,FALSE),"0")</f>
        <v>0</v>
      </c>
      <c r="AJ181" s="168">
        <f>IFERROR(VLOOKUP(B181,[2]rptBudgetaryBudgetCrossOrganiza!$A$1:$M$754,6,FALSE),"0")</f>
        <v>0</v>
      </c>
      <c r="AK181" s="170">
        <f t="shared" si="32"/>
        <v>0</v>
      </c>
      <c r="AL181" s="170">
        <f>IFERROR(VLOOKUP(B181,[3]rptBudgetaryBudgetCrossOrganiza!$A$8792:$O$10068,13,FALSE),"0")</f>
        <v>0</v>
      </c>
      <c r="AM181" s="170"/>
      <c r="AN181" s="170"/>
      <c r="AO181" s="170"/>
      <c r="AP181" s="170"/>
      <c r="AQ181" s="170">
        <f t="shared" si="33"/>
        <v>0</v>
      </c>
      <c r="AS181" s="140"/>
      <c r="AT181" s="140"/>
      <c r="AU181" s="140"/>
      <c r="AV181" s="140"/>
      <c r="AW181" s="140"/>
      <c r="AX181" s="140"/>
      <c r="AY181" s="140"/>
      <c r="AZ181" s="140"/>
      <c r="BA181" s="141" t="b">
        <f t="shared" si="35"/>
        <v>1</v>
      </c>
      <c r="BB181" s="141">
        <f t="shared" si="36"/>
        <v>0</v>
      </c>
    </row>
    <row r="182" spans="1:54" hidden="1" x14ac:dyDescent="0.2">
      <c r="A182" s="190">
        <v>4</v>
      </c>
      <c r="B182" s="141" t="s">
        <v>425</v>
      </c>
      <c r="C182" s="148" t="str">
        <f t="shared" si="28"/>
        <v>11</v>
      </c>
      <c r="D182" s="148" t="str">
        <f t="shared" si="29"/>
        <v>00</v>
      </c>
      <c r="E182" s="148" t="str">
        <f t="shared" si="30"/>
        <v>250</v>
      </c>
      <c r="F182" s="127" t="str">
        <f t="shared" si="31"/>
        <v>5100.00</v>
      </c>
      <c r="G182" s="141" t="s">
        <v>98</v>
      </c>
      <c r="H182" s="163">
        <v>1375</v>
      </c>
      <c r="I182" s="163">
        <v>1375</v>
      </c>
      <c r="J182" s="163"/>
      <c r="K182" s="163"/>
      <c r="L182" s="163"/>
      <c r="M182" s="163">
        <v>1354.48</v>
      </c>
      <c r="N182" s="139">
        <v>1354.48</v>
      </c>
      <c r="O182" s="139">
        <f t="shared" si="25"/>
        <v>-20.519999999999982</v>
      </c>
      <c r="Q182" s="174">
        <v>1545</v>
      </c>
      <c r="R182" s="174">
        <v>1545</v>
      </c>
      <c r="S182" s="174"/>
      <c r="T182" s="174"/>
      <c r="U182" s="174"/>
      <c r="V182" s="174">
        <v>1545.89</v>
      </c>
      <c r="W182" s="140">
        <v>1545.89</v>
      </c>
      <c r="X182" s="140"/>
      <c r="Z182" s="176">
        <v>1695</v>
      </c>
      <c r="AA182" s="176">
        <v>1695</v>
      </c>
      <c r="AB182" s="176"/>
      <c r="AC182" s="176"/>
      <c r="AD182" s="176"/>
      <c r="AE182" s="176">
        <v>1762.93</v>
      </c>
      <c r="AF182" s="172">
        <v>1762.93</v>
      </c>
      <c r="AG182" s="172">
        <f t="shared" si="27"/>
        <v>67.930000000000064</v>
      </c>
      <c r="AI182" s="168">
        <f>IFERROR(VLOOKUP(B182,[2]rptBudgetaryBudgetCrossOrganiza!$A$1:$M$754,4,FALSE),"0")</f>
        <v>1695</v>
      </c>
      <c r="AJ182" s="168">
        <f>IFERROR(VLOOKUP(B182,[2]rptBudgetaryBudgetCrossOrganiza!$A$1:$M$754,6,FALSE),"0")</f>
        <v>1695</v>
      </c>
      <c r="AK182" s="170">
        <f t="shared" si="32"/>
        <v>1695</v>
      </c>
      <c r="AL182" s="170">
        <f>IFERROR(VLOOKUP(B182,[3]rptBudgetaryBudgetCrossOrganiza!$A$8792:$O$10068,13,FALSE),"0")</f>
        <v>440.82</v>
      </c>
      <c r="AM182" s="170"/>
      <c r="AN182" s="170"/>
      <c r="AO182" s="170"/>
      <c r="AP182" s="170"/>
      <c r="AQ182" s="170">
        <f t="shared" si="33"/>
        <v>-1695</v>
      </c>
      <c r="AS182" s="140"/>
      <c r="AT182" s="140"/>
      <c r="AU182" s="140"/>
      <c r="AV182" s="140"/>
      <c r="AW182" s="140"/>
      <c r="AX182" s="140"/>
      <c r="AY182" s="140"/>
      <c r="AZ182" s="140"/>
      <c r="BA182" s="141" t="b">
        <f t="shared" si="35"/>
        <v>1</v>
      </c>
      <c r="BB182" s="141">
        <f t="shared" si="36"/>
        <v>0</v>
      </c>
    </row>
    <row r="183" spans="1:54" hidden="1" x14ac:dyDescent="0.2">
      <c r="A183" s="190">
        <v>4</v>
      </c>
      <c r="B183" s="141" t="s">
        <v>426</v>
      </c>
      <c r="C183" s="148" t="str">
        <f t="shared" si="28"/>
        <v>11</v>
      </c>
      <c r="D183" s="148" t="str">
        <f t="shared" si="29"/>
        <v>00</v>
      </c>
      <c r="E183" s="148" t="str">
        <f t="shared" si="30"/>
        <v>250</v>
      </c>
      <c r="F183" s="127" t="str">
        <f t="shared" si="31"/>
        <v>5100.14</v>
      </c>
      <c r="G183" s="141" t="s">
        <v>112</v>
      </c>
      <c r="H183" s="163">
        <v>0</v>
      </c>
      <c r="I183" s="163">
        <v>0</v>
      </c>
      <c r="J183" s="163"/>
      <c r="K183" s="163"/>
      <c r="L183" s="163"/>
      <c r="M183" s="163">
        <v>0</v>
      </c>
      <c r="N183" s="139">
        <v>0</v>
      </c>
      <c r="O183" s="139">
        <f t="shared" si="25"/>
        <v>0</v>
      </c>
      <c r="Q183" s="174">
        <v>0</v>
      </c>
      <c r="R183" s="174">
        <v>0</v>
      </c>
      <c r="S183" s="174"/>
      <c r="T183" s="174"/>
      <c r="U183" s="174"/>
      <c r="V183" s="174">
        <v>0</v>
      </c>
      <c r="W183" s="140">
        <v>0</v>
      </c>
      <c r="X183" s="140"/>
      <c r="Z183" s="176">
        <v>0</v>
      </c>
      <c r="AA183" s="176">
        <v>0</v>
      </c>
      <c r="AB183" s="176"/>
      <c r="AC183" s="176"/>
      <c r="AD183" s="176"/>
      <c r="AE183" s="176">
        <v>0</v>
      </c>
      <c r="AF183" s="172">
        <v>0</v>
      </c>
      <c r="AG183" s="172">
        <f t="shared" si="27"/>
        <v>0</v>
      </c>
      <c r="AI183" s="168">
        <f>IFERROR(VLOOKUP(B183,[2]rptBudgetaryBudgetCrossOrganiza!$A$1:$M$754,4,FALSE),"0")</f>
        <v>0</v>
      </c>
      <c r="AJ183" s="168">
        <f>IFERROR(VLOOKUP(B183,[2]rptBudgetaryBudgetCrossOrganiza!$A$1:$M$754,6,FALSE),"0")</f>
        <v>0</v>
      </c>
      <c r="AK183" s="170">
        <f t="shared" si="32"/>
        <v>0</v>
      </c>
      <c r="AL183" s="170">
        <f>IFERROR(VLOOKUP(B183,[3]rptBudgetaryBudgetCrossOrganiza!$A$8792:$O$10068,13,FALSE),"0")</f>
        <v>0</v>
      </c>
      <c r="AM183" s="170"/>
      <c r="AN183" s="170"/>
      <c r="AO183" s="170"/>
      <c r="AP183" s="170"/>
      <c r="AQ183" s="170">
        <f t="shared" si="33"/>
        <v>0</v>
      </c>
      <c r="AS183" s="140"/>
      <c r="AT183" s="140"/>
      <c r="AU183" s="140"/>
      <c r="AV183" s="140"/>
      <c r="AW183" s="140"/>
      <c r="AX183" s="140"/>
      <c r="AY183" s="140"/>
      <c r="AZ183" s="140"/>
      <c r="BA183" s="141" t="b">
        <f t="shared" si="35"/>
        <v>1</v>
      </c>
      <c r="BB183" s="141">
        <f t="shared" si="36"/>
        <v>0</v>
      </c>
    </row>
    <row r="184" spans="1:54" hidden="1" x14ac:dyDescent="0.2">
      <c r="A184" s="190">
        <v>4</v>
      </c>
      <c r="B184" s="141" t="s">
        <v>427</v>
      </c>
      <c r="C184" s="148" t="str">
        <f t="shared" si="28"/>
        <v>11</v>
      </c>
      <c r="D184" s="148" t="str">
        <f t="shared" si="29"/>
        <v>00</v>
      </c>
      <c r="E184" s="148" t="str">
        <f t="shared" si="30"/>
        <v>250</v>
      </c>
      <c r="F184" s="127" t="str">
        <f t="shared" si="31"/>
        <v>5100.01</v>
      </c>
      <c r="G184" s="141" t="s">
        <v>99</v>
      </c>
      <c r="H184" s="163">
        <v>390</v>
      </c>
      <c r="I184" s="163">
        <v>390</v>
      </c>
      <c r="J184" s="163"/>
      <c r="K184" s="163"/>
      <c r="L184" s="163"/>
      <c r="M184" s="163">
        <v>403.34</v>
      </c>
      <c r="N184" s="139">
        <v>403.34</v>
      </c>
      <c r="O184" s="139">
        <f t="shared" si="25"/>
        <v>13.339999999999975</v>
      </c>
      <c r="Q184" s="174">
        <v>420</v>
      </c>
      <c r="R184" s="174">
        <v>420</v>
      </c>
      <c r="S184" s="174"/>
      <c r="T184" s="174"/>
      <c r="U184" s="174"/>
      <c r="V184" s="174">
        <v>420.93</v>
      </c>
      <c r="W184" s="140">
        <v>420.93</v>
      </c>
      <c r="X184" s="140"/>
      <c r="Z184" s="176">
        <v>460</v>
      </c>
      <c r="AA184" s="176">
        <v>460</v>
      </c>
      <c r="AB184" s="176"/>
      <c r="AC184" s="176"/>
      <c r="AD184" s="176"/>
      <c r="AE184" s="176">
        <v>474.91</v>
      </c>
      <c r="AF184" s="172">
        <v>474.91</v>
      </c>
      <c r="AG184" s="172">
        <f t="shared" si="27"/>
        <v>14.910000000000025</v>
      </c>
      <c r="AI184" s="168">
        <f>IFERROR(VLOOKUP(B184,[2]rptBudgetaryBudgetCrossOrganiza!$A$1:$M$754,4,FALSE),"0")</f>
        <v>460</v>
      </c>
      <c r="AJ184" s="168">
        <f>IFERROR(VLOOKUP(B184,[2]rptBudgetaryBudgetCrossOrganiza!$A$1:$M$754,6,FALSE),"0")</f>
        <v>460</v>
      </c>
      <c r="AK184" s="170">
        <f t="shared" si="32"/>
        <v>460</v>
      </c>
      <c r="AL184" s="170">
        <f>IFERROR(VLOOKUP(B184,[3]rptBudgetaryBudgetCrossOrganiza!$A$8792:$O$10068,13,FALSE),"0")</f>
        <v>126.6</v>
      </c>
      <c r="AM184" s="170"/>
      <c r="AN184" s="170"/>
      <c r="AO184" s="170"/>
      <c r="AP184" s="170"/>
      <c r="AQ184" s="170">
        <f t="shared" si="33"/>
        <v>-460</v>
      </c>
      <c r="AS184" s="140"/>
      <c r="AT184" s="140"/>
      <c r="AU184" s="140"/>
      <c r="AV184" s="140"/>
      <c r="AW184" s="140"/>
      <c r="AX184" s="140"/>
      <c r="AY184" s="140"/>
      <c r="AZ184" s="140"/>
      <c r="BA184" s="141" t="b">
        <f t="shared" si="35"/>
        <v>1</v>
      </c>
      <c r="BB184" s="141">
        <f t="shared" si="36"/>
        <v>0</v>
      </c>
    </row>
    <row r="185" spans="1:54" hidden="1" x14ac:dyDescent="0.2">
      <c r="A185" s="190">
        <v>4</v>
      </c>
      <c r="B185" s="141" t="s">
        <v>428</v>
      </c>
      <c r="C185" s="148" t="str">
        <f t="shared" si="28"/>
        <v>11</v>
      </c>
      <c r="D185" s="148" t="str">
        <f t="shared" si="29"/>
        <v>00</v>
      </c>
      <c r="E185" s="148" t="str">
        <f t="shared" si="30"/>
        <v>250</v>
      </c>
      <c r="F185" s="127" t="str">
        <f t="shared" si="31"/>
        <v>5100.09</v>
      </c>
      <c r="G185" s="141" t="s">
        <v>107</v>
      </c>
      <c r="H185" s="163">
        <v>0</v>
      </c>
      <c r="I185" s="163">
        <v>0</v>
      </c>
      <c r="J185" s="163"/>
      <c r="K185" s="163"/>
      <c r="L185" s="163"/>
      <c r="M185" s="163">
        <v>0</v>
      </c>
      <c r="N185" s="139">
        <v>0</v>
      </c>
      <c r="O185" s="139">
        <f t="shared" si="25"/>
        <v>0</v>
      </c>
      <c r="Q185" s="174">
        <v>0</v>
      </c>
      <c r="R185" s="174">
        <v>0</v>
      </c>
      <c r="S185" s="174"/>
      <c r="T185" s="174"/>
      <c r="U185" s="174"/>
      <c r="V185" s="174">
        <v>0</v>
      </c>
      <c r="W185" s="140">
        <v>0</v>
      </c>
      <c r="X185" s="140"/>
      <c r="Z185" s="176">
        <v>0</v>
      </c>
      <c r="AA185" s="176">
        <v>0</v>
      </c>
      <c r="AB185" s="176"/>
      <c r="AC185" s="176"/>
      <c r="AD185" s="176"/>
      <c r="AE185" s="176">
        <v>0</v>
      </c>
      <c r="AF185" s="172">
        <v>0</v>
      </c>
      <c r="AG185" s="172">
        <f t="shared" si="27"/>
        <v>0</v>
      </c>
      <c r="AI185" s="168">
        <f>IFERROR(VLOOKUP(B185,[2]rptBudgetaryBudgetCrossOrganiza!$A$1:$M$754,4,FALSE),"0")</f>
        <v>0</v>
      </c>
      <c r="AJ185" s="168">
        <f>IFERROR(VLOOKUP(B185,[2]rptBudgetaryBudgetCrossOrganiza!$A$1:$M$754,6,FALSE),"0")</f>
        <v>0</v>
      </c>
      <c r="AK185" s="170">
        <f t="shared" si="32"/>
        <v>0</v>
      </c>
      <c r="AL185" s="170">
        <f>IFERROR(VLOOKUP(B185,[3]rptBudgetaryBudgetCrossOrganiza!$A$8792:$O$10068,13,FALSE),"0")</f>
        <v>0</v>
      </c>
      <c r="AM185" s="170"/>
      <c r="AN185" s="170"/>
      <c r="AO185" s="170"/>
      <c r="AP185" s="170"/>
      <c r="AQ185" s="170">
        <f t="shared" si="33"/>
        <v>0</v>
      </c>
      <c r="AS185" s="140"/>
      <c r="AT185" s="140"/>
      <c r="AU185" s="140"/>
      <c r="AV185" s="140"/>
      <c r="AW185" s="140"/>
      <c r="AX185" s="140"/>
      <c r="AY185" s="140"/>
      <c r="AZ185" s="140"/>
      <c r="BA185" s="141" t="b">
        <f t="shared" si="35"/>
        <v>1</v>
      </c>
      <c r="BB185" s="141">
        <f t="shared" si="36"/>
        <v>0</v>
      </c>
    </row>
    <row r="186" spans="1:54" hidden="1" x14ac:dyDescent="0.2">
      <c r="A186" s="190">
        <v>4</v>
      </c>
      <c r="B186" s="141" t="s">
        <v>429</v>
      </c>
      <c r="C186" s="148" t="str">
        <f t="shared" si="28"/>
        <v>11</v>
      </c>
      <c r="D186" s="148" t="str">
        <f t="shared" si="29"/>
        <v>00</v>
      </c>
      <c r="E186" s="148" t="str">
        <f t="shared" si="30"/>
        <v>250</v>
      </c>
      <c r="F186" s="127" t="str">
        <f t="shared" si="31"/>
        <v>5100.10</v>
      </c>
      <c r="G186" s="141" t="s">
        <v>108</v>
      </c>
      <c r="H186" s="163">
        <v>70</v>
      </c>
      <c r="I186" s="163">
        <v>70</v>
      </c>
      <c r="J186" s="163"/>
      <c r="K186" s="163"/>
      <c r="L186" s="163"/>
      <c r="M186" s="163">
        <v>70</v>
      </c>
      <c r="N186" s="139">
        <v>70</v>
      </c>
      <c r="O186" s="139">
        <f t="shared" ref="O186:O207" si="37">N186-I186</f>
        <v>0</v>
      </c>
      <c r="Q186" s="174">
        <v>55</v>
      </c>
      <c r="R186" s="174">
        <v>55</v>
      </c>
      <c r="S186" s="174"/>
      <c r="T186" s="174"/>
      <c r="U186" s="174"/>
      <c r="V186" s="174">
        <v>70</v>
      </c>
      <c r="W186" s="140">
        <v>70</v>
      </c>
      <c r="X186" s="140"/>
      <c r="Z186" s="176">
        <v>70</v>
      </c>
      <c r="AA186" s="176">
        <v>70</v>
      </c>
      <c r="AB186" s="176"/>
      <c r="AC186" s="176"/>
      <c r="AD186" s="176"/>
      <c r="AE186" s="176">
        <v>168</v>
      </c>
      <c r="AF186" s="172">
        <v>168</v>
      </c>
      <c r="AG186" s="172">
        <f t="shared" si="27"/>
        <v>98</v>
      </c>
      <c r="AI186" s="168">
        <f>IFERROR(VLOOKUP(B186,[2]rptBudgetaryBudgetCrossOrganiza!$A$1:$M$754,4,FALSE),"0")</f>
        <v>70</v>
      </c>
      <c r="AJ186" s="168">
        <f>IFERROR(VLOOKUP(B186,[2]rptBudgetaryBudgetCrossOrganiza!$A$1:$M$754,6,FALSE),"0")</f>
        <v>70</v>
      </c>
      <c r="AK186" s="170">
        <f t="shared" si="32"/>
        <v>70</v>
      </c>
      <c r="AL186" s="170">
        <f>IFERROR(VLOOKUP(B186,[3]rptBudgetaryBudgetCrossOrganiza!$A$8792:$O$10068,13,FALSE),"0")</f>
        <v>0</v>
      </c>
      <c r="AM186" s="170"/>
      <c r="AN186" s="170"/>
      <c r="AO186" s="170"/>
      <c r="AP186" s="170"/>
      <c r="AQ186" s="170">
        <f t="shared" si="33"/>
        <v>-70</v>
      </c>
      <c r="AS186" s="140"/>
      <c r="AT186" s="140"/>
      <c r="AU186" s="140"/>
      <c r="AV186" s="140"/>
      <c r="AW186" s="140"/>
      <c r="AX186" s="140"/>
      <c r="AY186" s="140"/>
      <c r="AZ186" s="140"/>
      <c r="BA186" s="141" t="b">
        <f t="shared" si="35"/>
        <v>1</v>
      </c>
      <c r="BB186" s="141">
        <f t="shared" si="36"/>
        <v>0</v>
      </c>
    </row>
    <row r="187" spans="1:54" hidden="1" x14ac:dyDescent="0.2">
      <c r="A187" s="190">
        <v>4</v>
      </c>
      <c r="B187" s="141" t="s">
        <v>430</v>
      </c>
      <c r="C187" s="148" t="str">
        <f t="shared" si="28"/>
        <v>11</v>
      </c>
      <c r="D187" s="148" t="str">
        <f t="shared" si="29"/>
        <v>00</v>
      </c>
      <c r="E187" s="148" t="str">
        <f t="shared" si="30"/>
        <v>250</v>
      </c>
      <c r="F187" s="127" t="str">
        <f t="shared" si="31"/>
        <v>5100.04</v>
      </c>
      <c r="G187" s="141" t="s">
        <v>102</v>
      </c>
      <c r="H187" s="163">
        <v>10</v>
      </c>
      <c r="I187" s="163">
        <v>10</v>
      </c>
      <c r="J187" s="163"/>
      <c r="K187" s="163"/>
      <c r="L187" s="163"/>
      <c r="M187" s="163">
        <v>7.92</v>
      </c>
      <c r="N187" s="139">
        <v>7.92</v>
      </c>
      <c r="O187" s="139">
        <f t="shared" si="37"/>
        <v>-2.08</v>
      </c>
      <c r="Q187" s="174">
        <v>10</v>
      </c>
      <c r="R187" s="174">
        <v>10</v>
      </c>
      <c r="S187" s="174"/>
      <c r="T187" s="174"/>
      <c r="U187" s="174"/>
      <c r="V187" s="174">
        <v>7.92</v>
      </c>
      <c r="W187" s="140">
        <v>7.92</v>
      </c>
      <c r="X187" s="140"/>
      <c r="Z187" s="176">
        <v>10</v>
      </c>
      <c r="AA187" s="176">
        <v>10</v>
      </c>
      <c r="AB187" s="176"/>
      <c r="AC187" s="176"/>
      <c r="AD187" s="176"/>
      <c r="AE187" s="176">
        <v>13.34</v>
      </c>
      <c r="AF187" s="172">
        <v>13.34</v>
      </c>
      <c r="AG187" s="172">
        <f t="shared" si="27"/>
        <v>3.34</v>
      </c>
      <c r="AI187" s="168">
        <f>IFERROR(VLOOKUP(B187,[2]rptBudgetaryBudgetCrossOrganiza!$A$1:$M$754,4,FALSE),"0")</f>
        <v>10</v>
      </c>
      <c r="AJ187" s="168">
        <f>IFERROR(VLOOKUP(B187,[2]rptBudgetaryBudgetCrossOrganiza!$A$1:$M$754,6,FALSE),"0")</f>
        <v>10</v>
      </c>
      <c r="AK187" s="170">
        <f t="shared" si="32"/>
        <v>10</v>
      </c>
      <c r="AL187" s="170">
        <f>IFERROR(VLOOKUP(B187,[3]rptBudgetaryBudgetCrossOrganiza!$A$8792:$O$10068,13,FALSE),"0")</f>
        <v>4.1399999999999997</v>
      </c>
      <c r="AM187" s="170"/>
      <c r="AN187" s="170"/>
      <c r="AO187" s="170"/>
      <c r="AP187" s="170"/>
      <c r="AQ187" s="170">
        <f t="shared" si="33"/>
        <v>-10</v>
      </c>
      <c r="AS187" s="140"/>
      <c r="AT187" s="140"/>
      <c r="AU187" s="140"/>
      <c r="AV187" s="140"/>
      <c r="AW187" s="140"/>
      <c r="AX187" s="140"/>
      <c r="AY187" s="140"/>
      <c r="AZ187" s="140"/>
      <c r="BA187" s="141" t="b">
        <f t="shared" si="35"/>
        <v>1</v>
      </c>
      <c r="BB187" s="141">
        <f t="shared" si="36"/>
        <v>0</v>
      </c>
    </row>
    <row r="188" spans="1:54" hidden="1" x14ac:dyDescent="0.2">
      <c r="A188" s="190">
        <v>4</v>
      </c>
      <c r="B188" s="141" t="s">
        <v>431</v>
      </c>
      <c r="C188" s="148" t="str">
        <f t="shared" si="28"/>
        <v>11</v>
      </c>
      <c r="D188" s="148" t="str">
        <f t="shared" si="29"/>
        <v>00</v>
      </c>
      <c r="E188" s="148" t="str">
        <f t="shared" si="30"/>
        <v>250</v>
      </c>
      <c r="F188" s="127" t="str">
        <f t="shared" si="31"/>
        <v>5100.06</v>
      </c>
      <c r="G188" s="141" t="s">
        <v>104</v>
      </c>
      <c r="H188" s="163">
        <v>200</v>
      </c>
      <c r="I188" s="163">
        <v>200</v>
      </c>
      <c r="J188" s="163"/>
      <c r="K188" s="163"/>
      <c r="L188" s="163"/>
      <c r="M188" s="163">
        <v>200</v>
      </c>
      <c r="N188" s="139">
        <v>200</v>
      </c>
      <c r="O188" s="139">
        <f t="shared" si="37"/>
        <v>0</v>
      </c>
      <c r="Q188" s="174">
        <v>210</v>
      </c>
      <c r="R188" s="174">
        <v>210</v>
      </c>
      <c r="S188" s="174"/>
      <c r="T188" s="174"/>
      <c r="U188" s="174"/>
      <c r="V188" s="174">
        <v>210</v>
      </c>
      <c r="W188" s="140">
        <v>210</v>
      </c>
      <c r="X188" s="140"/>
      <c r="Z188" s="176">
        <v>240</v>
      </c>
      <c r="AA188" s="176">
        <v>240</v>
      </c>
      <c r="AB188" s="176"/>
      <c r="AC188" s="176"/>
      <c r="AD188" s="176"/>
      <c r="AE188" s="176">
        <v>80</v>
      </c>
      <c r="AF188" s="172">
        <v>80</v>
      </c>
      <c r="AG188" s="172">
        <f t="shared" si="27"/>
        <v>-160</v>
      </c>
      <c r="AI188" s="168">
        <f>IFERROR(VLOOKUP(B188,[2]rptBudgetaryBudgetCrossOrganiza!$A$1:$M$754,4,FALSE),"0")</f>
        <v>240</v>
      </c>
      <c r="AJ188" s="168">
        <f>IFERROR(VLOOKUP(B188,[2]rptBudgetaryBudgetCrossOrganiza!$A$1:$M$754,6,FALSE),"0")</f>
        <v>240</v>
      </c>
      <c r="AK188" s="170">
        <f t="shared" si="32"/>
        <v>240</v>
      </c>
      <c r="AL188" s="170">
        <f>IFERROR(VLOOKUP(B188,[3]rptBudgetaryBudgetCrossOrganiza!$A$8792:$O$10068,13,FALSE),"0")</f>
        <v>0</v>
      </c>
      <c r="AM188" s="170"/>
      <c r="AN188" s="170"/>
      <c r="AO188" s="170"/>
      <c r="AP188" s="170"/>
      <c r="AQ188" s="170">
        <f t="shared" si="33"/>
        <v>-240</v>
      </c>
      <c r="AS188" s="140"/>
      <c r="AT188" s="140"/>
      <c r="AU188" s="140"/>
      <c r="AV188" s="140"/>
      <c r="AW188" s="140"/>
      <c r="AX188" s="140"/>
      <c r="AY188" s="140"/>
      <c r="AZ188" s="140"/>
      <c r="BA188" s="141" t="b">
        <f t="shared" si="35"/>
        <v>1</v>
      </c>
      <c r="BB188" s="141">
        <f t="shared" si="36"/>
        <v>0</v>
      </c>
    </row>
    <row r="189" spans="1:54" hidden="1" x14ac:dyDescent="0.2">
      <c r="A189" s="190">
        <v>4</v>
      </c>
      <c r="B189" s="141" t="s">
        <v>432</v>
      </c>
      <c r="C189" s="148" t="str">
        <f t="shared" si="28"/>
        <v>11</v>
      </c>
      <c r="D189" s="148" t="str">
        <f t="shared" si="29"/>
        <v>00</v>
      </c>
      <c r="E189" s="148" t="str">
        <f t="shared" si="30"/>
        <v>250</v>
      </c>
      <c r="F189" s="127" t="str">
        <f t="shared" si="31"/>
        <v>5000.07</v>
      </c>
      <c r="G189" s="141" t="s">
        <v>91</v>
      </c>
      <c r="H189" s="163">
        <v>0</v>
      </c>
      <c r="I189" s="163">
        <v>0</v>
      </c>
      <c r="J189" s="163"/>
      <c r="K189" s="163"/>
      <c r="L189" s="163"/>
      <c r="M189" s="163">
        <v>0</v>
      </c>
      <c r="N189" s="139">
        <v>0</v>
      </c>
      <c r="O189" s="139">
        <f t="shared" si="37"/>
        <v>0</v>
      </c>
      <c r="Q189" s="174">
        <v>0</v>
      </c>
      <c r="R189" s="174">
        <v>0</v>
      </c>
      <c r="S189" s="174"/>
      <c r="T189" s="174"/>
      <c r="U189" s="174"/>
      <c r="V189" s="174">
        <v>0</v>
      </c>
      <c r="W189" s="140">
        <v>0</v>
      </c>
      <c r="X189" s="140"/>
      <c r="Z189" s="176">
        <v>0</v>
      </c>
      <c r="AA189" s="176">
        <v>0</v>
      </c>
      <c r="AB189" s="176"/>
      <c r="AC189" s="176"/>
      <c r="AD189" s="176"/>
      <c r="AE189" s="176">
        <v>0</v>
      </c>
      <c r="AF189" s="172">
        <v>0</v>
      </c>
      <c r="AG189" s="172">
        <f t="shared" si="27"/>
        <v>0</v>
      </c>
      <c r="AI189" s="168">
        <f>IFERROR(VLOOKUP(B189,[2]rptBudgetaryBudgetCrossOrganiza!$A$1:$M$754,4,FALSE),"0")</f>
        <v>0</v>
      </c>
      <c r="AJ189" s="168">
        <f>IFERROR(VLOOKUP(B189,[2]rptBudgetaryBudgetCrossOrganiza!$A$1:$M$754,6,FALSE),"0")</f>
        <v>0</v>
      </c>
      <c r="AK189" s="170">
        <f t="shared" si="32"/>
        <v>0</v>
      </c>
      <c r="AL189" s="170">
        <f>IFERROR(VLOOKUP(B189,[3]rptBudgetaryBudgetCrossOrganiza!$A$8792:$O$10068,13,FALSE),"0")</f>
        <v>0</v>
      </c>
      <c r="AM189" s="170"/>
      <c r="AN189" s="170"/>
      <c r="AO189" s="170"/>
      <c r="AP189" s="170"/>
      <c r="AQ189" s="170">
        <f t="shared" si="33"/>
        <v>0</v>
      </c>
      <c r="AS189" s="140"/>
      <c r="AT189" s="140"/>
      <c r="AU189" s="140"/>
      <c r="AV189" s="140"/>
      <c r="AW189" s="140"/>
      <c r="AX189" s="140"/>
      <c r="AY189" s="140"/>
      <c r="AZ189" s="140"/>
      <c r="BA189" s="141" t="b">
        <f t="shared" si="35"/>
        <v>1</v>
      </c>
      <c r="BB189" s="141">
        <f t="shared" si="36"/>
        <v>0</v>
      </c>
    </row>
    <row r="190" spans="1:54" hidden="1" x14ac:dyDescent="0.2">
      <c r="A190" s="190">
        <v>4</v>
      </c>
      <c r="B190" s="141" t="s">
        <v>433</v>
      </c>
      <c r="C190" s="148" t="str">
        <f t="shared" si="28"/>
        <v>11</v>
      </c>
      <c r="D190" s="148" t="str">
        <f t="shared" si="29"/>
        <v>00</v>
      </c>
      <c r="E190" s="148" t="str">
        <f t="shared" si="30"/>
        <v>250</v>
      </c>
      <c r="F190" s="127" t="str">
        <f t="shared" si="31"/>
        <v>5000.12</v>
      </c>
      <c r="G190" s="141" t="s">
        <v>96</v>
      </c>
      <c r="H190" s="163">
        <v>0</v>
      </c>
      <c r="I190" s="163">
        <v>0</v>
      </c>
      <c r="J190" s="163"/>
      <c r="K190" s="163"/>
      <c r="L190" s="163"/>
      <c r="M190" s="163">
        <v>0</v>
      </c>
      <c r="N190" s="139">
        <v>0</v>
      </c>
      <c r="O190" s="139">
        <f t="shared" si="37"/>
        <v>0</v>
      </c>
      <c r="Q190" s="174">
        <v>0</v>
      </c>
      <c r="R190" s="174">
        <v>0</v>
      </c>
      <c r="S190" s="174"/>
      <c r="T190" s="174"/>
      <c r="U190" s="174"/>
      <c r="V190" s="174">
        <v>0</v>
      </c>
      <c r="W190" s="140">
        <v>0</v>
      </c>
      <c r="X190" s="140"/>
      <c r="Z190" s="176">
        <v>0</v>
      </c>
      <c r="AA190" s="176">
        <v>0</v>
      </c>
      <c r="AB190" s="176"/>
      <c r="AC190" s="176"/>
      <c r="AD190" s="176"/>
      <c r="AE190" s="176">
        <v>0</v>
      </c>
      <c r="AF190" s="172">
        <v>0</v>
      </c>
      <c r="AG190" s="172">
        <f t="shared" si="27"/>
        <v>0</v>
      </c>
      <c r="AI190" s="168">
        <f>IFERROR(VLOOKUP(B190,[2]rptBudgetaryBudgetCrossOrganiza!$A$1:$M$754,4,FALSE),"0")</f>
        <v>0</v>
      </c>
      <c r="AJ190" s="168">
        <f>IFERROR(VLOOKUP(B190,[2]rptBudgetaryBudgetCrossOrganiza!$A$1:$M$754,6,FALSE),"0")</f>
        <v>0</v>
      </c>
      <c r="AK190" s="170">
        <f t="shared" si="32"/>
        <v>0</v>
      </c>
      <c r="AL190" s="170">
        <f>IFERROR(VLOOKUP(B190,[3]rptBudgetaryBudgetCrossOrganiza!$A$8792:$O$10068,13,FALSE),"0")</f>
        <v>0</v>
      </c>
      <c r="AM190" s="170"/>
      <c r="AN190" s="170"/>
      <c r="AO190" s="170"/>
      <c r="AP190" s="170"/>
      <c r="AQ190" s="170">
        <f t="shared" si="33"/>
        <v>0</v>
      </c>
      <c r="AS190" s="140"/>
      <c r="AT190" s="140"/>
      <c r="AU190" s="140"/>
      <c r="AV190" s="140"/>
      <c r="AW190" s="140"/>
      <c r="AX190" s="140"/>
      <c r="AY190" s="140"/>
      <c r="AZ190" s="140"/>
      <c r="BA190" s="141" t="b">
        <f t="shared" si="35"/>
        <v>1</v>
      </c>
      <c r="BB190" s="141">
        <f t="shared" si="36"/>
        <v>0</v>
      </c>
    </row>
    <row r="191" spans="1:54" hidden="1" x14ac:dyDescent="0.2">
      <c r="A191" s="190">
        <v>4</v>
      </c>
      <c r="B191" s="141" t="s">
        <v>434</v>
      </c>
      <c r="C191" s="148" t="str">
        <f t="shared" si="28"/>
        <v>11</v>
      </c>
      <c r="D191" s="148" t="str">
        <f t="shared" si="29"/>
        <v>00</v>
      </c>
      <c r="E191" s="148" t="str">
        <f t="shared" si="30"/>
        <v>250</v>
      </c>
      <c r="F191" s="127" t="str">
        <f t="shared" si="31"/>
        <v>5000.05</v>
      </c>
      <c r="G191" s="141" t="s">
        <v>89</v>
      </c>
      <c r="H191" s="163">
        <v>0</v>
      </c>
      <c r="I191" s="163">
        <v>0</v>
      </c>
      <c r="J191" s="163"/>
      <c r="K191" s="163"/>
      <c r="L191" s="163"/>
      <c r="M191" s="163">
        <v>0</v>
      </c>
      <c r="N191" s="139">
        <v>0</v>
      </c>
      <c r="O191" s="139">
        <f t="shared" si="37"/>
        <v>0</v>
      </c>
      <c r="Q191" s="174">
        <v>0</v>
      </c>
      <c r="R191" s="174">
        <v>0</v>
      </c>
      <c r="S191" s="174"/>
      <c r="T191" s="174"/>
      <c r="U191" s="174"/>
      <c r="V191" s="174">
        <v>0</v>
      </c>
      <c r="W191" s="140">
        <v>0</v>
      </c>
      <c r="X191" s="140"/>
      <c r="Z191" s="176">
        <v>0</v>
      </c>
      <c r="AA191" s="176">
        <v>0</v>
      </c>
      <c r="AB191" s="176"/>
      <c r="AC191" s="176"/>
      <c r="AD191" s="176"/>
      <c r="AE191" s="176">
        <v>0</v>
      </c>
      <c r="AF191" s="172">
        <v>0</v>
      </c>
      <c r="AG191" s="172">
        <f t="shared" si="27"/>
        <v>0</v>
      </c>
      <c r="AI191" s="168">
        <f>IFERROR(VLOOKUP(B191,[2]rptBudgetaryBudgetCrossOrganiza!$A$1:$M$754,4,FALSE),"0")</f>
        <v>0</v>
      </c>
      <c r="AJ191" s="168">
        <f>IFERROR(VLOOKUP(B191,[2]rptBudgetaryBudgetCrossOrganiza!$A$1:$M$754,6,FALSE),"0")</f>
        <v>0</v>
      </c>
      <c r="AK191" s="170">
        <f t="shared" si="32"/>
        <v>0</v>
      </c>
      <c r="AL191" s="170">
        <f>IFERROR(VLOOKUP(B191,[3]rptBudgetaryBudgetCrossOrganiza!$A$8792:$O$10068,13,FALSE),"0")</f>
        <v>0</v>
      </c>
      <c r="AM191" s="170"/>
      <c r="AN191" s="170"/>
      <c r="AO191" s="170"/>
      <c r="AP191" s="170"/>
      <c r="AQ191" s="170">
        <f t="shared" si="33"/>
        <v>0</v>
      </c>
      <c r="AS191" s="140"/>
      <c r="AT191" s="140"/>
      <c r="AU191" s="140"/>
      <c r="AV191" s="140"/>
      <c r="AW191" s="140"/>
      <c r="AX191" s="140"/>
      <c r="AY191" s="140"/>
      <c r="AZ191" s="140"/>
      <c r="BA191" s="141" t="b">
        <f t="shared" si="35"/>
        <v>1</v>
      </c>
      <c r="BB191" s="141">
        <f t="shared" si="36"/>
        <v>0</v>
      </c>
    </row>
    <row r="192" spans="1:54" hidden="1" x14ac:dyDescent="0.2">
      <c r="A192" s="190">
        <v>4</v>
      </c>
      <c r="B192" s="141" t="s">
        <v>435</v>
      </c>
      <c r="C192" s="148" t="str">
        <f t="shared" si="28"/>
        <v>11</v>
      </c>
      <c r="D192" s="148" t="str">
        <f t="shared" si="29"/>
        <v>00</v>
      </c>
      <c r="E192" s="148" t="str">
        <f t="shared" si="30"/>
        <v>250</v>
      </c>
      <c r="F192" s="127" t="str">
        <f t="shared" si="31"/>
        <v>5000.10</v>
      </c>
      <c r="G192" s="141" t="s">
        <v>94</v>
      </c>
      <c r="H192" s="163">
        <v>0</v>
      </c>
      <c r="I192" s="163">
        <v>0</v>
      </c>
      <c r="J192" s="163"/>
      <c r="K192" s="163"/>
      <c r="L192" s="163"/>
      <c r="M192" s="163">
        <v>0</v>
      </c>
      <c r="N192" s="139">
        <v>0</v>
      </c>
      <c r="O192" s="139">
        <f t="shared" si="37"/>
        <v>0</v>
      </c>
      <c r="Q192" s="174">
        <v>0</v>
      </c>
      <c r="R192" s="174">
        <v>0</v>
      </c>
      <c r="S192" s="174"/>
      <c r="T192" s="174"/>
      <c r="U192" s="174"/>
      <c r="V192" s="174">
        <v>0</v>
      </c>
      <c r="W192" s="140">
        <v>0</v>
      </c>
      <c r="X192" s="140"/>
      <c r="Z192" s="176">
        <v>0</v>
      </c>
      <c r="AA192" s="176">
        <v>0</v>
      </c>
      <c r="AB192" s="176"/>
      <c r="AC192" s="176"/>
      <c r="AD192" s="176"/>
      <c r="AE192" s="176">
        <v>0</v>
      </c>
      <c r="AF192" s="172">
        <v>0</v>
      </c>
      <c r="AG192" s="172">
        <f t="shared" si="27"/>
        <v>0</v>
      </c>
      <c r="AI192" s="168">
        <f>IFERROR(VLOOKUP(B192,[2]rptBudgetaryBudgetCrossOrganiza!$A$1:$M$754,4,FALSE),"0")</f>
        <v>0</v>
      </c>
      <c r="AJ192" s="168">
        <f>IFERROR(VLOOKUP(B192,[2]rptBudgetaryBudgetCrossOrganiza!$A$1:$M$754,6,FALSE),"0")</f>
        <v>0</v>
      </c>
      <c r="AK192" s="170">
        <f t="shared" si="32"/>
        <v>0</v>
      </c>
      <c r="AL192" s="170">
        <f>IFERROR(VLOOKUP(B192,[3]rptBudgetaryBudgetCrossOrganiza!$A$8792:$O$10068,13,FALSE),"0")</f>
        <v>0</v>
      </c>
      <c r="AM192" s="170"/>
      <c r="AN192" s="170"/>
      <c r="AO192" s="170"/>
      <c r="AP192" s="170"/>
      <c r="AQ192" s="170">
        <f t="shared" si="33"/>
        <v>0</v>
      </c>
      <c r="AS192" s="140"/>
      <c r="AT192" s="140"/>
      <c r="AU192" s="140"/>
      <c r="AV192" s="140"/>
      <c r="AW192" s="140"/>
      <c r="AX192" s="140"/>
      <c r="AY192" s="140"/>
      <c r="AZ192" s="140"/>
      <c r="BA192" s="141" t="b">
        <f t="shared" si="35"/>
        <v>1</v>
      </c>
      <c r="BB192" s="141">
        <f t="shared" si="36"/>
        <v>0</v>
      </c>
    </row>
    <row r="193" spans="1:54" hidden="1" x14ac:dyDescent="0.2">
      <c r="A193" s="190">
        <v>4</v>
      </c>
      <c r="B193" s="141" t="s">
        <v>436</v>
      </c>
      <c r="C193" s="148" t="str">
        <f t="shared" si="28"/>
        <v>11</v>
      </c>
      <c r="D193" s="148" t="str">
        <f t="shared" si="29"/>
        <v>00</v>
      </c>
      <c r="E193" s="148" t="str">
        <f t="shared" si="30"/>
        <v>250</v>
      </c>
      <c r="F193" s="127" t="str">
        <f t="shared" si="31"/>
        <v>5000.04</v>
      </c>
      <c r="G193" s="141" t="s">
        <v>88</v>
      </c>
      <c r="H193" s="163">
        <v>0</v>
      </c>
      <c r="I193" s="163">
        <v>0</v>
      </c>
      <c r="J193" s="163"/>
      <c r="K193" s="163"/>
      <c r="L193" s="163"/>
      <c r="M193" s="163">
        <v>0</v>
      </c>
      <c r="N193" s="139">
        <v>0</v>
      </c>
      <c r="O193" s="139">
        <f t="shared" si="37"/>
        <v>0</v>
      </c>
      <c r="Q193" s="174">
        <v>0</v>
      </c>
      <c r="R193" s="174">
        <v>0</v>
      </c>
      <c r="S193" s="174"/>
      <c r="T193" s="174"/>
      <c r="U193" s="174"/>
      <c r="V193" s="174">
        <v>0</v>
      </c>
      <c r="W193" s="140">
        <v>0</v>
      </c>
      <c r="X193" s="140"/>
      <c r="Z193" s="176">
        <v>0</v>
      </c>
      <c r="AA193" s="176">
        <v>0</v>
      </c>
      <c r="AB193" s="176"/>
      <c r="AC193" s="176"/>
      <c r="AD193" s="176"/>
      <c r="AE193" s="176">
        <v>0</v>
      </c>
      <c r="AF193" s="172">
        <v>0</v>
      </c>
      <c r="AG193" s="172">
        <f t="shared" si="27"/>
        <v>0</v>
      </c>
      <c r="AI193" s="168">
        <f>IFERROR(VLOOKUP(B193,[2]rptBudgetaryBudgetCrossOrganiza!$A$1:$M$754,4,FALSE),"0")</f>
        <v>0</v>
      </c>
      <c r="AJ193" s="168">
        <f>IFERROR(VLOOKUP(B193,[2]rptBudgetaryBudgetCrossOrganiza!$A$1:$M$754,6,FALSE),"0")</f>
        <v>0</v>
      </c>
      <c r="AK193" s="170">
        <f t="shared" si="32"/>
        <v>0</v>
      </c>
      <c r="AL193" s="170">
        <f>IFERROR(VLOOKUP(B193,[3]rptBudgetaryBudgetCrossOrganiza!$A$8792:$O$10068,13,FALSE),"0")</f>
        <v>0</v>
      </c>
      <c r="AM193" s="170"/>
      <c r="AN193" s="170"/>
      <c r="AO193" s="170"/>
      <c r="AP193" s="170"/>
      <c r="AQ193" s="170">
        <f t="shared" si="33"/>
        <v>0</v>
      </c>
      <c r="AS193" s="140"/>
      <c r="AT193" s="140"/>
      <c r="AU193" s="140"/>
      <c r="AV193" s="140"/>
      <c r="AW193" s="140"/>
      <c r="AX193" s="140"/>
      <c r="AY193" s="140"/>
      <c r="AZ193" s="140"/>
      <c r="BA193" s="141" t="b">
        <f t="shared" si="35"/>
        <v>1</v>
      </c>
      <c r="BB193" s="141">
        <f t="shared" si="36"/>
        <v>0</v>
      </c>
    </row>
    <row r="194" spans="1:54" hidden="1" x14ac:dyDescent="0.2">
      <c r="A194" s="190">
        <v>4</v>
      </c>
      <c r="B194" s="141" t="s">
        <v>437</v>
      </c>
      <c r="C194" s="148" t="str">
        <f t="shared" si="28"/>
        <v>11</v>
      </c>
      <c r="D194" s="148" t="str">
        <f t="shared" si="29"/>
        <v>00</v>
      </c>
      <c r="E194" s="148" t="str">
        <f t="shared" si="30"/>
        <v>250</v>
      </c>
      <c r="F194" s="127" t="str">
        <f t="shared" si="31"/>
        <v>5000.08</v>
      </c>
      <c r="G194" s="141" t="s">
        <v>92</v>
      </c>
      <c r="H194" s="163">
        <v>57</v>
      </c>
      <c r="I194" s="163">
        <v>57</v>
      </c>
      <c r="J194" s="163"/>
      <c r="K194" s="163"/>
      <c r="L194" s="163"/>
      <c r="M194" s="163">
        <v>55.98</v>
      </c>
      <c r="N194" s="139">
        <v>55.98</v>
      </c>
      <c r="O194" s="139">
        <f t="shared" si="37"/>
        <v>-1.0200000000000031</v>
      </c>
      <c r="Q194" s="174">
        <v>60</v>
      </c>
      <c r="R194" s="174">
        <v>60</v>
      </c>
      <c r="S194" s="174"/>
      <c r="T194" s="174"/>
      <c r="U194" s="174"/>
      <c r="V194" s="174">
        <v>58.24</v>
      </c>
      <c r="W194" s="140">
        <v>58.24</v>
      </c>
      <c r="X194" s="140"/>
      <c r="Z194" s="176">
        <v>120</v>
      </c>
      <c r="AA194" s="176">
        <v>120</v>
      </c>
      <c r="AB194" s="176"/>
      <c r="AC194" s="176"/>
      <c r="AD194" s="176"/>
      <c r="AE194" s="176">
        <v>118.67</v>
      </c>
      <c r="AF194" s="172">
        <v>118.67</v>
      </c>
      <c r="AG194" s="172">
        <f t="shared" si="27"/>
        <v>-1.3299999999999983</v>
      </c>
      <c r="AI194" s="168">
        <f>IFERROR(VLOOKUP(B194,[2]rptBudgetaryBudgetCrossOrganiza!$A$1:$M$754,4,FALSE),"0")</f>
        <v>125</v>
      </c>
      <c r="AJ194" s="168">
        <f>IFERROR(VLOOKUP(B194,[2]rptBudgetaryBudgetCrossOrganiza!$A$1:$M$754,6,FALSE),"0")</f>
        <v>125</v>
      </c>
      <c r="AK194" s="170">
        <f t="shared" si="32"/>
        <v>125</v>
      </c>
      <c r="AL194" s="170">
        <f>IFERROR(VLOOKUP(B194,[3]rptBudgetaryBudgetCrossOrganiza!$A$8792:$O$10068,13,FALSE),"0")</f>
        <v>0</v>
      </c>
      <c r="AM194" s="170"/>
      <c r="AN194" s="170"/>
      <c r="AO194" s="170"/>
      <c r="AP194" s="170"/>
      <c r="AQ194" s="170">
        <f t="shared" si="33"/>
        <v>-125</v>
      </c>
      <c r="AS194" s="140"/>
      <c r="AT194" s="140"/>
      <c r="AU194" s="140"/>
      <c r="AV194" s="140"/>
      <c r="AW194" s="140"/>
      <c r="AX194" s="140"/>
      <c r="AY194" s="140"/>
      <c r="AZ194" s="140"/>
      <c r="BA194" s="141" t="b">
        <f t="shared" si="35"/>
        <v>1</v>
      </c>
      <c r="BB194" s="141">
        <f t="shared" si="36"/>
        <v>0</v>
      </c>
    </row>
    <row r="195" spans="1:54" hidden="1" x14ac:dyDescent="0.2">
      <c r="A195" s="190">
        <v>4</v>
      </c>
      <c r="B195" s="141" t="s">
        <v>438</v>
      </c>
      <c r="C195" s="148" t="str">
        <f t="shared" si="28"/>
        <v>11</v>
      </c>
      <c r="D195" s="148" t="str">
        <f t="shared" si="29"/>
        <v>00</v>
      </c>
      <c r="E195" s="148" t="str">
        <f t="shared" si="30"/>
        <v>250</v>
      </c>
      <c r="F195" s="127" t="str">
        <f t="shared" si="31"/>
        <v>5000.09</v>
      </c>
      <c r="G195" s="141" t="s">
        <v>93</v>
      </c>
      <c r="H195" s="163">
        <v>0</v>
      </c>
      <c r="I195" s="163">
        <v>0</v>
      </c>
      <c r="J195" s="163"/>
      <c r="K195" s="163"/>
      <c r="L195" s="163"/>
      <c r="M195" s="163">
        <v>0</v>
      </c>
      <c r="N195" s="139">
        <v>0</v>
      </c>
      <c r="O195" s="139">
        <f t="shared" si="37"/>
        <v>0</v>
      </c>
      <c r="Q195" s="174">
        <v>0</v>
      </c>
      <c r="R195" s="174">
        <v>0</v>
      </c>
      <c r="S195" s="174"/>
      <c r="T195" s="174"/>
      <c r="U195" s="174"/>
      <c r="V195" s="174">
        <v>0</v>
      </c>
      <c r="W195" s="140">
        <v>0</v>
      </c>
      <c r="X195" s="140"/>
      <c r="Z195" s="176">
        <v>0</v>
      </c>
      <c r="AA195" s="176">
        <v>0</v>
      </c>
      <c r="AB195" s="176"/>
      <c r="AC195" s="176"/>
      <c r="AD195" s="176"/>
      <c r="AE195" s="176">
        <v>0</v>
      </c>
      <c r="AF195" s="172">
        <v>0</v>
      </c>
      <c r="AG195" s="172">
        <f t="shared" si="27"/>
        <v>0</v>
      </c>
      <c r="AI195" s="168">
        <f>IFERROR(VLOOKUP(B195,[2]rptBudgetaryBudgetCrossOrganiza!$A$1:$M$754,4,FALSE),"0")</f>
        <v>0</v>
      </c>
      <c r="AJ195" s="168">
        <f>IFERROR(VLOOKUP(B195,[2]rptBudgetaryBudgetCrossOrganiza!$A$1:$M$754,6,FALSE),"0")</f>
        <v>0</v>
      </c>
      <c r="AK195" s="170">
        <f t="shared" si="32"/>
        <v>0</v>
      </c>
      <c r="AL195" s="170">
        <f>IFERROR(VLOOKUP(B195,[3]rptBudgetaryBudgetCrossOrganiza!$A$8792:$O$10068,13,FALSE),"0")</f>
        <v>0</v>
      </c>
      <c r="AM195" s="170"/>
      <c r="AN195" s="170"/>
      <c r="AO195" s="170"/>
      <c r="AP195" s="170"/>
      <c r="AQ195" s="170">
        <f t="shared" si="33"/>
        <v>0</v>
      </c>
      <c r="AS195" s="140"/>
      <c r="AT195" s="140"/>
      <c r="AU195" s="140"/>
      <c r="AV195" s="140"/>
      <c r="AW195" s="140"/>
      <c r="AX195" s="140"/>
      <c r="AY195" s="140"/>
      <c r="AZ195" s="140"/>
      <c r="BA195" s="141" t="b">
        <f t="shared" si="35"/>
        <v>1</v>
      </c>
      <c r="BB195" s="141">
        <f t="shared" si="36"/>
        <v>0</v>
      </c>
    </row>
    <row r="196" spans="1:54" hidden="1" x14ac:dyDescent="0.2">
      <c r="A196" s="190">
        <v>4</v>
      </c>
      <c r="B196" s="141" t="s">
        <v>439</v>
      </c>
      <c r="C196" s="148" t="str">
        <f t="shared" si="28"/>
        <v>11</v>
      </c>
      <c r="D196" s="148" t="str">
        <f t="shared" si="29"/>
        <v>00</v>
      </c>
      <c r="E196" s="148" t="str">
        <f t="shared" si="30"/>
        <v>250</v>
      </c>
      <c r="F196" s="127" t="str">
        <f t="shared" si="31"/>
        <v>5000.06</v>
      </c>
      <c r="G196" s="141" t="s">
        <v>90</v>
      </c>
      <c r="H196" s="163">
        <v>0</v>
      </c>
      <c r="I196" s="163">
        <v>0</v>
      </c>
      <c r="J196" s="163"/>
      <c r="K196" s="163"/>
      <c r="L196" s="163"/>
      <c r="M196" s="163">
        <v>0</v>
      </c>
      <c r="N196" s="139">
        <v>0</v>
      </c>
      <c r="O196" s="139">
        <f t="shared" si="37"/>
        <v>0</v>
      </c>
      <c r="Q196" s="174">
        <v>0</v>
      </c>
      <c r="R196" s="174">
        <v>0</v>
      </c>
      <c r="S196" s="174"/>
      <c r="T196" s="174"/>
      <c r="U196" s="174"/>
      <c r="V196" s="174">
        <v>0</v>
      </c>
      <c r="W196" s="140">
        <v>0</v>
      </c>
      <c r="X196" s="140"/>
      <c r="Z196" s="176">
        <v>0</v>
      </c>
      <c r="AA196" s="176">
        <v>0</v>
      </c>
      <c r="AB196" s="176"/>
      <c r="AC196" s="176"/>
      <c r="AD196" s="176"/>
      <c r="AE196" s="176">
        <v>0</v>
      </c>
      <c r="AF196" s="172">
        <v>0</v>
      </c>
      <c r="AG196" s="172">
        <f t="shared" si="27"/>
        <v>0</v>
      </c>
      <c r="AI196" s="168">
        <f>IFERROR(VLOOKUP(B196,[2]rptBudgetaryBudgetCrossOrganiza!$A$1:$M$754,4,FALSE),"0")</f>
        <v>0</v>
      </c>
      <c r="AJ196" s="168">
        <f>IFERROR(VLOOKUP(B196,[2]rptBudgetaryBudgetCrossOrganiza!$A$1:$M$754,6,FALSE),"0")</f>
        <v>0</v>
      </c>
      <c r="AK196" s="170">
        <f t="shared" si="32"/>
        <v>0</v>
      </c>
      <c r="AL196" s="170">
        <f>IFERROR(VLOOKUP(B196,[3]rptBudgetaryBudgetCrossOrganiza!$A$8792:$O$10068,13,FALSE),"0")</f>
        <v>0</v>
      </c>
      <c r="AM196" s="170"/>
      <c r="AN196" s="170"/>
      <c r="AO196" s="170"/>
      <c r="AP196" s="170"/>
      <c r="AQ196" s="170">
        <f t="shared" ref="AQ196:AQ207" si="38">AP196-AJ196</f>
        <v>0</v>
      </c>
      <c r="AS196" s="140"/>
      <c r="AT196" s="140"/>
      <c r="AU196" s="140"/>
      <c r="AV196" s="140"/>
      <c r="AW196" s="140"/>
      <c r="AX196" s="140"/>
      <c r="AY196" s="140"/>
      <c r="AZ196" s="140"/>
      <c r="BA196" s="141" t="b">
        <f t="shared" si="35"/>
        <v>1</v>
      </c>
      <c r="BB196" s="141">
        <f t="shared" si="36"/>
        <v>0</v>
      </c>
    </row>
    <row r="197" spans="1:54" hidden="1" x14ac:dyDescent="0.2">
      <c r="A197" s="190">
        <v>4</v>
      </c>
      <c r="B197" s="141" t="s">
        <v>440</v>
      </c>
      <c r="C197" s="148" t="str">
        <f t="shared" ref="C197:C259" si="39">MID(B197,5,2)</f>
        <v>11</v>
      </c>
      <c r="D197" s="148" t="str">
        <f t="shared" ref="D197:D198" si="40">MID(B197,8,2)</f>
        <v>00</v>
      </c>
      <c r="E197" s="148" t="str">
        <f t="shared" ref="E197:E198" si="41">MID(B197,11,3)</f>
        <v>250</v>
      </c>
      <c r="F197" s="127" t="str">
        <f t="shared" ref="F197:F198" si="42">RIGHT(B197,7)</f>
        <v>5000.03</v>
      </c>
      <c r="G197" s="141" t="s">
        <v>87</v>
      </c>
      <c r="H197" s="163">
        <v>0</v>
      </c>
      <c r="I197" s="163">
        <v>0</v>
      </c>
      <c r="J197" s="163"/>
      <c r="K197" s="163"/>
      <c r="L197" s="163"/>
      <c r="M197" s="163">
        <v>0</v>
      </c>
      <c r="N197" s="139">
        <v>0</v>
      </c>
      <c r="O197" s="139">
        <f t="shared" si="37"/>
        <v>0</v>
      </c>
      <c r="Q197" s="174">
        <v>0</v>
      </c>
      <c r="R197" s="174">
        <v>0</v>
      </c>
      <c r="S197" s="174"/>
      <c r="T197" s="174"/>
      <c r="U197" s="174"/>
      <c r="V197" s="174">
        <v>0</v>
      </c>
      <c r="W197" s="140">
        <v>0</v>
      </c>
      <c r="X197" s="140"/>
      <c r="Z197" s="176">
        <v>0</v>
      </c>
      <c r="AA197" s="176">
        <v>0</v>
      </c>
      <c r="AB197" s="176"/>
      <c r="AC197" s="176"/>
      <c r="AD197" s="176"/>
      <c r="AE197" s="176">
        <v>0</v>
      </c>
      <c r="AF197" s="172">
        <v>0</v>
      </c>
      <c r="AG197" s="172">
        <f t="shared" si="27"/>
        <v>0</v>
      </c>
      <c r="AI197" s="168">
        <f>IFERROR(VLOOKUP(B197,[2]rptBudgetaryBudgetCrossOrganiza!$A$1:$M$754,4,FALSE),"0")</f>
        <v>0</v>
      </c>
      <c r="AJ197" s="168">
        <f>IFERROR(VLOOKUP(B197,[2]rptBudgetaryBudgetCrossOrganiza!$A$1:$M$754,6,FALSE),"0")</f>
        <v>0</v>
      </c>
      <c r="AK197" s="170">
        <f t="shared" ref="AK197:AK202" si="43">AJ197</f>
        <v>0</v>
      </c>
      <c r="AL197" s="170">
        <f>IFERROR(VLOOKUP(B197,[3]rptBudgetaryBudgetCrossOrganiza!$A$8792:$O$10068,13,FALSE),"0")</f>
        <v>0</v>
      </c>
      <c r="AM197" s="170"/>
      <c r="AN197" s="170"/>
      <c r="AO197" s="170"/>
      <c r="AP197" s="170"/>
      <c r="AQ197" s="170">
        <f t="shared" si="38"/>
        <v>0</v>
      </c>
      <c r="AS197" s="140"/>
      <c r="AT197" s="140"/>
      <c r="AU197" s="140"/>
      <c r="AV197" s="140"/>
      <c r="AW197" s="140"/>
      <c r="AX197" s="140"/>
      <c r="AY197" s="140"/>
      <c r="AZ197" s="140"/>
      <c r="BA197" s="141" t="b">
        <f t="shared" ref="BA197:BA260" si="44">AJ197=AK197</f>
        <v>1</v>
      </c>
      <c r="BB197" s="141">
        <f t="shared" si="36"/>
        <v>0</v>
      </c>
    </row>
    <row r="198" spans="1:54" hidden="1" x14ac:dyDescent="0.2">
      <c r="A198" s="190">
        <v>4</v>
      </c>
      <c r="B198" s="141" t="s">
        <v>441</v>
      </c>
      <c r="C198" s="148" t="str">
        <f t="shared" si="39"/>
        <v>11</v>
      </c>
      <c r="D198" s="148" t="str">
        <f t="shared" si="40"/>
        <v>00</v>
      </c>
      <c r="E198" s="148" t="str">
        <f t="shared" si="41"/>
        <v>250</v>
      </c>
      <c r="F198" s="127" t="str">
        <f t="shared" si="42"/>
        <v>5000.02</v>
      </c>
      <c r="G198" s="141" t="s">
        <v>86</v>
      </c>
      <c r="H198" s="163">
        <v>0</v>
      </c>
      <c r="I198" s="163">
        <v>0</v>
      </c>
      <c r="J198" s="163"/>
      <c r="K198" s="163"/>
      <c r="L198" s="163"/>
      <c r="M198" s="163">
        <v>0</v>
      </c>
      <c r="N198" s="139">
        <v>0</v>
      </c>
      <c r="O198" s="139">
        <f t="shared" si="37"/>
        <v>0</v>
      </c>
      <c r="Q198" s="174">
        <v>0</v>
      </c>
      <c r="R198" s="174">
        <v>0</v>
      </c>
      <c r="S198" s="174"/>
      <c r="T198" s="174"/>
      <c r="U198" s="174"/>
      <c r="V198" s="174">
        <v>0</v>
      </c>
      <c r="W198" s="140">
        <v>0</v>
      </c>
      <c r="X198" s="140"/>
      <c r="Z198" s="176">
        <v>0</v>
      </c>
      <c r="AA198" s="176">
        <v>0</v>
      </c>
      <c r="AB198" s="176"/>
      <c r="AC198" s="176"/>
      <c r="AD198" s="176"/>
      <c r="AE198" s="176">
        <v>0</v>
      </c>
      <c r="AF198" s="172">
        <v>0</v>
      </c>
      <c r="AG198" s="172">
        <f t="shared" si="27"/>
        <v>0</v>
      </c>
      <c r="AI198" s="168">
        <f>IFERROR(VLOOKUP(B198,[2]rptBudgetaryBudgetCrossOrganiza!$A$1:$M$754,4,FALSE),"0")</f>
        <v>0</v>
      </c>
      <c r="AJ198" s="168">
        <f>IFERROR(VLOOKUP(B198,[2]rptBudgetaryBudgetCrossOrganiza!$A$1:$M$754,6,FALSE),"0")</f>
        <v>0</v>
      </c>
      <c r="AK198" s="170">
        <f t="shared" si="43"/>
        <v>0</v>
      </c>
      <c r="AL198" s="170">
        <f>IFERROR(VLOOKUP(B198,[3]rptBudgetaryBudgetCrossOrganiza!$A$8792:$O$10068,13,FALSE),"0")</f>
        <v>0</v>
      </c>
      <c r="AM198" s="170"/>
      <c r="AN198" s="170"/>
      <c r="AO198" s="170"/>
      <c r="AP198" s="170"/>
      <c r="AQ198" s="170">
        <f t="shared" si="38"/>
        <v>0</v>
      </c>
      <c r="AS198" s="140"/>
      <c r="AT198" s="140"/>
      <c r="AU198" s="140"/>
      <c r="AV198" s="140"/>
      <c r="AW198" s="140"/>
      <c r="AX198" s="140"/>
      <c r="AY198" s="140"/>
      <c r="AZ198" s="140"/>
      <c r="BA198" s="141" t="b">
        <f t="shared" si="44"/>
        <v>1</v>
      </c>
      <c r="BB198" s="141">
        <f t="shared" si="36"/>
        <v>0</v>
      </c>
    </row>
    <row r="199" spans="1:54" hidden="1" x14ac:dyDescent="0.2">
      <c r="A199" s="190">
        <v>4</v>
      </c>
      <c r="B199" s="141" t="s">
        <v>442</v>
      </c>
      <c r="C199" s="148" t="str">
        <f t="shared" si="39"/>
        <v>11</v>
      </c>
      <c r="D199" s="148" t="str">
        <f t="shared" ref="D199:D261" si="45">MID(B199,8,2)</f>
        <v>00</v>
      </c>
      <c r="E199" s="148" t="str">
        <f t="shared" ref="E199:E261" si="46">MID(B199,11,3)</f>
        <v>250</v>
      </c>
      <c r="F199" s="127" t="str">
        <f t="shared" ref="F199:F261" si="47">RIGHT(B199,7)</f>
        <v>5000.01</v>
      </c>
      <c r="G199" s="141" t="s">
        <v>85</v>
      </c>
      <c r="H199" s="163">
        <v>7955</v>
      </c>
      <c r="I199" s="163">
        <v>7955</v>
      </c>
      <c r="J199" s="163"/>
      <c r="K199" s="163"/>
      <c r="L199" s="163"/>
      <c r="M199" s="163">
        <v>7935.78</v>
      </c>
      <c r="N199" s="139">
        <v>7935.78</v>
      </c>
      <c r="O199" s="139">
        <f t="shared" si="37"/>
        <v>-19.220000000000255</v>
      </c>
      <c r="Q199" s="174">
        <v>8360</v>
      </c>
      <c r="R199" s="174">
        <v>8360</v>
      </c>
      <c r="S199" s="174"/>
      <c r="T199" s="174"/>
      <c r="U199" s="174"/>
      <c r="V199" s="174">
        <v>8315.2000000000007</v>
      </c>
      <c r="W199" s="140">
        <v>8315.2000000000007</v>
      </c>
      <c r="X199" s="140"/>
      <c r="Z199" s="176">
        <v>8460</v>
      </c>
      <c r="AA199" s="176">
        <v>8710</v>
      </c>
      <c r="AB199" s="176"/>
      <c r="AC199" s="176"/>
      <c r="AD199" s="176"/>
      <c r="AE199" s="176">
        <v>8728.2199999999993</v>
      </c>
      <c r="AF199" s="172">
        <v>8728.2199999999993</v>
      </c>
      <c r="AG199" s="172">
        <f t="shared" si="27"/>
        <v>18.219999999999345</v>
      </c>
      <c r="AI199" s="168">
        <f>IFERROR(VLOOKUP(B199,[2]rptBudgetaryBudgetCrossOrganiza!$A$1:$M$754,4,FALSE),"0")</f>
        <v>8714</v>
      </c>
      <c r="AJ199" s="168">
        <f>IFERROR(VLOOKUP(B199,[2]rptBudgetaryBudgetCrossOrganiza!$A$1:$M$754,6,FALSE),"0")</f>
        <v>8714</v>
      </c>
      <c r="AK199" s="170">
        <f t="shared" si="43"/>
        <v>8714</v>
      </c>
      <c r="AL199" s="170">
        <f>IFERROR(VLOOKUP(B199,[3]rptBudgetaryBudgetCrossOrganiza!$A$8792:$O$10068,13,FALSE),"0")</f>
        <v>2549.09</v>
      </c>
      <c r="AM199" s="170"/>
      <c r="AN199" s="170"/>
      <c r="AO199" s="170"/>
      <c r="AP199" s="170"/>
      <c r="AQ199" s="170">
        <f t="shared" si="38"/>
        <v>-8714</v>
      </c>
      <c r="AS199" s="140"/>
      <c r="AT199" s="140"/>
      <c r="AU199" s="140"/>
      <c r="AV199" s="140"/>
      <c r="AW199" s="140"/>
      <c r="AX199" s="140"/>
      <c r="AY199" s="140"/>
      <c r="AZ199" s="140"/>
      <c r="BA199" s="141" t="b">
        <f t="shared" si="44"/>
        <v>1</v>
      </c>
      <c r="BB199" s="141">
        <f t="shared" si="36"/>
        <v>0</v>
      </c>
    </row>
    <row r="200" spans="1:54" hidden="1" x14ac:dyDescent="0.2">
      <c r="A200" s="190">
        <v>4</v>
      </c>
      <c r="B200" s="192" t="s">
        <v>443</v>
      </c>
      <c r="C200" s="148" t="str">
        <f t="shared" si="39"/>
        <v>11</v>
      </c>
      <c r="D200" s="148" t="str">
        <f t="shared" si="45"/>
        <v>00</v>
      </c>
      <c r="E200" s="148" t="str">
        <f t="shared" si="46"/>
        <v>250</v>
      </c>
      <c r="F200" s="127" t="str">
        <f t="shared" si="47"/>
        <v>5000.11</v>
      </c>
      <c r="G200" s="192" t="s">
        <v>95</v>
      </c>
      <c r="H200" s="163">
        <v>0</v>
      </c>
      <c r="I200" s="163">
        <v>0</v>
      </c>
      <c r="J200" s="163"/>
      <c r="K200" s="163"/>
      <c r="L200" s="163"/>
      <c r="M200" s="163">
        <v>0</v>
      </c>
      <c r="N200" s="139">
        <v>0</v>
      </c>
      <c r="O200" s="139">
        <f t="shared" si="37"/>
        <v>0</v>
      </c>
      <c r="Q200" s="174">
        <v>0</v>
      </c>
      <c r="R200" s="174">
        <v>0</v>
      </c>
      <c r="S200" s="174"/>
      <c r="T200" s="174"/>
      <c r="U200" s="174"/>
      <c r="V200" s="174">
        <v>0</v>
      </c>
      <c r="W200" s="140">
        <v>0</v>
      </c>
      <c r="X200" s="140">
        <f t="shared" si="26"/>
        <v>0</v>
      </c>
      <c r="Z200" s="176">
        <v>0</v>
      </c>
      <c r="AA200" s="176">
        <v>0</v>
      </c>
      <c r="AB200" s="176"/>
      <c r="AC200" s="176"/>
      <c r="AD200" s="176"/>
      <c r="AE200" s="176">
        <v>0</v>
      </c>
      <c r="AF200" s="172">
        <v>0</v>
      </c>
      <c r="AG200" s="172">
        <f t="shared" si="27"/>
        <v>0</v>
      </c>
      <c r="AI200" s="168">
        <f>IFERROR(VLOOKUP(B200,[2]rptBudgetaryBudgetCrossOrganiza!$A$1:$M$754,4,FALSE),"0")</f>
        <v>0</v>
      </c>
      <c r="AJ200" s="168">
        <f>IFERROR(VLOOKUP(B200,[2]rptBudgetaryBudgetCrossOrganiza!$A$1:$M$754,6,FALSE),"0")</f>
        <v>0</v>
      </c>
      <c r="AK200" s="170">
        <f t="shared" si="43"/>
        <v>0</v>
      </c>
      <c r="AL200" s="170">
        <f>IFERROR(VLOOKUP(B200,[3]rptBudgetaryBudgetCrossOrganiza!$A$8792:$O$10068,13,FALSE),"0")</f>
        <v>0</v>
      </c>
      <c r="AM200" s="170"/>
      <c r="AN200" s="170"/>
      <c r="AO200" s="170"/>
      <c r="AP200" s="170"/>
      <c r="AQ200" s="170">
        <f t="shared" si="38"/>
        <v>0</v>
      </c>
      <c r="AS200" s="140"/>
      <c r="AT200" s="140"/>
      <c r="AU200" s="140"/>
      <c r="AV200" s="140"/>
      <c r="AW200" s="140"/>
      <c r="AX200" s="140"/>
      <c r="AY200" s="140"/>
      <c r="AZ200" s="140">
        <f t="shared" ref="AZ200:AZ203" si="48">AY200-AT200</f>
        <v>0</v>
      </c>
      <c r="BA200" s="141" t="b">
        <f t="shared" si="44"/>
        <v>1</v>
      </c>
      <c r="BB200" s="141">
        <f t="shared" si="36"/>
        <v>0</v>
      </c>
    </row>
    <row r="201" spans="1:54" hidden="1" x14ac:dyDescent="0.2">
      <c r="A201" s="190">
        <v>6</v>
      </c>
      <c r="B201" s="192" t="s">
        <v>444</v>
      </c>
      <c r="C201" s="148" t="str">
        <f t="shared" si="39"/>
        <v>40</v>
      </c>
      <c r="D201" s="148" t="str">
        <f t="shared" si="45"/>
        <v>50</v>
      </c>
      <c r="E201" s="148" t="str">
        <f t="shared" si="46"/>
        <v>001</v>
      </c>
      <c r="F201" s="127" t="str">
        <f t="shared" si="47"/>
        <v>6600.07</v>
      </c>
      <c r="G201" s="192" t="s">
        <v>125</v>
      </c>
      <c r="H201" s="163">
        <v>0</v>
      </c>
      <c r="I201" s="163">
        <v>0</v>
      </c>
      <c r="J201" s="163"/>
      <c r="K201" s="163"/>
      <c r="L201" s="163"/>
      <c r="M201" s="163">
        <v>0</v>
      </c>
      <c r="N201" s="139">
        <v>0</v>
      </c>
      <c r="O201" s="139">
        <f t="shared" si="37"/>
        <v>0</v>
      </c>
      <c r="Q201" s="174">
        <v>0</v>
      </c>
      <c r="R201" s="174">
        <v>0</v>
      </c>
      <c r="S201" s="174"/>
      <c r="T201" s="174"/>
      <c r="U201" s="174"/>
      <c r="V201" s="174">
        <v>0</v>
      </c>
      <c r="W201" s="140">
        <v>0</v>
      </c>
      <c r="X201" s="140">
        <f t="shared" si="26"/>
        <v>0</v>
      </c>
      <c r="Z201" s="176">
        <v>0</v>
      </c>
      <c r="AA201" s="176">
        <v>0</v>
      </c>
      <c r="AB201" s="176"/>
      <c r="AC201" s="176"/>
      <c r="AD201" s="176"/>
      <c r="AE201" s="176">
        <v>0</v>
      </c>
      <c r="AF201" s="172">
        <v>0</v>
      </c>
      <c r="AG201" s="172">
        <f t="shared" si="27"/>
        <v>0</v>
      </c>
      <c r="AI201" s="168">
        <f>IFERROR(VLOOKUP(B201,[2]rptBudgetaryBudgetCrossOrganiza!$A$1:$M$754,4,FALSE),"0")</f>
        <v>0</v>
      </c>
      <c r="AJ201" s="168">
        <f>IFERROR(VLOOKUP(B201,[2]rptBudgetaryBudgetCrossOrganiza!$A$1:$M$754,6,FALSE),"0")</f>
        <v>0</v>
      </c>
      <c r="AK201" s="170">
        <f t="shared" si="43"/>
        <v>0</v>
      </c>
      <c r="AL201" s="170">
        <f>IFERROR(VLOOKUP(B201,[3]rptBudgetaryBudgetCrossOrganiza!$A$8792:$O$10068,13,FALSE),"0")</f>
        <v>0</v>
      </c>
      <c r="AM201" s="170"/>
      <c r="AN201" s="170"/>
      <c r="AO201" s="170"/>
      <c r="AP201" s="170"/>
      <c r="AQ201" s="170">
        <f t="shared" si="38"/>
        <v>0</v>
      </c>
      <c r="AS201" s="140"/>
      <c r="AT201" s="140"/>
      <c r="AU201" s="140"/>
      <c r="AV201" s="140"/>
      <c r="AW201" s="140"/>
      <c r="AX201" s="140"/>
      <c r="AY201" s="140"/>
      <c r="AZ201" s="140">
        <f t="shared" si="48"/>
        <v>0</v>
      </c>
      <c r="BA201" s="141" t="b">
        <f t="shared" si="44"/>
        <v>1</v>
      </c>
      <c r="BB201" s="141">
        <f t="shared" si="36"/>
        <v>0</v>
      </c>
    </row>
    <row r="202" spans="1:54" hidden="1" x14ac:dyDescent="0.2">
      <c r="A202" s="190">
        <v>6</v>
      </c>
      <c r="B202" s="192" t="s">
        <v>445</v>
      </c>
      <c r="C202" s="148" t="str">
        <f t="shared" si="39"/>
        <v>40</v>
      </c>
      <c r="D202" s="148" t="str">
        <f t="shared" si="45"/>
        <v>50</v>
      </c>
      <c r="E202" s="148" t="str">
        <f t="shared" si="46"/>
        <v>001</v>
      </c>
      <c r="F202" s="127" t="str">
        <f t="shared" si="47"/>
        <v>6600.04</v>
      </c>
      <c r="G202" s="192" t="s">
        <v>124</v>
      </c>
      <c r="H202" s="163">
        <v>9000</v>
      </c>
      <c r="I202" s="163">
        <v>9000</v>
      </c>
      <c r="J202" s="163"/>
      <c r="K202" s="163"/>
      <c r="L202" s="163"/>
      <c r="M202" s="163">
        <v>7024.85</v>
      </c>
      <c r="N202" s="139">
        <v>7024.85</v>
      </c>
      <c r="O202" s="139">
        <f t="shared" si="37"/>
        <v>-1975.1499999999996</v>
      </c>
      <c r="Q202" s="174">
        <v>9000</v>
      </c>
      <c r="R202" s="174">
        <v>9000</v>
      </c>
      <c r="S202" s="174"/>
      <c r="T202" s="174"/>
      <c r="U202" s="174"/>
      <c r="V202" s="174">
        <v>11097.34</v>
      </c>
      <c r="W202" s="140">
        <v>11097.34</v>
      </c>
      <c r="X202" s="140">
        <f t="shared" si="26"/>
        <v>2097.34</v>
      </c>
      <c r="Z202" s="176">
        <v>9000</v>
      </c>
      <c r="AA202" s="176">
        <v>9000</v>
      </c>
      <c r="AB202" s="176"/>
      <c r="AC202" s="176"/>
      <c r="AD202" s="176"/>
      <c r="AE202" s="176">
        <v>8479.11</v>
      </c>
      <c r="AF202" s="172">
        <v>8479.11</v>
      </c>
      <c r="AG202" s="172">
        <f t="shared" ref="AG202:AG204" si="49">AF201-AA202</f>
        <v>-9000</v>
      </c>
      <c r="AI202" s="168">
        <f>IFERROR(VLOOKUP(B202,[2]rptBudgetaryBudgetCrossOrganiza!$A$1:$M$754,4,FALSE),"0")</f>
        <v>9000</v>
      </c>
      <c r="AJ202" s="168">
        <f>IFERROR(VLOOKUP(B202,[2]rptBudgetaryBudgetCrossOrganiza!$A$1:$M$754,6,FALSE),"0")</f>
        <v>9000</v>
      </c>
      <c r="AK202" s="170">
        <f t="shared" si="43"/>
        <v>9000</v>
      </c>
      <c r="AL202" s="170">
        <f>IFERROR(VLOOKUP(B202,[3]rptBudgetaryBudgetCrossOrganiza!$A$8792:$O$10068,13,FALSE),"0")</f>
        <v>0</v>
      </c>
      <c r="AM202" s="170"/>
      <c r="AN202" s="170"/>
      <c r="AO202" s="170"/>
      <c r="AP202" s="170"/>
      <c r="AQ202" s="170">
        <f t="shared" si="38"/>
        <v>-9000</v>
      </c>
      <c r="AS202" s="140"/>
      <c r="AT202" s="140"/>
      <c r="AU202" s="140"/>
      <c r="AV202" s="140"/>
      <c r="AW202" s="140"/>
      <c r="AX202" s="140"/>
      <c r="AY202" s="140"/>
      <c r="AZ202" s="140">
        <f t="shared" si="48"/>
        <v>0</v>
      </c>
      <c r="BA202" s="141" t="b">
        <f t="shared" si="44"/>
        <v>1</v>
      </c>
      <c r="BB202" s="141">
        <f t="shared" si="36"/>
        <v>0</v>
      </c>
    </row>
    <row r="203" spans="1:54" hidden="1" x14ac:dyDescent="0.2">
      <c r="A203" s="190">
        <v>4</v>
      </c>
      <c r="B203" s="192" t="s">
        <v>446</v>
      </c>
      <c r="C203" s="148" t="str">
        <f t="shared" si="39"/>
        <v>40</v>
      </c>
      <c r="D203" s="148" t="str">
        <f t="shared" si="45"/>
        <v>50</v>
      </c>
      <c r="E203" s="148" t="str">
        <f t="shared" si="46"/>
        <v>001</v>
      </c>
      <c r="F203" s="127" t="str">
        <f t="shared" si="47"/>
        <v>5100.16</v>
      </c>
      <c r="G203" s="192" t="s">
        <v>114</v>
      </c>
      <c r="H203" s="163">
        <v>0</v>
      </c>
      <c r="I203" s="163">
        <v>0</v>
      </c>
      <c r="J203" s="163"/>
      <c r="K203" s="163"/>
      <c r="L203" s="163"/>
      <c r="M203" s="163">
        <v>0</v>
      </c>
      <c r="N203" s="139">
        <v>0</v>
      </c>
      <c r="O203" s="139">
        <f t="shared" si="37"/>
        <v>0</v>
      </c>
      <c r="Q203" s="174">
        <v>0</v>
      </c>
      <c r="R203" s="174">
        <v>0</v>
      </c>
      <c r="S203" s="174"/>
      <c r="T203" s="174"/>
      <c r="U203" s="174"/>
      <c r="V203" s="174">
        <v>0</v>
      </c>
      <c r="W203" s="140">
        <v>0</v>
      </c>
      <c r="X203" s="140">
        <f t="shared" si="26"/>
        <v>0</v>
      </c>
      <c r="Z203" s="176">
        <v>0</v>
      </c>
      <c r="AA203" s="176">
        <v>0</v>
      </c>
      <c r="AB203" s="176"/>
      <c r="AC203" s="176"/>
      <c r="AD203" s="176"/>
      <c r="AE203" s="176">
        <v>0</v>
      </c>
      <c r="AF203" s="172">
        <v>0</v>
      </c>
      <c r="AG203" s="172">
        <f t="shared" si="49"/>
        <v>8479.11</v>
      </c>
      <c r="AI203" s="168">
        <f>IFERROR(VLOOKUP(B203,[2]rptBudgetaryBudgetCrossOrganiza!$A$1:$M$754,4,FALSE),"0")</f>
        <v>0</v>
      </c>
      <c r="AJ203" s="168">
        <f>IFERROR(VLOOKUP(B203,[2]rptBudgetaryBudgetCrossOrganiza!$A$1:$M$754,6,FALSE),"0")</f>
        <v>0</v>
      </c>
      <c r="AK203" s="170">
        <v>0</v>
      </c>
      <c r="AL203" s="170">
        <f>IFERROR(VLOOKUP(B203,[3]rptBudgetaryBudgetCrossOrganiza!$A$8792:$O$10068,13,FALSE),"0")</f>
        <v>0</v>
      </c>
      <c r="AM203" s="170"/>
      <c r="AN203" s="170"/>
      <c r="AO203" s="170"/>
      <c r="AP203" s="170"/>
      <c r="AQ203" s="170">
        <f t="shared" si="38"/>
        <v>0</v>
      </c>
      <c r="AS203" s="140"/>
      <c r="AT203" s="140"/>
      <c r="AU203" s="140"/>
      <c r="AV203" s="140"/>
      <c r="AW203" s="140"/>
      <c r="AX203" s="140"/>
      <c r="AY203" s="140"/>
      <c r="AZ203" s="140">
        <f t="shared" si="48"/>
        <v>0</v>
      </c>
      <c r="BA203" s="141" t="b">
        <f t="shared" si="44"/>
        <v>1</v>
      </c>
      <c r="BB203" s="141">
        <f t="shared" si="36"/>
        <v>0</v>
      </c>
    </row>
    <row r="204" spans="1:54" hidden="1" x14ac:dyDescent="0.2">
      <c r="A204" s="190">
        <v>4</v>
      </c>
      <c r="B204" s="192" t="s">
        <v>447</v>
      </c>
      <c r="C204" s="148" t="str">
        <f t="shared" si="39"/>
        <v>40</v>
      </c>
      <c r="D204" s="148" t="str">
        <f t="shared" si="45"/>
        <v>50</v>
      </c>
      <c r="E204" s="148" t="str">
        <f t="shared" si="46"/>
        <v>001</v>
      </c>
      <c r="F204" s="127" t="str">
        <f t="shared" si="47"/>
        <v>5100.12</v>
      </c>
      <c r="G204" s="192" t="s">
        <v>110</v>
      </c>
      <c r="H204" s="163">
        <v>0</v>
      </c>
      <c r="I204" s="163">
        <v>0</v>
      </c>
      <c r="J204" s="163"/>
      <c r="K204" s="163"/>
      <c r="L204" s="163"/>
      <c r="M204" s="163">
        <v>0</v>
      </c>
      <c r="N204" s="139">
        <v>0</v>
      </c>
      <c r="O204" s="139">
        <f t="shared" si="37"/>
        <v>0</v>
      </c>
      <c r="Q204" s="174">
        <v>0</v>
      </c>
      <c r="R204" s="174">
        <v>0</v>
      </c>
      <c r="S204" s="174"/>
      <c r="T204" s="174"/>
      <c r="U204" s="174"/>
      <c r="V204" s="174">
        <v>0</v>
      </c>
      <c r="W204" s="140">
        <v>0</v>
      </c>
      <c r="X204" s="140"/>
      <c r="Z204" s="176">
        <v>0</v>
      </c>
      <c r="AA204" s="176">
        <v>0</v>
      </c>
      <c r="AB204" s="176"/>
      <c r="AC204" s="176"/>
      <c r="AD204" s="176"/>
      <c r="AE204" s="176">
        <v>0</v>
      </c>
      <c r="AF204" s="172">
        <v>0</v>
      </c>
      <c r="AG204" s="172">
        <f t="shared" si="49"/>
        <v>0</v>
      </c>
      <c r="AI204" s="168">
        <f>IFERROR(VLOOKUP(B204,[2]rptBudgetaryBudgetCrossOrganiza!$A$1:$M$754,4,FALSE),"0")</f>
        <v>0</v>
      </c>
      <c r="AJ204" s="168">
        <f>IFERROR(VLOOKUP(B204,[2]rptBudgetaryBudgetCrossOrganiza!$A$1:$M$754,6,FALSE),"0")</f>
        <v>0</v>
      </c>
      <c r="AK204" s="170">
        <v>0</v>
      </c>
      <c r="AL204" s="170">
        <f>IFERROR(VLOOKUP(B204,[3]rptBudgetaryBudgetCrossOrganiza!$A$8792:$O$10068,13,FALSE),"0")</f>
        <v>0</v>
      </c>
      <c r="AM204" s="170"/>
      <c r="AN204" s="170"/>
      <c r="AO204" s="170"/>
      <c r="AP204" s="170"/>
      <c r="AQ204" s="170">
        <f t="shared" si="38"/>
        <v>0</v>
      </c>
      <c r="AS204" s="140"/>
      <c r="AT204" s="140"/>
      <c r="AU204" s="140"/>
      <c r="AV204" s="140"/>
      <c r="AW204" s="140"/>
      <c r="AX204" s="140"/>
      <c r="AY204" s="140"/>
      <c r="AZ204" s="140"/>
      <c r="BA204" s="141" t="b">
        <f t="shared" si="44"/>
        <v>1</v>
      </c>
      <c r="BB204" s="141">
        <f t="shared" si="36"/>
        <v>0</v>
      </c>
    </row>
    <row r="205" spans="1:54" hidden="1" x14ac:dyDescent="0.2">
      <c r="A205" s="190">
        <v>4</v>
      </c>
      <c r="B205" s="192" t="s">
        <v>448</v>
      </c>
      <c r="C205" s="148" t="str">
        <f t="shared" si="39"/>
        <v>40</v>
      </c>
      <c r="D205" s="148" t="str">
        <f t="shared" si="45"/>
        <v>50</v>
      </c>
      <c r="E205" s="148" t="str">
        <f t="shared" si="46"/>
        <v>001</v>
      </c>
      <c r="F205" s="127" t="str">
        <f t="shared" si="47"/>
        <v>5100.15</v>
      </c>
      <c r="G205" s="192" t="s">
        <v>113</v>
      </c>
      <c r="H205" s="163">
        <v>1080</v>
      </c>
      <c r="I205" s="163">
        <v>1080</v>
      </c>
      <c r="J205" s="163"/>
      <c r="K205" s="163"/>
      <c r="L205" s="163"/>
      <c r="M205" s="163">
        <v>1080</v>
      </c>
      <c r="N205" s="139">
        <v>1080</v>
      </c>
      <c r="O205" s="139">
        <f t="shared" si="37"/>
        <v>0</v>
      </c>
      <c r="Q205" s="174">
        <v>580</v>
      </c>
      <c r="R205" s="174">
        <v>580</v>
      </c>
      <c r="S205" s="174"/>
      <c r="T205" s="174"/>
      <c r="U205" s="174"/>
      <c r="V205" s="174">
        <v>576</v>
      </c>
      <c r="W205" s="140">
        <v>576</v>
      </c>
      <c r="X205" s="140">
        <f t="shared" si="26"/>
        <v>-4</v>
      </c>
      <c r="Z205" s="176">
        <v>580</v>
      </c>
      <c r="AA205" s="176">
        <v>580</v>
      </c>
      <c r="AB205" s="176"/>
      <c r="AC205" s="176"/>
      <c r="AD205" s="176"/>
      <c r="AE205" s="176">
        <v>396</v>
      </c>
      <c r="AF205" s="172">
        <v>396</v>
      </c>
      <c r="AG205" s="172">
        <f t="shared" si="27"/>
        <v>-184</v>
      </c>
      <c r="AI205" s="168">
        <f>IFERROR(VLOOKUP(B205,[2]rptBudgetaryBudgetCrossOrganiza!$A$1:$M$754,4,FALSE),"0")</f>
        <v>580</v>
      </c>
      <c r="AJ205" s="168">
        <f>IFERROR(VLOOKUP(B205,[2]rptBudgetaryBudgetCrossOrganiza!$A$1:$M$754,6,FALSE),"0")</f>
        <v>580</v>
      </c>
      <c r="AK205" s="170">
        <v>580</v>
      </c>
      <c r="AL205" s="170">
        <f>IFERROR(VLOOKUP(B205,[3]rptBudgetaryBudgetCrossOrganiza!$A$8792:$O$10068,13,FALSE),"0")</f>
        <v>84</v>
      </c>
      <c r="AM205" s="170"/>
      <c r="AN205" s="170"/>
      <c r="AO205" s="170"/>
      <c r="AP205" s="170"/>
      <c r="AQ205" s="170">
        <f t="shared" si="38"/>
        <v>-580</v>
      </c>
      <c r="AS205" s="140"/>
      <c r="AT205" s="140"/>
      <c r="AU205" s="140"/>
      <c r="AV205" s="140"/>
      <c r="AW205" s="140"/>
      <c r="AX205" s="140"/>
      <c r="AY205" s="140"/>
      <c r="AZ205" s="140">
        <f t="shared" ref="AZ205:AZ207" si="50">AY205-AT205</f>
        <v>0</v>
      </c>
      <c r="BA205" s="141" t="b">
        <f t="shared" si="44"/>
        <v>1</v>
      </c>
      <c r="BB205" s="141">
        <f t="shared" ref="BB205:BB268" si="51">AK205-AI205</f>
        <v>0</v>
      </c>
    </row>
    <row r="206" spans="1:54" hidden="1" x14ac:dyDescent="0.2">
      <c r="A206" s="190">
        <v>4</v>
      </c>
      <c r="B206" s="192" t="s">
        <v>449</v>
      </c>
      <c r="C206" s="148" t="str">
        <f t="shared" si="39"/>
        <v>40</v>
      </c>
      <c r="D206" s="148" t="str">
        <f t="shared" si="45"/>
        <v>50</v>
      </c>
      <c r="E206" s="148" t="str">
        <f t="shared" si="46"/>
        <v>001</v>
      </c>
      <c r="F206" s="127" t="str">
        <f t="shared" si="47"/>
        <v>5100.08</v>
      </c>
      <c r="G206" s="192" t="s">
        <v>106</v>
      </c>
      <c r="H206" s="163">
        <v>2295</v>
      </c>
      <c r="I206" s="163">
        <v>2295</v>
      </c>
      <c r="J206" s="163"/>
      <c r="K206" s="163"/>
      <c r="L206" s="163"/>
      <c r="M206" s="163">
        <v>2294.64</v>
      </c>
      <c r="N206" s="139">
        <v>2294.64</v>
      </c>
      <c r="O206" s="139">
        <f t="shared" si="37"/>
        <v>-0.36000000000012733</v>
      </c>
      <c r="Q206" s="174">
        <v>2365</v>
      </c>
      <c r="R206" s="174">
        <v>2365</v>
      </c>
      <c r="S206" s="174"/>
      <c r="T206" s="174"/>
      <c r="U206" s="174"/>
      <c r="V206" s="174">
        <v>2363.7600000000002</v>
      </c>
      <c r="W206" s="140">
        <v>2363.7600000000002</v>
      </c>
      <c r="X206" s="140">
        <f t="shared" si="26"/>
        <v>-1.2399999999997817</v>
      </c>
      <c r="Z206" s="176">
        <v>2365</v>
      </c>
      <c r="AA206" s="176">
        <v>2365</v>
      </c>
      <c r="AB206" s="176"/>
      <c r="AC206" s="176"/>
      <c r="AD206" s="176"/>
      <c r="AE206" s="176">
        <v>1199.6099999999999</v>
      </c>
      <c r="AF206" s="172">
        <v>1199.6099999999999</v>
      </c>
      <c r="AG206" s="172">
        <f t="shared" si="27"/>
        <v>-1165.3900000000001</v>
      </c>
      <c r="AI206" s="168">
        <f>IFERROR(VLOOKUP(B206,[2]rptBudgetaryBudgetCrossOrganiza!$A$1:$M$754,4,FALSE),"0")</f>
        <v>2365</v>
      </c>
      <c r="AJ206" s="168">
        <f>IFERROR(VLOOKUP(B206,[2]rptBudgetaryBudgetCrossOrganiza!$A$1:$M$754,6,FALSE),"0")</f>
        <v>2365</v>
      </c>
      <c r="AK206" s="170">
        <v>2365</v>
      </c>
      <c r="AL206" s="170">
        <f>IFERROR(VLOOKUP(B206,[3]rptBudgetaryBudgetCrossOrganiza!$A$8792:$O$10068,13,FALSE),"0")</f>
        <v>404.96</v>
      </c>
      <c r="AM206" s="170"/>
      <c r="AN206" s="170"/>
      <c r="AO206" s="170"/>
      <c r="AP206" s="170"/>
      <c r="AQ206" s="170">
        <f t="shared" si="38"/>
        <v>-2365</v>
      </c>
      <c r="AS206" s="140"/>
      <c r="AT206" s="140"/>
      <c r="AU206" s="140"/>
      <c r="AV206" s="140"/>
      <c r="AW206" s="140"/>
      <c r="AX206" s="140"/>
      <c r="AY206" s="140"/>
      <c r="AZ206" s="140">
        <f t="shared" si="50"/>
        <v>0</v>
      </c>
      <c r="BA206" s="141" t="b">
        <f t="shared" si="44"/>
        <v>1</v>
      </c>
      <c r="BB206" s="141">
        <f t="shared" si="51"/>
        <v>0</v>
      </c>
    </row>
    <row r="207" spans="1:54" hidden="1" x14ac:dyDescent="0.2">
      <c r="A207" s="190">
        <v>4</v>
      </c>
      <c r="B207" s="192" t="s">
        <v>450</v>
      </c>
      <c r="C207" s="148" t="str">
        <f t="shared" si="39"/>
        <v>40</v>
      </c>
      <c r="D207" s="148" t="str">
        <f t="shared" si="45"/>
        <v>50</v>
      </c>
      <c r="E207" s="148" t="str">
        <f t="shared" si="46"/>
        <v>001</v>
      </c>
      <c r="F207" s="127" t="str">
        <f t="shared" si="47"/>
        <v>5100.03</v>
      </c>
      <c r="G207" s="192" t="s">
        <v>101</v>
      </c>
      <c r="H207" s="163">
        <v>1985</v>
      </c>
      <c r="I207" s="163">
        <v>1985</v>
      </c>
      <c r="J207" s="163"/>
      <c r="K207" s="163"/>
      <c r="L207" s="163"/>
      <c r="M207" s="163">
        <v>1424.56</v>
      </c>
      <c r="N207" s="139">
        <v>1424.56</v>
      </c>
      <c r="O207" s="139">
        <f t="shared" si="37"/>
        <v>-560.44000000000005</v>
      </c>
      <c r="Q207" s="174">
        <v>1000</v>
      </c>
      <c r="R207" s="174">
        <v>1000</v>
      </c>
      <c r="S207" s="174"/>
      <c r="T207" s="174"/>
      <c r="U207" s="174"/>
      <c r="V207" s="174">
        <v>982.05</v>
      </c>
      <c r="W207" s="140">
        <v>982.05</v>
      </c>
      <c r="X207" s="140">
        <f t="shared" si="26"/>
        <v>-17.950000000000045</v>
      </c>
      <c r="Z207" s="176">
        <v>1000</v>
      </c>
      <c r="AA207" s="176">
        <v>1000</v>
      </c>
      <c r="AB207" s="176"/>
      <c r="AC207" s="176"/>
      <c r="AD207" s="176"/>
      <c r="AE207" s="176">
        <v>703.97</v>
      </c>
      <c r="AF207" s="172">
        <v>703.97</v>
      </c>
      <c r="AG207" s="172">
        <f t="shared" si="27"/>
        <v>-296.02999999999997</v>
      </c>
      <c r="AI207" s="168">
        <f>IFERROR(VLOOKUP(B207,[2]rptBudgetaryBudgetCrossOrganiza!$A$1:$M$754,4,FALSE),"0")</f>
        <v>1000</v>
      </c>
      <c r="AJ207" s="168">
        <f>IFERROR(VLOOKUP(B207,[2]rptBudgetaryBudgetCrossOrganiza!$A$1:$M$754,6,FALSE),"0")</f>
        <v>1000</v>
      </c>
      <c r="AK207" s="170">
        <v>1000</v>
      </c>
      <c r="AL207" s="170">
        <f>IFERROR(VLOOKUP(B207,[3]rptBudgetaryBudgetCrossOrganiza!$A$8792:$O$10068,13,FALSE),"0")</f>
        <v>210.56</v>
      </c>
      <c r="AM207" s="170"/>
      <c r="AN207" s="170"/>
      <c r="AO207" s="170"/>
      <c r="AP207" s="170"/>
      <c r="AQ207" s="170">
        <f t="shared" si="38"/>
        <v>-1000</v>
      </c>
      <c r="AS207" s="140"/>
      <c r="AT207" s="140"/>
      <c r="AU207" s="140"/>
      <c r="AV207" s="140"/>
      <c r="AW207" s="140"/>
      <c r="AX207" s="140"/>
      <c r="AY207" s="140"/>
      <c r="AZ207" s="140">
        <f t="shared" si="50"/>
        <v>0</v>
      </c>
      <c r="BA207" s="141" t="b">
        <f t="shared" si="44"/>
        <v>1</v>
      </c>
      <c r="BB207" s="141">
        <f t="shared" si="51"/>
        <v>0</v>
      </c>
    </row>
    <row r="208" spans="1:54" hidden="1" x14ac:dyDescent="0.2">
      <c r="A208" s="190">
        <v>4</v>
      </c>
      <c r="B208" s="192" t="s">
        <v>451</v>
      </c>
      <c r="C208" s="148" t="str">
        <f t="shared" si="39"/>
        <v>40</v>
      </c>
      <c r="D208" s="148" t="str">
        <f t="shared" si="45"/>
        <v>50</v>
      </c>
      <c r="E208" s="148" t="str">
        <f t="shared" si="46"/>
        <v>001</v>
      </c>
      <c r="F208" s="127" t="str">
        <f t="shared" si="47"/>
        <v>5100.13</v>
      </c>
      <c r="G208" s="192" t="s">
        <v>111</v>
      </c>
      <c r="H208" s="163">
        <v>0</v>
      </c>
      <c r="I208" s="163">
        <v>0</v>
      </c>
      <c r="J208" s="163"/>
      <c r="K208" s="163"/>
      <c r="L208" s="163"/>
      <c r="M208" s="163">
        <v>0</v>
      </c>
      <c r="N208" s="139">
        <v>0</v>
      </c>
      <c r="O208" s="139"/>
      <c r="Q208" s="174">
        <v>0</v>
      </c>
      <c r="R208" s="174">
        <v>0</v>
      </c>
      <c r="S208" s="174"/>
      <c r="T208" s="174"/>
      <c r="U208" s="174"/>
      <c r="V208" s="174">
        <v>0</v>
      </c>
      <c r="W208" s="140">
        <v>0</v>
      </c>
      <c r="X208" s="140"/>
      <c r="Z208" s="176">
        <v>0</v>
      </c>
      <c r="AA208" s="176">
        <v>0</v>
      </c>
      <c r="AB208" s="176"/>
      <c r="AC208" s="176"/>
      <c r="AD208" s="176"/>
      <c r="AE208" s="176">
        <v>0</v>
      </c>
      <c r="AF208" s="172">
        <v>0</v>
      </c>
      <c r="AG208" s="172"/>
      <c r="AI208" s="168">
        <f>IFERROR(VLOOKUP(B208,[2]rptBudgetaryBudgetCrossOrganiza!$A$1:$M$754,4,FALSE),"0")</f>
        <v>0</v>
      </c>
      <c r="AJ208" s="168">
        <f>IFERROR(VLOOKUP(B208,[2]rptBudgetaryBudgetCrossOrganiza!$A$1:$M$754,6,FALSE),"0")</f>
        <v>0</v>
      </c>
      <c r="AK208" s="170">
        <v>0</v>
      </c>
      <c r="AL208" s="170">
        <f>IFERROR(VLOOKUP(B208,[3]rptBudgetaryBudgetCrossOrganiza!$A$8792:$O$10068,13,FALSE),"0")</f>
        <v>0</v>
      </c>
      <c r="AM208" s="170"/>
      <c r="AN208" s="170"/>
      <c r="AO208" s="170"/>
      <c r="AP208" s="170"/>
      <c r="AQ208" s="170"/>
      <c r="AS208" s="140"/>
      <c r="AT208" s="140"/>
      <c r="AU208" s="140"/>
      <c r="AV208" s="140"/>
      <c r="AW208" s="140"/>
      <c r="AX208" s="140"/>
      <c r="AY208" s="140"/>
      <c r="AZ208" s="140"/>
      <c r="BA208" s="141" t="b">
        <f t="shared" si="44"/>
        <v>1</v>
      </c>
      <c r="BB208" s="141">
        <f t="shared" si="51"/>
        <v>0</v>
      </c>
    </row>
    <row r="209" spans="1:54" hidden="1" x14ac:dyDescent="0.2">
      <c r="A209" s="190">
        <v>4</v>
      </c>
      <c r="B209" s="141" t="s">
        <v>452</v>
      </c>
      <c r="C209" s="148" t="str">
        <f t="shared" si="39"/>
        <v>40</v>
      </c>
      <c r="D209" s="148" t="str">
        <f t="shared" si="45"/>
        <v>50</v>
      </c>
      <c r="E209" s="148" t="str">
        <f t="shared" si="46"/>
        <v>001</v>
      </c>
      <c r="F209" s="127" t="str">
        <f t="shared" si="47"/>
        <v>5100.02</v>
      </c>
      <c r="G209" s="141" t="s">
        <v>100</v>
      </c>
      <c r="H209" s="163">
        <v>25964</v>
      </c>
      <c r="I209" s="163">
        <v>25964</v>
      </c>
      <c r="J209" s="163"/>
      <c r="K209" s="163"/>
      <c r="L209" s="163"/>
      <c r="M209" s="163">
        <v>19628.54</v>
      </c>
      <c r="N209" s="139">
        <v>19628.54</v>
      </c>
      <c r="O209" s="139"/>
      <c r="Q209" s="174">
        <v>14305</v>
      </c>
      <c r="R209" s="174">
        <v>14305</v>
      </c>
      <c r="S209" s="174"/>
      <c r="T209" s="174"/>
      <c r="U209" s="174"/>
      <c r="V209" s="174">
        <v>13583.98</v>
      </c>
      <c r="W209" s="140">
        <v>13583.98</v>
      </c>
      <c r="X209" s="140"/>
      <c r="Z209" s="176">
        <v>14310</v>
      </c>
      <c r="AA209" s="176">
        <v>14310</v>
      </c>
      <c r="AB209" s="176"/>
      <c r="AC209" s="176"/>
      <c r="AD209" s="176"/>
      <c r="AE209" s="176">
        <v>10594.6</v>
      </c>
      <c r="AF209" s="172">
        <v>10594.6</v>
      </c>
      <c r="AG209" s="172"/>
      <c r="AI209" s="168">
        <f>IFERROR(VLOOKUP(B209,[2]rptBudgetaryBudgetCrossOrganiza!$A$1:$M$754,4,FALSE),"0")</f>
        <v>14310</v>
      </c>
      <c r="AJ209" s="168">
        <f>IFERROR(VLOOKUP(B209,[2]rptBudgetaryBudgetCrossOrganiza!$A$1:$M$754,6,FALSE),"0")</f>
        <v>14310</v>
      </c>
      <c r="AK209" s="170">
        <v>14310</v>
      </c>
      <c r="AL209" s="170">
        <f>IFERROR(VLOOKUP(B209,[3]rptBudgetaryBudgetCrossOrganiza!$A$8792:$O$10068,13,FALSE),"0")</f>
        <v>3021.28</v>
      </c>
      <c r="AM209" s="170"/>
      <c r="AN209" s="170"/>
      <c r="AO209" s="170"/>
      <c r="AP209" s="170"/>
      <c r="AQ209" s="170"/>
      <c r="AS209" s="140"/>
      <c r="AT209" s="140"/>
      <c r="AU209" s="140"/>
      <c r="AV209" s="140"/>
      <c r="AW209" s="140"/>
      <c r="AX209" s="140"/>
      <c r="AY209" s="140"/>
      <c r="AZ209" s="140"/>
      <c r="BA209" s="141" t="b">
        <f t="shared" si="44"/>
        <v>1</v>
      </c>
      <c r="BB209" s="141">
        <f t="shared" si="51"/>
        <v>0</v>
      </c>
    </row>
    <row r="210" spans="1:54" hidden="1" x14ac:dyDescent="0.2">
      <c r="A210" s="190">
        <v>4</v>
      </c>
      <c r="B210" s="141" t="s">
        <v>453</v>
      </c>
      <c r="C210" s="148" t="str">
        <f t="shared" si="39"/>
        <v>40</v>
      </c>
      <c r="D210" s="148" t="str">
        <f t="shared" si="45"/>
        <v>50</v>
      </c>
      <c r="E210" s="148" t="str">
        <f t="shared" si="46"/>
        <v>001</v>
      </c>
      <c r="F210" s="127" t="str">
        <f t="shared" si="47"/>
        <v>5100.05</v>
      </c>
      <c r="G210" s="141" t="s">
        <v>103</v>
      </c>
      <c r="H210" s="163">
        <v>300</v>
      </c>
      <c r="I210" s="163">
        <v>300</v>
      </c>
      <c r="J210" s="163"/>
      <c r="K210" s="163"/>
      <c r="L210" s="163"/>
      <c r="M210" s="163">
        <v>252.25</v>
      </c>
      <c r="N210" s="139">
        <v>252.25</v>
      </c>
      <c r="O210" s="139"/>
      <c r="Q210" s="174">
        <v>170</v>
      </c>
      <c r="R210" s="174">
        <v>170</v>
      </c>
      <c r="S210" s="174"/>
      <c r="T210" s="174"/>
      <c r="U210" s="174"/>
      <c r="V210" s="174">
        <v>207.6</v>
      </c>
      <c r="W210" s="140">
        <v>207.6</v>
      </c>
      <c r="X210" s="140"/>
      <c r="Z210" s="176">
        <v>210</v>
      </c>
      <c r="AA210" s="176">
        <v>210</v>
      </c>
      <c r="AB210" s="176"/>
      <c r="AC210" s="176"/>
      <c r="AD210" s="176"/>
      <c r="AE210" s="176">
        <v>152.69999999999999</v>
      </c>
      <c r="AF210" s="172">
        <v>152.69999999999999</v>
      </c>
      <c r="AG210" s="172"/>
      <c r="AI210" s="168">
        <f>IFERROR(VLOOKUP(B210,[2]rptBudgetaryBudgetCrossOrganiza!$A$1:$M$754,4,FALSE),"0")</f>
        <v>210</v>
      </c>
      <c r="AJ210" s="168">
        <f>IFERROR(VLOOKUP(B210,[2]rptBudgetaryBudgetCrossOrganiza!$A$1:$M$754,6,FALSE),"0")</f>
        <v>210</v>
      </c>
      <c r="AK210" s="170">
        <v>210</v>
      </c>
      <c r="AL210" s="170">
        <f>IFERROR(VLOOKUP(B210,[3]rptBudgetaryBudgetCrossOrganiza!$A$8792:$O$10068,13,FALSE),"0")</f>
        <v>35.44</v>
      </c>
      <c r="AM210" s="170"/>
      <c r="AN210" s="170"/>
      <c r="AO210" s="170"/>
      <c r="AP210" s="170"/>
      <c r="AQ210" s="170"/>
      <c r="AS210" s="140"/>
      <c r="AT210" s="140"/>
      <c r="AU210" s="140"/>
      <c r="AV210" s="140"/>
      <c r="AW210" s="140"/>
      <c r="AX210" s="140"/>
      <c r="AY210" s="140"/>
      <c r="AZ210" s="140"/>
      <c r="BA210" s="141" t="b">
        <f t="shared" si="44"/>
        <v>1</v>
      </c>
      <c r="BB210" s="141">
        <f t="shared" si="51"/>
        <v>0</v>
      </c>
    </row>
    <row r="211" spans="1:54" hidden="1" x14ac:dyDescent="0.2">
      <c r="A211" s="190">
        <v>4</v>
      </c>
      <c r="B211" s="141" t="s">
        <v>454</v>
      </c>
      <c r="C211" s="148" t="str">
        <f t="shared" si="39"/>
        <v>40</v>
      </c>
      <c r="D211" s="148" t="str">
        <f t="shared" si="45"/>
        <v>50</v>
      </c>
      <c r="E211" s="148" t="str">
        <f t="shared" si="46"/>
        <v>001</v>
      </c>
      <c r="F211" s="127" t="str">
        <f t="shared" si="47"/>
        <v>5100.07</v>
      </c>
      <c r="G211" s="141" t="s">
        <v>105</v>
      </c>
      <c r="H211" s="163">
        <v>945</v>
      </c>
      <c r="I211" s="163">
        <v>945</v>
      </c>
      <c r="J211" s="163"/>
      <c r="K211" s="163"/>
      <c r="L211" s="163"/>
      <c r="M211" s="163">
        <v>632.99</v>
      </c>
      <c r="N211" s="139">
        <v>632.99</v>
      </c>
      <c r="O211" s="139"/>
      <c r="Q211" s="174">
        <v>540</v>
      </c>
      <c r="R211" s="174">
        <v>540</v>
      </c>
      <c r="S211" s="174"/>
      <c r="T211" s="174"/>
      <c r="U211" s="174"/>
      <c r="V211" s="174">
        <v>474.74</v>
      </c>
      <c r="W211" s="140">
        <v>474.74</v>
      </c>
      <c r="X211" s="140"/>
      <c r="Z211" s="176">
        <v>500</v>
      </c>
      <c r="AA211" s="176">
        <v>500</v>
      </c>
      <c r="AB211" s="176"/>
      <c r="AC211" s="176"/>
      <c r="AD211" s="176"/>
      <c r="AE211" s="176">
        <v>363.06</v>
      </c>
      <c r="AF211" s="172">
        <v>363.06</v>
      </c>
      <c r="AG211" s="172"/>
      <c r="AI211" s="168">
        <f>IFERROR(VLOOKUP(B211,[2]rptBudgetaryBudgetCrossOrganiza!$A$1:$M$754,4,FALSE),"0")</f>
        <v>500</v>
      </c>
      <c r="AJ211" s="168">
        <f>IFERROR(VLOOKUP(B211,[2]rptBudgetaryBudgetCrossOrganiza!$A$1:$M$754,6,FALSE),"0")</f>
        <v>500</v>
      </c>
      <c r="AK211" s="170">
        <v>500</v>
      </c>
      <c r="AL211" s="170">
        <f>IFERROR(VLOOKUP(B211,[3]rptBudgetaryBudgetCrossOrganiza!$A$8792:$O$10068,13,FALSE),"0")</f>
        <v>70.680000000000007</v>
      </c>
      <c r="AM211" s="170"/>
      <c r="AN211" s="170"/>
      <c r="AO211" s="170"/>
      <c r="AP211" s="170"/>
      <c r="AQ211" s="170"/>
      <c r="AS211" s="140"/>
      <c r="AT211" s="140"/>
      <c r="AU211" s="140"/>
      <c r="AV211" s="140"/>
      <c r="AW211" s="140"/>
      <c r="AX211" s="140"/>
      <c r="AY211" s="140"/>
      <c r="AZ211" s="140"/>
      <c r="BA211" s="141" t="b">
        <f t="shared" si="44"/>
        <v>1</v>
      </c>
      <c r="BB211" s="141">
        <f t="shared" si="51"/>
        <v>0</v>
      </c>
    </row>
    <row r="212" spans="1:54" hidden="1" x14ac:dyDescent="0.2">
      <c r="A212" s="190">
        <v>4</v>
      </c>
      <c r="B212" s="141" t="s">
        <v>455</v>
      </c>
      <c r="C212" s="148" t="str">
        <f t="shared" si="39"/>
        <v>40</v>
      </c>
      <c r="D212" s="148" t="str">
        <f t="shared" si="45"/>
        <v>50</v>
      </c>
      <c r="E212" s="148" t="str">
        <f t="shared" si="46"/>
        <v>001</v>
      </c>
      <c r="F212" s="127" t="str">
        <f t="shared" si="47"/>
        <v>5100.11</v>
      </c>
      <c r="G212" s="141" t="s">
        <v>109</v>
      </c>
      <c r="H212" s="163">
        <v>2297</v>
      </c>
      <c r="I212" s="163">
        <v>2297</v>
      </c>
      <c r="J212" s="163"/>
      <c r="K212" s="163"/>
      <c r="L212" s="163"/>
      <c r="M212" s="163">
        <v>2016.28</v>
      </c>
      <c r="N212" s="139">
        <v>2016.28</v>
      </c>
      <c r="O212" s="139"/>
      <c r="Q212" s="174">
        <v>1705</v>
      </c>
      <c r="R212" s="174">
        <v>1705</v>
      </c>
      <c r="S212" s="174"/>
      <c r="T212" s="174"/>
      <c r="U212" s="174"/>
      <c r="V212" s="174">
        <v>1629.49</v>
      </c>
      <c r="W212" s="140">
        <v>1629.49</v>
      </c>
      <c r="X212" s="140"/>
      <c r="Z212" s="176">
        <v>1750</v>
      </c>
      <c r="AA212" s="176">
        <v>1750</v>
      </c>
      <c r="AB212" s="176"/>
      <c r="AC212" s="176"/>
      <c r="AD212" s="176"/>
      <c r="AE212" s="176">
        <v>1662.36</v>
      </c>
      <c r="AF212" s="172">
        <v>1662.36</v>
      </c>
      <c r="AG212" s="172"/>
      <c r="AI212" s="168">
        <f>IFERROR(VLOOKUP(B212,[2]rptBudgetaryBudgetCrossOrganiza!$A$1:$M$754,4,FALSE),"0")</f>
        <v>1750</v>
      </c>
      <c r="AJ212" s="168">
        <f>IFERROR(VLOOKUP(B212,[2]rptBudgetaryBudgetCrossOrganiza!$A$1:$M$754,6,FALSE),"0")</f>
        <v>1750</v>
      </c>
      <c r="AK212" s="170">
        <v>1750</v>
      </c>
      <c r="AL212" s="170">
        <f>IFERROR(VLOOKUP(B212,[3]rptBudgetaryBudgetCrossOrganiza!$A$8792:$O$10068,13,FALSE),"0")</f>
        <v>432.14</v>
      </c>
      <c r="AM212" s="170"/>
      <c r="AN212" s="170"/>
      <c r="AO212" s="170"/>
      <c r="AP212" s="170"/>
      <c r="AQ212" s="170"/>
      <c r="AS212" s="140"/>
      <c r="AT212" s="140"/>
      <c r="AU212" s="140"/>
      <c r="AV212" s="140"/>
      <c r="AW212" s="140"/>
      <c r="AX212" s="140"/>
      <c r="AY212" s="140"/>
      <c r="AZ212" s="140"/>
      <c r="BA212" s="141" t="b">
        <f t="shared" si="44"/>
        <v>1</v>
      </c>
      <c r="BB212" s="141">
        <f t="shared" si="51"/>
        <v>0</v>
      </c>
    </row>
    <row r="213" spans="1:54" hidden="1" x14ac:dyDescent="0.2">
      <c r="A213" s="190">
        <v>4</v>
      </c>
      <c r="B213" s="141" t="s">
        <v>456</v>
      </c>
      <c r="C213" s="148" t="str">
        <f t="shared" si="39"/>
        <v>40</v>
      </c>
      <c r="D213" s="148" t="str">
        <f t="shared" si="45"/>
        <v>50</v>
      </c>
      <c r="E213" s="148" t="str">
        <f t="shared" si="46"/>
        <v>001</v>
      </c>
      <c r="F213" s="127" t="str">
        <f t="shared" si="47"/>
        <v>5100.17</v>
      </c>
      <c r="G213" s="141" t="s">
        <v>1027</v>
      </c>
      <c r="H213" s="163">
        <v>4155</v>
      </c>
      <c r="I213" s="163">
        <v>4155</v>
      </c>
      <c r="J213" s="163"/>
      <c r="K213" s="163"/>
      <c r="L213" s="163"/>
      <c r="M213" s="163">
        <v>4122.33</v>
      </c>
      <c r="N213" s="139">
        <v>4122.33</v>
      </c>
      <c r="O213" s="139"/>
      <c r="Q213" s="174">
        <v>4155</v>
      </c>
      <c r="R213" s="174">
        <v>4155</v>
      </c>
      <c r="S213" s="174"/>
      <c r="T213" s="174"/>
      <c r="U213" s="174"/>
      <c r="V213" s="174">
        <v>4154.72</v>
      </c>
      <c r="W213" s="140">
        <v>4154.72</v>
      </c>
      <c r="X213" s="140"/>
      <c r="Z213" s="176">
        <v>4195</v>
      </c>
      <c r="AA213" s="176">
        <v>4195</v>
      </c>
      <c r="AB213" s="176"/>
      <c r="AC213" s="176"/>
      <c r="AD213" s="176"/>
      <c r="AE213" s="176">
        <v>5067.5</v>
      </c>
      <c r="AF213" s="172">
        <v>5067.5</v>
      </c>
      <c r="AG213" s="172"/>
      <c r="AI213" s="168">
        <f>IFERROR(VLOOKUP(B213,[2]rptBudgetaryBudgetCrossOrganiza!$A$1:$M$754,4,FALSE),"0")</f>
        <v>4195</v>
      </c>
      <c r="AJ213" s="168">
        <f>IFERROR(VLOOKUP(B213,[2]rptBudgetaryBudgetCrossOrganiza!$A$1:$M$754,6,FALSE),"0")</f>
        <v>4195</v>
      </c>
      <c r="AK213" s="170">
        <v>4195</v>
      </c>
      <c r="AL213" s="170">
        <f>IFERROR(VLOOKUP(B213,[3]rptBudgetaryBudgetCrossOrganiza!$A$8792:$O$10068,13,FALSE),"0")</f>
        <v>1540.8</v>
      </c>
      <c r="AM213" s="170"/>
      <c r="AN213" s="170"/>
      <c r="AO213" s="170"/>
      <c r="AP213" s="170"/>
      <c r="AQ213" s="170"/>
      <c r="AS213" s="140"/>
      <c r="AT213" s="140"/>
      <c r="AU213" s="140"/>
      <c r="AV213" s="140"/>
      <c r="AW213" s="140"/>
      <c r="AX213" s="140"/>
      <c r="AY213" s="140"/>
      <c r="AZ213" s="140"/>
      <c r="BA213" s="141" t="b">
        <f t="shared" si="44"/>
        <v>1</v>
      </c>
      <c r="BB213" s="141">
        <f t="shared" si="51"/>
        <v>0</v>
      </c>
    </row>
    <row r="214" spans="1:54" hidden="1" x14ac:dyDescent="0.2">
      <c r="A214" s="190">
        <v>4</v>
      </c>
      <c r="B214" s="141" t="s">
        <v>457</v>
      </c>
      <c r="C214" s="148" t="str">
        <f t="shared" si="39"/>
        <v>40</v>
      </c>
      <c r="D214" s="148" t="str">
        <f t="shared" si="45"/>
        <v>50</v>
      </c>
      <c r="E214" s="148" t="str">
        <f t="shared" si="46"/>
        <v>001</v>
      </c>
      <c r="F214" s="127" t="str">
        <f t="shared" si="47"/>
        <v>5100.00</v>
      </c>
      <c r="G214" s="141" t="s">
        <v>98</v>
      </c>
      <c r="H214" s="163">
        <v>26354</v>
      </c>
      <c r="I214" s="163">
        <v>26354</v>
      </c>
      <c r="J214" s="163"/>
      <c r="K214" s="163"/>
      <c r="L214" s="163"/>
      <c r="M214" s="163">
        <v>23272.61</v>
      </c>
      <c r="N214" s="139">
        <v>23272.61</v>
      </c>
      <c r="O214" s="139"/>
      <c r="Q214" s="174">
        <v>20640</v>
      </c>
      <c r="R214" s="174">
        <v>20640</v>
      </c>
      <c r="S214" s="174"/>
      <c r="T214" s="174"/>
      <c r="U214" s="174"/>
      <c r="V214" s="174">
        <v>20633.330000000002</v>
      </c>
      <c r="W214" s="140">
        <v>20633.330000000002</v>
      </c>
      <c r="X214" s="140"/>
      <c r="Z214" s="176">
        <v>22685</v>
      </c>
      <c r="AA214" s="176">
        <v>22685</v>
      </c>
      <c r="AB214" s="176"/>
      <c r="AC214" s="176"/>
      <c r="AD214" s="176"/>
      <c r="AE214" s="176">
        <v>18867.259999999998</v>
      </c>
      <c r="AF214" s="172">
        <v>18867.259999999998</v>
      </c>
      <c r="AG214" s="172"/>
      <c r="AI214" s="168">
        <f>IFERROR(VLOOKUP(B214,[2]rptBudgetaryBudgetCrossOrganiza!$A$1:$M$754,4,FALSE),"0")</f>
        <v>22685</v>
      </c>
      <c r="AJ214" s="168">
        <f>IFERROR(VLOOKUP(B214,[2]rptBudgetaryBudgetCrossOrganiza!$A$1:$M$754,6,FALSE),"0")</f>
        <v>22685</v>
      </c>
      <c r="AK214" s="170">
        <v>22685</v>
      </c>
      <c r="AL214" s="170">
        <f>IFERROR(VLOOKUP(B214,[3]rptBudgetaryBudgetCrossOrganiza!$A$8792:$O$10068,13,FALSE),"0")</f>
        <v>5529.7</v>
      </c>
      <c r="AM214" s="170"/>
      <c r="AN214" s="170"/>
      <c r="AO214" s="170"/>
      <c r="AP214" s="170"/>
      <c r="AQ214" s="170"/>
      <c r="AS214" s="140"/>
      <c r="AT214" s="140"/>
      <c r="AU214" s="140"/>
      <c r="AV214" s="140"/>
      <c r="AW214" s="140"/>
      <c r="AX214" s="140"/>
      <c r="AY214" s="140"/>
      <c r="AZ214" s="140"/>
      <c r="BA214" s="141" t="b">
        <f t="shared" si="44"/>
        <v>1</v>
      </c>
      <c r="BB214" s="141">
        <f t="shared" si="51"/>
        <v>0</v>
      </c>
    </row>
    <row r="215" spans="1:54" hidden="1" x14ac:dyDescent="0.2">
      <c r="A215" s="190">
        <v>4</v>
      </c>
      <c r="B215" s="141" t="s">
        <v>458</v>
      </c>
      <c r="C215" s="148" t="str">
        <f t="shared" si="39"/>
        <v>40</v>
      </c>
      <c r="D215" s="148" t="str">
        <f t="shared" si="45"/>
        <v>50</v>
      </c>
      <c r="E215" s="148" t="str">
        <f t="shared" si="46"/>
        <v>001</v>
      </c>
      <c r="F215" s="127" t="str">
        <f t="shared" si="47"/>
        <v>5100.14</v>
      </c>
      <c r="G215" s="141" t="s">
        <v>112</v>
      </c>
      <c r="H215" s="163">
        <v>0</v>
      </c>
      <c r="I215" s="163">
        <v>0</v>
      </c>
      <c r="J215" s="163"/>
      <c r="K215" s="163"/>
      <c r="L215" s="163"/>
      <c r="M215" s="163">
        <v>0</v>
      </c>
      <c r="N215" s="139">
        <v>0</v>
      </c>
      <c r="O215" s="139"/>
      <c r="Q215" s="174">
        <v>0</v>
      </c>
      <c r="R215" s="174">
        <v>0</v>
      </c>
      <c r="S215" s="174"/>
      <c r="T215" s="174"/>
      <c r="U215" s="174"/>
      <c r="V215" s="174">
        <v>0</v>
      </c>
      <c r="W215" s="140">
        <v>0</v>
      </c>
      <c r="X215" s="140"/>
      <c r="Z215" s="176">
        <v>0</v>
      </c>
      <c r="AA215" s="176">
        <v>0</v>
      </c>
      <c r="AB215" s="176"/>
      <c r="AC215" s="176"/>
      <c r="AD215" s="176"/>
      <c r="AE215" s="176">
        <v>0</v>
      </c>
      <c r="AF215" s="172">
        <v>0</v>
      </c>
      <c r="AG215" s="172"/>
      <c r="AI215" s="168">
        <f>IFERROR(VLOOKUP(B215,[2]rptBudgetaryBudgetCrossOrganiza!$A$1:$M$754,4,FALSE),"0")</f>
        <v>0</v>
      </c>
      <c r="AJ215" s="168">
        <f>IFERROR(VLOOKUP(B215,[2]rptBudgetaryBudgetCrossOrganiza!$A$1:$M$754,6,FALSE),"0")</f>
        <v>0</v>
      </c>
      <c r="AK215" s="170">
        <v>0</v>
      </c>
      <c r="AL215" s="170">
        <f>IFERROR(VLOOKUP(B215,[3]rptBudgetaryBudgetCrossOrganiza!$A$8792:$O$10068,13,FALSE),"0")</f>
        <v>0</v>
      </c>
      <c r="AM215" s="170"/>
      <c r="AN215" s="170"/>
      <c r="AO215" s="170"/>
      <c r="AP215" s="170"/>
      <c r="AQ215" s="170"/>
      <c r="AS215" s="140"/>
      <c r="AT215" s="140"/>
      <c r="AU215" s="140"/>
      <c r="AV215" s="140"/>
      <c r="AW215" s="140"/>
      <c r="AX215" s="140"/>
      <c r="AY215" s="140"/>
      <c r="AZ215" s="140"/>
      <c r="BA215" s="141" t="b">
        <f t="shared" si="44"/>
        <v>1</v>
      </c>
      <c r="BB215" s="141">
        <f t="shared" si="51"/>
        <v>0</v>
      </c>
    </row>
    <row r="216" spans="1:54" hidden="1" x14ac:dyDescent="0.2">
      <c r="A216" s="190">
        <v>4</v>
      </c>
      <c r="B216" s="141" t="s">
        <v>459</v>
      </c>
      <c r="C216" s="148" t="str">
        <f t="shared" si="39"/>
        <v>40</v>
      </c>
      <c r="D216" s="148" t="str">
        <f t="shared" si="45"/>
        <v>50</v>
      </c>
      <c r="E216" s="148" t="str">
        <f t="shared" si="46"/>
        <v>001</v>
      </c>
      <c r="F216" s="127" t="str">
        <f t="shared" si="47"/>
        <v>5100.01</v>
      </c>
      <c r="G216" s="141" t="s">
        <v>99</v>
      </c>
      <c r="H216" s="163">
        <v>7632</v>
      </c>
      <c r="I216" s="163">
        <v>7632</v>
      </c>
      <c r="J216" s="163"/>
      <c r="K216" s="163"/>
      <c r="L216" s="163"/>
      <c r="M216" s="163">
        <v>5969.3</v>
      </c>
      <c r="N216" s="139">
        <v>5969.3</v>
      </c>
      <c r="O216" s="139"/>
      <c r="Q216" s="174">
        <v>5510</v>
      </c>
      <c r="R216" s="174">
        <v>5510</v>
      </c>
      <c r="S216" s="174"/>
      <c r="T216" s="174"/>
      <c r="U216" s="174"/>
      <c r="V216" s="174">
        <v>5505.08</v>
      </c>
      <c r="W216" s="140">
        <v>5505.08</v>
      </c>
      <c r="X216" s="140"/>
      <c r="Z216" s="176">
        <v>5950</v>
      </c>
      <c r="AA216" s="176">
        <v>5950</v>
      </c>
      <c r="AB216" s="176"/>
      <c r="AC216" s="176"/>
      <c r="AD216" s="176"/>
      <c r="AE216" s="176">
        <v>6284.89</v>
      </c>
      <c r="AF216" s="172">
        <v>6284.89</v>
      </c>
      <c r="AG216" s="172"/>
      <c r="AI216" s="168">
        <f>IFERROR(VLOOKUP(B216,[2]rptBudgetaryBudgetCrossOrganiza!$A$1:$M$754,4,FALSE),"0")</f>
        <v>5950</v>
      </c>
      <c r="AJ216" s="168">
        <f>IFERROR(VLOOKUP(B216,[2]rptBudgetaryBudgetCrossOrganiza!$A$1:$M$754,6,FALSE),"0")</f>
        <v>5950</v>
      </c>
      <c r="AK216" s="170">
        <v>5950</v>
      </c>
      <c r="AL216" s="170">
        <f>IFERROR(VLOOKUP(B216,[3]rptBudgetaryBudgetCrossOrganiza!$A$8792:$O$10068,13,FALSE),"0")</f>
        <v>2307.4299999999998</v>
      </c>
      <c r="AM216" s="170"/>
      <c r="AN216" s="170"/>
      <c r="AO216" s="170"/>
      <c r="AP216" s="170"/>
      <c r="AQ216" s="170"/>
      <c r="AS216" s="140"/>
      <c r="AT216" s="140"/>
      <c r="AU216" s="140"/>
      <c r="AV216" s="140"/>
      <c r="AW216" s="140"/>
      <c r="AX216" s="140"/>
      <c r="AY216" s="140"/>
      <c r="AZ216" s="140"/>
      <c r="BA216" s="141" t="b">
        <f t="shared" si="44"/>
        <v>1</v>
      </c>
      <c r="BB216" s="141">
        <f t="shared" si="51"/>
        <v>0</v>
      </c>
    </row>
    <row r="217" spans="1:54" hidden="1" x14ac:dyDescent="0.2">
      <c r="A217" s="190">
        <v>4</v>
      </c>
      <c r="B217" s="141" t="s">
        <v>460</v>
      </c>
      <c r="C217" s="148" t="str">
        <f t="shared" si="39"/>
        <v>40</v>
      </c>
      <c r="D217" s="148" t="str">
        <f t="shared" si="45"/>
        <v>50</v>
      </c>
      <c r="E217" s="148" t="str">
        <f t="shared" si="46"/>
        <v>001</v>
      </c>
      <c r="F217" s="127" t="str">
        <f t="shared" si="47"/>
        <v>5100.09</v>
      </c>
      <c r="G217" s="141" t="s">
        <v>107</v>
      </c>
      <c r="H217" s="163">
        <v>0</v>
      </c>
      <c r="I217" s="163">
        <v>0</v>
      </c>
      <c r="J217" s="163"/>
      <c r="K217" s="163"/>
      <c r="L217" s="163"/>
      <c r="M217" s="163">
        <v>0</v>
      </c>
      <c r="N217" s="139">
        <v>0</v>
      </c>
      <c r="O217" s="139"/>
      <c r="Q217" s="174">
        <v>0</v>
      </c>
      <c r="R217" s="174">
        <v>0</v>
      </c>
      <c r="S217" s="174"/>
      <c r="T217" s="174"/>
      <c r="U217" s="174"/>
      <c r="V217" s="174">
        <v>0</v>
      </c>
      <c r="W217" s="140">
        <v>0</v>
      </c>
      <c r="X217" s="140"/>
      <c r="Z217" s="176">
        <v>0</v>
      </c>
      <c r="AA217" s="176">
        <v>0</v>
      </c>
      <c r="AB217" s="176"/>
      <c r="AC217" s="176"/>
      <c r="AD217" s="176"/>
      <c r="AE217" s="176">
        <v>0</v>
      </c>
      <c r="AF217" s="172">
        <v>0</v>
      </c>
      <c r="AG217" s="172"/>
      <c r="AI217" s="168">
        <f>IFERROR(VLOOKUP(B217,[2]rptBudgetaryBudgetCrossOrganiza!$A$1:$M$754,4,FALSE),"0")</f>
        <v>0</v>
      </c>
      <c r="AJ217" s="168">
        <f>IFERROR(VLOOKUP(B217,[2]rptBudgetaryBudgetCrossOrganiza!$A$1:$M$754,6,FALSE),"0")</f>
        <v>0</v>
      </c>
      <c r="AK217" s="170">
        <v>0</v>
      </c>
      <c r="AL217" s="170">
        <f>IFERROR(VLOOKUP(B217,[3]rptBudgetaryBudgetCrossOrganiza!$A$8792:$O$10068,13,FALSE),"0")</f>
        <v>0</v>
      </c>
      <c r="AM217" s="170"/>
      <c r="AN217" s="170"/>
      <c r="AO217" s="170"/>
      <c r="AP217" s="170"/>
      <c r="AQ217" s="170"/>
      <c r="AS217" s="140"/>
      <c r="AT217" s="140"/>
      <c r="AU217" s="140"/>
      <c r="AV217" s="140"/>
      <c r="AW217" s="140"/>
      <c r="AX217" s="140"/>
      <c r="AY217" s="140"/>
      <c r="AZ217" s="140"/>
      <c r="BA217" s="141" t="b">
        <f t="shared" si="44"/>
        <v>1</v>
      </c>
      <c r="BB217" s="141">
        <f t="shared" si="51"/>
        <v>0</v>
      </c>
    </row>
    <row r="218" spans="1:54" hidden="1" x14ac:dyDescent="0.2">
      <c r="A218" s="190">
        <v>4</v>
      </c>
      <c r="B218" s="141" t="s">
        <v>461</v>
      </c>
      <c r="C218" s="148" t="str">
        <f t="shared" si="39"/>
        <v>40</v>
      </c>
      <c r="D218" s="148" t="str">
        <f t="shared" si="45"/>
        <v>50</v>
      </c>
      <c r="E218" s="148" t="str">
        <f t="shared" si="46"/>
        <v>001</v>
      </c>
      <c r="F218" s="127" t="str">
        <f t="shared" si="47"/>
        <v>5100.10</v>
      </c>
      <c r="G218" s="141" t="s">
        <v>108</v>
      </c>
      <c r="H218" s="163">
        <v>0</v>
      </c>
      <c r="I218" s="163">
        <v>0</v>
      </c>
      <c r="J218" s="163"/>
      <c r="K218" s="163"/>
      <c r="L218" s="163"/>
      <c r="M218" s="163">
        <v>0</v>
      </c>
      <c r="N218" s="139">
        <v>0</v>
      </c>
      <c r="O218" s="139"/>
      <c r="Q218" s="174">
        <v>0</v>
      </c>
      <c r="R218" s="174">
        <v>0</v>
      </c>
      <c r="S218" s="174"/>
      <c r="T218" s="174"/>
      <c r="U218" s="174"/>
      <c r="V218" s="174">
        <v>0</v>
      </c>
      <c r="W218" s="140">
        <v>0</v>
      </c>
      <c r="X218" s="140"/>
      <c r="Z218" s="176">
        <v>0</v>
      </c>
      <c r="AA218" s="176">
        <v>0</v>
      </c>
      <c r="AB218" s="176"/>
      <c r="AC218" s="176"/>
      <c r="AD218" s="176"/>
      <c r="AE218" s="176">
        <v>0</v>
      </c>
      <c r="AF218" s="172">
        <v>0</v>
      </c>
      <c r="AG218" s="172"/>
      <c r="AI218" s="168">
        <f>IFERROR(VLOOKUP(B218,[2]rptBudgetaryBudgetCrossOrganiza!$A$1:$M$754,4,FALSE),"0")</f>
        <v>0</v>
      </c>
      <c r="AJ218" s="168">
        <f>IFERROR(VLOOKUP(B218,[2]rptBudgetaryBudgetCrossOrganiza!$A$1:$M$754,6,FALSE),"0")</f>
        <v>0</v>
      </c>
      <c r="AK218" s="170">
        <v>0</v>
      </c>
      <c r="AL218" s="170">
        <f>IFERROR(VLOOKUP(B218,[3]rptBudgetaryBudgetCrossOrganiza!$A$8792:$O$10068,13,FALSE),"0")</f>
        <v>0</v>
      </c>
      <c r="AM218" s="170"/>
      <c r="AN218" s="170"/>
      <c r="AO218" s="170"/>
      <c r="AP218" s="170"/>
      <c r="AQ218" s="170"/>
      <c r="AS218" s="140"/>
      <c r="AT218" s="140"/>
      <c r="AU218" s="140"/>
      <c r="AV218" s="140"/>
      <c r="AW218" s="140"/>
      <c r="AX218" s="140"/>
      <c r="AY218" s="140"/>
      <c r="AZ218" s="140"/>
      <c r="BA218" s="141" t="b">
        <f t="shared" si="44"/>
        <v>1</v>
      </c>
      <c r="BB218" s="141">
        <f t="shared" si="51"/>
        <v>0</v>
      </c>
    </row>
    <row r="219" spans="1:54" hidden="1" x14ac:dyDescent="0.2">
      <c r="A219" s="190">
        <v>4</v>
      </c>
      <c r="B219" s="141" t="s">
        <v>462</v>
      </c>
      <c r="C219" s="148" t="str">
        <f t="shared" si="39"/>
        <v>40</v>
      </c>
      <c r="D219" s="148" t="str">
        <f t="shared" si="45"/>
        <v>50</v>
      </c>
      <c r="E219" s="148" t="str">
        <f t="shared" si="46"/>
        <v>001</v>
      </c>
      <c r="F219" s="127" t="str">
        <f t="shared" si="47"/>
        <v>5100.04</v>
      </c>
      <c r="G219" s="141" t="s">
        <v>102</v>
      </c>
      <c r="H219" s="163">
        <v>292</v>
      </c>
      <c r="I219" s="163">
        <v>292</v>
      </c>
      <c r="J219" s="163"/>
      <c r="K219" s="163"/>
      <c r="L219" s="163"/>
      <c r="M219" s="163">
        <v>222.01</v>
      </c>
      <c r="N219" s="139">
        <v>222.01</v>
      </c>
      <c r="O219" s="139"/>
      <c r="Q219" s="174">
        <v>165</v>
      </c>
      <c r="R219" s="174">
        <v>165</v>
      </c>
      <c r="S219" s="174"/>
      <c r="T219" s="174"/>
      <c r="U219" s="174"/>
      <c r="V219" s="174">
        <v>163.19999999999999</v>
      </c>
      <c r="W219" s="140">
        <v>163.19999999999999</v>
      </c>
      <c r="X219" s="140"/>
      <c r="Z219" s="176">
        <v>165</v>
      </c>
      <c r="AA219" s="176">
        <v>165</v>
      </c>
      <c r="AB219" s="176"/>
      <c r="AC219" s="176"/>
      <c r="AD219" s="176"/>
      <c r="AE219" s="176">
        <v>125.86</v>
      </c>
      <c r="AF219" s="172">
        <v>125.86</v>
      </c>
      <c r="AG219" s="172"/>
      <c r="AI219" s="168">
        <f>IFERROR(VLOOKUP(B219,[2]rptBudgetaryBudgetCrossOrganiza!$A$1:$M$754,4,FALSE),"0")</f>
        <v>165</v>
      </c>
      <c r="AJ219" s="168">
        <f>IFERROR(VLOOKUP(B219,[2]rptBudgetaryBudgetCrossOrganiza!$A$1:$M$754,6,FALSE),"0")</f>
        <v>165</v>
      </c>
      <c r="AK219" s="170">
        <v>165</v>
      </c>
      <c r="AL219" s="170">
        <f>IFERROR(VLOOKUP(B219,[3]rptBudgetaryBudgetCrossOrganiza!$A$8792:$O$10068,13,FALSE),"0")</f>
        <v>38.31</v>
      </c>
      <c r="AM219" s="170"/>
      <c r="AN219" s="170"/>
      <c r="AO219" s="170"/>
      <c r="AP219" s="170"/>
      <c r="AQ219" s="170"/>
      <c r="AS219" s="140"/>
      <c r="AT219" s="140"/>
      <c r="AU219" s="140"/>
      <c r="AV219" s="140"/>
      <c r="AW219" s="140"/>
      <c r="AX219" s="140"/>
      <c r="AY219" s="140"/>
      <c r="AZ219" s="140"/>
      <c r="BA219" s="141" t="b">
        <f t="shared" si="44"/>
        <v>1</v>
      </c>
      <c r="BB219" s="141">
        <f t="shared" si="51"/>
        <v>0</v>
      </c>
    </row>
    <row r="220" spans="1:54" hidden="1" x14ac:dyDescent="0.2">
      <c r="A220" s="190">
        <v>4</v>
      </c>
      <c r="B220" s="141" t="s">
        <v>463</v>
      </c>
      <c r="C220" s="148" t="str">
        <f t="shared" si="39"/>
        <v>40</v>
      </c>
      <c r="D220" s="148" t="str">
        <f t="shared" si="45"/>
        <v>50</v>
      </c>
      <c r="E220" s="148" t="str">
        <f t="shared" si="46"/>
        <v>001</v>
      </c>
      <c r="F220" s="127" t="str">
        <f t="shared" si="47"/>
        <v>5100.06</v>
      </c>
      <c r="G220" s="141" t="s">
        <v>104</v>
      </c>
      <c r="H220" s="163">
        <v>4030</v>
      </c>
      <c r="I220" s="163">
        <v>4030</v>
      </c>
      <c r="J220" s="163"/>
      <c r="K220" s="163"/>
      <c r="L220" s="163"/>
      <c r="M220" s="163">
        <v>4030</v>
      </c>
      <c r="N220" s="139">
        <v>4030</v>
      </c>
      <c r="O220" s="139"/>
      <c r="Q220" s="174">
        <v>4380</v>
      </c>
      <c r="R220" s="174">
        <v>4380</v>
      </c>
      <c r="S220" s="174"/>
      <c r="T220" s="174"/>
      <c r="U220" s="174"/>
      <c r="V220" s="174">
        <v>4380</v>
      </c>
      <c r="W220" s="140">
        <v>4380</v>
      </c>
      <c r="X220" s="140"/>
      <c r="Z220" s="176">
        <v>3410</v>
      </c>
      <c r="AA220" s="176">
        <v>3410</v>
      </c>
      <c r="AB220" s="176"/>
      <c r="AC220" s="176"/>
      <c r="AD220" s="176"/>
      <c r="AE220" s="176">
        <v>1136.68</v>
      </c>
      <c r="AF220" s="172">
        <v>1136.68</v>
      </c>
      <c r="AG220" s="172"/>
      <c r="AI220" s="168">
        <f>IFERROR(VLOOKUP(B220,[2]rptBudgetaryBudgetCrossOrganiza!$A$1:$M$754,4,FALSE),"0")</f>
        <v>3410</v>
      </c>
      <c r="AJ220" s="168">
        <f>IFERROR(VLOOKUP(B220,[2]rptBudgetaryBudgetCrossOrganiza!$A$1:$M$754,6,FALSE),"0")</f>
        <v>3410</v>
      </c>
      <c r="AK220" s="170">
        <v>3410</v>
      </c>
      <c r="AL220" s="170">
        <f>IFERROR(VLOOKUP(B220,[3]rptBudgetaryBudgetCrossOrganiza!$A$8792:$O$10068,13,FALSE),"0")</f>
        <v>0</v>
      </c>
      <c r="AM220" s="170"/>
      <c r="AN220" s="170"/>
      <c r="AO220" s="170"/>
      <c r="AP220" s="170"/>
      <c r="AQ220" s="170"/>
      <c r="AS220" s="140"/>
      <c r="AT220" s="140"/>
      <c r="AU220" s="140"/>
      <c r="AV220" s="140"/>
      <c r="AW220" s="140"/>
      <c r="AX220" s="140"/>
      <c r="AY220" s="140"/>
      <c r="AZ220" s="140"/>
      <c r="BA220" s="141" t="b">
        <f t="shared" si="44"/>
        <v>1</v>
      </c>
      <c r="BB220" s="141">
        <f t="shared" si="51"/>
        <v>0</v>
      </c>
    </row>
    <row r="221" spans="1:54" hidden="1" x14ac:dyDescent="0.2">
      <c r="A221" s="190">
        <v>7</v>
      </c>
      <c r="B221" s="141" t="s">
        <v>464</v>
      </c>
      <c r="C221" s="148" t="str">
        <f t="shared" si="39"/>
        <v>40</v>
      </c>
      <c r="D221" s="148" t="str">
        <f t="shared" si="45"/>
        <v>50</v>
      </c>
      <c r="E221" s="148" t="str">
        <f t="shared" si="46"/>
        <v>001</v>
      </c>
      <c r="F221" s="127" t="str">
        <f t="shared" si="47"/>
        <v>7000.03</v>
      </c>
      <c r="G221" s="141" t="s">
        <v>83</v>
      </c>
      <c r="H221" s="163">
        <v>0</v>
      </c>
      <c r="I221" s="163">
        <v>1440</v>
      </c>
      <c r="J221" s="163"/>
      <c r="K221" s="163"/>
      <c r="L221" s="163"/>
      <c r="M221" s="163">
        <v>0</v>
      </c>
      <c r="N221" s="139">
        <v>0</v>
      </c>
      <c r="O221" s="139"/>
      <c r="Q221" s="174">
        <v>0</v>
      </c>
      <c r="R221" s="174">
        <v>1440</v>
      </c>
      <c r="S221" s="174"/>
      <c r="T221" s="174"/>
      <c r="U221" s="174"/>
      <c r="V221" s="174">
        <v>0</v>
      </c>
      <c r="W221" s="140">
        <v>0</v>
      </c>
      <c r="X221" s="140"/>
      <c r="Z221" s="176">
        <v>0</v>
      </c>
      <c r="AA221" s="176">
        <v>0</v>
      </c>
      <c r="AB221" s="176"/>
      <c r="AC221" s="176"/>
      <c r="AD221" s="176"/>
      <c r="AE221" s="176">
        <v>0</v>
      </c>
      <c r="AF221" s="172">
        <v>0</v>
      </c>
      <c r="AG221" s="172"/>
      <c r="AI221" s="168">
        <f>IFERROR(VLOOKUP(B221,[2]rptBudgetaryBudgetCrossOrganiza!$A$1:$M$754,4,FALSE),"0")</f>
        <v>0</v>
      </c>
      <c r="AJ221" s="168">
        <f>IFERROR(VLOOKUP(B221,[2]rptBudgetaryBudgetCrossOrganiza!$A$1:$M$754,6,FALSE),"0")</f>
        <v>0</v>
      </c>
      <c r="AK221" s="170"/>
      <c r="AL221" s="170">
        <f>IFERROR(VLOOKUP(B221,[3]rptBudgetaryBudgetCrossOrganiza!$A$8792:$O$10068,13,FALSE),"0")</f>
        <v>0</v>
      </c>
      <c r="AM221" s="170"/>
      <c r="AN221" s="170"/>
      <c r="AO221" s="170"/>
      <c r="AP221" s="170"/>
      <c r="AQ221" s="170"/>
      <c r="AS221" s="140"/>
      <c r="AT221" s="140"/>
      <c r="AU221" s="140"/>
      <c r="AV221" s="140"/>
      <c r="AW221" s="140"/>
      <c r="AX221" s="140"/>
      <c r="AY221" s="140"/>
      <c r="AZ221" s="140"/>
      <c r="BA221" s="141" t="b">
        <f t="shared" si="44"/>
        <v>1</v>
      </c>
      <c r="BB221" s="141">
        <f t="shared" si="51"/>
        <v>0</v>
      </c>
    </row>
    <row r="222" spans="1:54" hidden="1" x14ac:dyDescent="0.2">
      <c r="A222" s="141">
        <v>5</v>
      </c>
      <c r="B222" s="141" t="s">
        <v>465</v>
      </c>
      <c r="C222" s="148" t="str">
        <f t="shared" si="39"/>
        <v>40</v>
      </c>
      <c r="D222" s="148" t="str">
        <f t="shared" si="45"/>
        <v>50</v>
      </c>
      <c r="E222" s="148" t="str">
        <f t="shared" si="46"/>
        <v>001</v>
      </c>
      <c r="F222" s="127" t="str">
        <f t="shared" si="47"/>
        <v>6000.19</v>
      </c>
      <c r="G222" s="141" t="s">
        <v>179</v>
      </c>
      <c r="H222" s="163">
        <v>0</v>
      </c>
      <c r="I222" s="163">
        <v>0</v>
      </c>
      <c r="J222" s="163"/>
      <c r="K222" s="163"/>
      <c r="L222" s="163"/>
      <c r="M222" s="163">
        <v>0</v>
      </c>
      <c r="N222" s="139">
        <v>0</v>
      </c>
      <c r="O222" s="139"/>
      <c r="Q222" s="174">
        <v>0</v>
      </c>
      <c r="R222" s="174">
        <v>0</v>
      </c>
      <c r="S222" s="174"/>
      <c r="T222" s="174"/>
      <c r="U222" s="174"/>
      <c r="V222" s="174">
        <v>0</v>
      </c>
      <c r="W222" s="140">
        <v>0</v>
      </c>
      <c r="X222" s="140"/>
      <c r="Z222" s="176">
        <v>0</v>
      </c>
      <c r="AA222" s="176">
        <v>0</v>
      </c>
      <c r="AB222" s="176"/>
      <c r="AC222" s="176"/>
      <c r="AD222" s="176"/>
      <c r="AE222" s="176">
        <v>0</v>
      </c>
      <c r="AF222" s="172">
        <v>0</v>
      </c>
      <c r="AG222" s="172"/>
      <c r="AI222" s="168">
        <f>IFERROR(VLOOKUP(B222,[2]rptBudgetaryBudgetCrossOrganiza!$A$1:$M$754,4,FALSE),"0")</f>
        <v>0</v>
      </c>
      <c r="AJ222" s="168">
        <f>IFERROR(VLOOKUP(B222,[2]rptBudgetaryBudgetCrossOrganiza!$A$1:$M$754,6,FALSE),"0")</f>
        <v>0</v>
      </c>
      <c r="AK222" s="170"/>
      <c r="AL222" s="170">
        <f>IFERROR(VLOOKUP(B222,[3]rptBudgetaryBudgetCrossOrganiza!$A$8792:$O$10068,13,FALSE),"0")</f>
        <v>0</v>
      </c>
      <c r="AM222" s="170"/>
      <c r="AN222" s="170"/>
      <c r="AO222" s="170"/>
      <c r="AP222" s="170"/>
      <c r="AQ222" s="170"/>
      <c r="AS222" s="140"/>
      <c r="AT222" s="140"/>
      <c r="AU222" s="140"/>
      <c r="AV222" s="140"/>
      <c r="AW222" s="140"/>
      <c r="AX222" s="140"/>
      <c r="AY222" s="140"/>
      <c r="AZ222" s="140"/>
      <c r="BA222" s="141" t="b">
        <f t="shared" si="44"/>
        <v>1</v>
      </c>
      <c r="BB222" s="141">
        <f t="shared" si="51"/>
        <v>0</v>
      </c>
    </row>
    <row r="223" spans="1:54" hidden="1" x14ac:dyDescent="0.2">
      <c r="A223" s="190">
        <v>4</v>
      </c>
      <c r="B223" s="141" t="s">
        <v>466</v>
      </c>
      <c r="C223" s="148" t="str">
        <f t="shared" si="39"/>
        <v>40</v>
      </c>
      <c r="D223" s="148" t="str">
        <f t="shared" si="45"/>
        <v>50</v>
      </c>
      <c r="E223" s="148" t="str">
        <f t="shared" si="46"/>
        <v>001</v>
      </c>
      <c r="F223" s="127" t="str">
        <f t="shared" si="47"/>
        <v>5000.07</v>
      </c>
      <c r="G223" s="141" t="s">
        <v>91</v>
      </c>
      <c r="H223" s="163">
        <v>2723</v>
      </c>
      <c r="I223" s="163">
        <v>2723</v>
      </c>
      <c r="J223" s="163"/>
      <c r="K223" s="163"/>
      <c r="L223" s="163"/>
      <c r="M223" s="163">
        <v>0</v>
      </c>
      <c r="N223" s="139">
        <v>0</v>
      </c>
      <c r="O223" s="139"/>
      <c r="Q223" s="174">
        <v>2110</v>
      </c>
      <c r="R223" s="174">
        <v>2110</v>
      </c>
      <c r="S223" s="174"/>
      <c r="T223" s="174"/>
      <c r="U223" s="174"/>
      <c r="V223" s="174">
        <v>0</v>
      </c>
      <c r="W223" s="140">
        <v>0</v>
      </c>
      <c r="X223" s="140"/>
      <c r="Z223" s="176">
        <v>2155</v>
      </c>
      <c r="AA223" s="176">
        <v>2155</v>
      </c>
      <c r="AB223" s="176"/>
      <c r="AC223" s="176"/>
      <c r="AD223" s="176"/>
      <c r="AE223" s="176">
        <v>7165.25</v>
      </c>
      <c r="AF223" s="172">
        <v>7165.25</v>
      </c>
      <c r="AG223" s="172"/>
      <c r="AI223" s="168">
        <f>IFERROR(VLOOKUP(B223,[2]rptBudgetaryBudgetCrossOrganiza!$A$1:$M$754,4,FALSE),"0")</f>
        <v>2220</v>
      </c>
      <c r="AJ223" s="168">
        <f>IFERROR(VLOOKUP(B223,[2]rptBudgetaryBudgetCrossOrganiza!$A$1:$M$754,6,FALSE),"0")</f>
        <v>2220</v>
      </c>
      <c r="AK223" s="170">
        <v>2220</v>
      </c>
      <c r="AL223" s="170">
        <f>IFERROR(VLOOKUP(B223,[3]rptBudgetaryBudgetCrossOrganiza!$A$8792:$O$10068,13,FALSE),"0")</f>
        <v>0</v>
      </c>
      <c r="AM223" s="170"/>
      <c r="AN223" s="170"/>
      <c r="AO223" s="170"/>
      <c r="AP223" s="170"/>
      <c r="AQ223" s="170"/>
      <c r="AS223" s="140"/>
      <c r="AT223" s="140"/>
      <c r="AU223" s="140"/>
      <c r="AV223" s="140"/>
      <c r="AW223" s="140"/>
      <c r="AX223" s="140"/>
      <c r="AY223" s="140"/>
      <c r="AZ223" s="140"/>
      <c r="BA223" s="141" t="b">
        <f t="shared" si="44"/>
        <v>1</v>
      </c>
      <c r="BB223" s="141">
        <f t="shared" si="51"/>
        <v>0</v>
      </c>
    </row>
    <row r="224" spans="1:54" hidden="1" x14ac:dyDescent="0.2">
      <c r="A224" s="190">
        <v>4</v>
      </c>
      <c r="B224" s="141" t="s">
        <v>467</v>
      </c>
      <c r="C224" s="148" t="str">
        <f t="shared" si="39"/>
        <v>40</v>
      </c>
      <c r="D224" s="148" t="str">
        <f t="shared" si="45"/>
        <v>50</v>
      </c>
      <c r="E224" s="148" t="str">
        <f t="shared" si="46"/>
        <v>001</v>
      </c>
      <c r="F224" s="127" t="str">
        <f t="shared" si="47"/>
        <v>5000.12</v>
      </c>
      <c r="G224" s="141" t="s">
        <v>96</v>
      </c>
      <c r="H224" s="163">
        <v>0</v>
      </c>
      <c r="I224" s="163">
        <v>0</v>
      </c>
      <c r="J224" s="163"/>
      <c r="K224" s="163"/>
      <c r="L224" s="163"/>
      <c r="M224" s="163">
        <v>0</v>
      </c>
      <c r="N224" s="139">
        <v>0</v>
      </c>
      <c r="O224" s="139"/>
      <c r="Q224" s="174">
        <v>0</v>
      </c>
      <c r="R224" s="174">
        <v>0</v>
      </c>
      <c r="S224" s="174"/>
      <c r="T224" s="174"/>
      <c r="U224" s="174"/>
      <c r="V224" s="174">
        <v>0</v>
      </c>
      <c r="W224" s="140">
        <v>0</v>
      </c>
      <c r="X224" s="140"/>
      <c r="Z224" s="176">
        <v>0</v>
      </c>
      <c r="AA224" s="176">
        <v>0</v>
      </c>
      <c r="AB224" s="176"/>
      <c r="AC224" s="176"/>
      <c r="AD224" s="176"/>
      <c r="AE224" s="176">
        <v>0</v>
      </c>
      <c r="AF224" s="172">
        <v>0</v>
      </c>
      <c r="AG224" s="172"/>
      <c r="AI224" s="168">
        <f>IFERROR(VLOOKUP(B224,[2]rptBudgetaryBudgetCrossOrganiza!$A$1:$M$754,4,FALSE),"0")</f>
        <v>0</v>
      </c>
      <c r="AJ224" s="168">
        <f>IFERROR(VLOOKUP(B224,[2]rptBudgetaryBudgetCrossOrganiza!$A$1:$M$754,6,FALSE),"0")</f>
        <v>0</v>
      </c>
      <c r="AK224" s="170">
        <v>0</v>
      </c>
      <c r="AL224" s="170">
        <f>IFERROR(VLOOKUP(B224,[3]rptBudgetaryBudgetCrossOrganiza!$A$8792:$O$10068,13,FALSE),"0")</f>
        <v>0</v>
      </c>
      <c r="AM224" s="170"/>
      <c r="AN224" s="170"/>
      <c r="AO224" s="170"/>
      <c r="AP224" s="170"/>
      <c r="AQ224" s="170"/>
      <c r="AS224" s="140"/>
      <c r="AT224" s="140"/>
      <c r="AU224" s="140"/>
      <c r="AV224" s="140"/>
      <c r="AW224" s="140"/>
      <c r="AX224" s="140"/>
      <c r="AY224" s="140"/>
      <c r="AZ224" s="140"/>
      <c r="BA224" s="141" t="b">
        <f t="shared" si="44"/>
        <v>1</v>
      </c>
      <c r="BB224" s="141">
        <f t="shared" si="51"/>
        <v>0</v>
      </c>
    </row>
    <row r="225" spans="1:54" hidden="1" x14ac:dyDescent="0.2">
      <c r="A225" s="190">
        <v>4</v>
      </c>
      <c r="B225" s="141" t="s">
        <v>468</v>
      </c>
      <c r="C225" s="148" t="str">
        <f t="shared" si="39"/>
        <v>40</v>
      </c>
      <c r="D225" s="148" t="str">
        <f t="shared" si="45"/>
        <v>50</v>
      </c>
      <c r="E225" s="148" t="str">
        <f t="shared" si="46"/>
        <v>001</v>
      </c>
      <c r="F225" s="127" t="str">
        <f t="shared" si="47"/>
        <v>5000.05</v>
      </c>
      <c r="G225" s="141" t="s">
        <v>89</v>
      </c>
      <c r="H225" s="163">
        <v>0</v>
      </c>
      <c r="I225" s="163">
        <v>0</v>
      </c>
      <c r="J225" s="163"/>
      <c r="K225" s="163"/>
      <c r="L225" s="163"/>
      <c r="M225" s="163">
        <v>0</v>
      </c>
      <c r="N225" s="139">
        <v>0</v>
      </c>
      <c r="O225" s="139"/>
      <c r="Q225" s="174">
        <v>0</v>
      </c>
      <c r="R225" s="174">
        <v>0</v>
      </c>
      <c r="S225" s="174"/>
      <c r="T225" s="174"/>
      <c r="U225" s="174"/>
      <c r="V225" s="174">
        <v>0</v>
      </c>
      <c r="W225" s="140">
        <v>0</v>
      </c>
      <c r="X225" s="140"/>
      <c r="Z225" s="176">
        <v>0</v>
      </c>
      <c r="AA225" s="176">
        <v>0</v>
      </c>
      <c r="AB225" s="176"/>
      <c r="AC225" s="176"/>
      <c r="AD225" s="176"/>
      <c r="AE225" s="176">
        <v>0</v>
      </c>
      <c r="AF225" s="172">
        <v>0</v>
      </c>
      <c r="AG225" s="172"/>
      <c r="AI225" s="168">
        <f>IFERROR(VLOOKUP(B225,[2]rptBudgetaryBudgetCrossOrganiza!$A$1:$M$754,4,FALSE),"0")</f>
        <v>0</v>
      </c>
      <c r="AJ225" s="168">
        <f>IFERROR(VLOOKUP(B225,[2]rptBudgetaryBudgetCrossOrganiza!$A$1:$M$754,6,FALSE),"0")</f>
        <v>0</v>
      </c>
      <c r="AK225" s="170">
        <v>0</v>
      </c>
      <c r="AL225" s="170">
        <f>IFERROR(VLOOKUP(B225,[3]rptBudgetaryBudgetCrossOrganiza!$A$8792:$O$10068,13,FALSE),"0")</f>
        <v>0</v>
      </c>
      <c r="AM225" s="170"/>
      <c r="AN225" s="170"/>
      <c r="AO225" s="170"/>
      <c r="AP225" s="170"/>
      <c r="AQ225" s="170"/>
      <c r="AS225" s="140"/>
      <c r="AT225" s="140"/>
      <c r="AU225" s="140"/>
      <c r="AV225" s="140"/>
      <c r="AW225" s="140"/>
      <c r="AX225" s="140"/>
      <c r="AY225" s="140"/>
      <c r="AZ225" s="140"/>
      <c r="BA225" s="141" t="b">
        <f t="shared" si="44"/>
        <v>1</v>
      </c>
      <c r="BB225" s="141">
        <f t="shared" si="51"/>
        <v>0</v>
      </c>
    </row>
    <row r="226" spans="1:54" hidden="1" x14ac:dyDescent="0.2">
      <c r="A226" s="190">
        <v>4</v>
      </c>
      <c r="B226" s="141" t="s">
        <v>469</v>
      </c>
      <c r="C226" s="148" t="str">
        <f t="shared" si="39"/>
        <v>40</v>
      </c>
      <c r="D226" s="148" t="str">
        <f t="shared" si="45"/>
        <v>50</v>
      </c>
      <c r="E226" s="148" t="str">
        <f t="shared" si="46"/>
        <v>001</v>
      </c>
      <c r="F226" s="127" t="str">
        <f t="shared" si="47"/>
        <v>5000.10</v>
      </c>
      <c r="G226" s="141" t="s">
        <v>94</v>
      </c>
      <c r="H226" s="163">
        <v>0</v>
      </c>
      <c r="I226" s="163">
        <v>0</v>
      </c>
      <c r="J226" s="163"/>
      <c r="K226" s="163"/>
      <c r="L226" s="163"/>
      <c r="M226" s="163">
        <v>0</v>
      </c>
      <c r="N226" s="139">
        <v>0</v>
      </c>
      <c r="O226" s="139"/>
      <c r="Q226" s="174">
        <v>0</v>
      </c>
      <c r="R226" s="174">
        <v>0</v>
      </c>
      <c r="S226" s="174"/>
      <c r="T226" s="174"/>
      <c r="U226" s="174"/>
      <c r="V226" s="174">
        <v>0</v>
      </c>
      <c r="W226" s="140">
        <v>0</v>
      </c>
      <c r="X226" s="140"/>
      <c r="Z226" s="176">
        <v>0</v>
      </c>
      <c r="AA226" s="176">
        <v>0</v>
      </c>
      <c r="AB226" s="176"/>
      <c r="AC226" s="176"/>
      <c r="AD226" s="176"/>
      <c r="AE226" s="176">
        <v>0</v>
      </c>
      <c r="AF226" s="172">
        <v>0</v>
      </c>
      <c r="AG226" s="172"/>
      <c r="AI226" s="168">
        <f>IFERROR(VLOOKUP(B226,[2]rptBudgetaryBudgetCrossOrganiza!$A$1:$M$754,4,FALSE),"0")</f>
        <v>0</v>
      </c>
      <c r="AJ226" s="168">
        <f>IFERROR(VLOOKUP(B226,[2]rptBudgetaryBudgetCrossOrganiza!$A$1:$M$754,6,FALSE),"0")</f>
        <v>0</v>
      </c>
      <c r="AK226" s="170">
        <v>0</v>
      </c>
      <c r="AL226" s="170">
        <f>IFERROR(VLOOKUP(B226,[3]rptBudgetaryBudgetCrossOrganiza!$A$8792:$O$10068,13,FALSE),"0")</f>
        <v>0</v>
      </c>
      <c r="AM226" s="170"/>
      <c r="AN226" s="170"/>
      <c r="AO226" s="170"/>
      <c r="AP226" s="170"/>
      <c r="AQ226" s="170"/>
      <c r="AS226" s="140"/>
      <c r="AT226" s="140"/>
      <c r="AU226" s="140"/>
      <c r="AV226" s="140"/>
      <c r="AW226" s="140"/>
      <c r="AX226" s="140"/>
      <c r="AY226" s="140"/>
      <c r="AZ226" s="140"/>
      <c r="BA226" s="141" t="b">
        <f t="shared" si="44"/>
        <v>1</v>
      </c>
      <c r="BB226" s="141">
        <f t="shared" si="51"/>
        <v>0</v>
      </c>
    </row>
    <row r="227" spans="1:54" hidden="1" x14ac:dyDescent="0.2">
      <c r="A227" s="190">
        <v>4</v>
      </c>
      <c r="B227" s="141" t="s">
        <v>470</v>
      </c>
      <c r="C227" s="148" t="str">
        <f t="shared" si="39"/>
        <v>40</v>
      </c>
      <c r="D227" s="148" t="str">
        <f t="shared" si="45"/>
        <v>50</v>
      </c>
      <c r="E227" s="148" t="str">
        <f t="shared" si="46"/>
        <v>001</v>
      </c>
      <c r="F227" s="127" t="str">
        <f t="shared" si="47"/>
        <v>5000.04</v>
      </c>
      <c r="G227" s="141" t="s">
        <v>88</v>
      </c>
      <c r="H227" s="163">
        <v>0</v>
      </c>
      <c r="I227" s="163">
        <v>0</v>
      </c>
      <c r="J227" s="163"/>
      <c r="K227" s="163"/>
      <c r="L227" s="163"/>
      <c r="M227" s="163">
        <v>0</v>
      </c>
      <c r="N227" s="139">
        <v>0</v>
      </c>
      <c r="O227" s="139"/>
      <c r="Q227" s="174">
        <v>0</v>
      </c>
      <c r="R227" s="174">
        <v>0</v>
      </c>
      <c r="S227" s="174"/>
      <c r="T227" s="174"/>
      <c r="U227" s="174"/>
      <c r="V227" s="174">
        <v>0</v>
      </c>
      <c r="W227" s="140">
        <v>0</v>
      </c>
      <c r="X227" s="140"/>
      <c r="Z227" s="176">
        <v>0</v>
      </c>
      <c r="AA227" s="176">
        <v>0</v>
      </c>
      <c r="AB227" s="176"/>
      <c r="AC227" s="176"/>
      <c r="AD227" s="176"/>
      <c r="AE227" s="176">
        <v>0</v>
      </c>
      <c r="AF227" s="172">
        <v>0</v>
      </c>
      <c r="AG227" s="172"/>
      <c r="AI227" s="168">
        <f>IFERROR(VLOOKUP(B227,[2]rptBudgetaryBudgetCrossOrganiza!$A$1:$M$754,4,FALSE),"0")</f>
        <v>0</v>
      </c>
      <c r="AJ227" s="168">
        <f>IFERROR(VLOOKUP(B227,[2]rptBudgetaryBudgetCrossOrganiza!$A$1:$M$754,6,FALSE),"0")</f>
        <v>0</v>
      </c>
      <c r="AK227" s="170">
        <v>0</v>
      </c>
      <c r="AL227" s="170">
        <f>IFERROR(VLOOKUP(B227,[3]rptBudgetaryBudgetCrossOrganiza!$A$8792:$O$10068,13,FALSE),"0")</f>
        <v>0</v>
      </c>
      <c r="AM227" s="170"/>
      <c r="AN227" s="170"/>
      <c r="AO227" s="170"/>
      <c r="AP227" s="170"/>
      <c r="AQ227" s="170"/>
      <c r="AS227" s="140"/>
      <c r="AT227" s="140"/>
      <c r="AU227" s="140"/>
      <c r="AV227" s="140"/>
      <c r="AW227" s="140"/>
      <c r="AX227" s="140"/>
      <c r="AY227" s="140"/>
      <c r="AZ227" s="140"/>
      <c r="BA227" s="141" t="b">
        <f t="shared" si="44"/>
        <v>1</v>
      </c>
      <c r="BB227" s="141">
        <f t="shared" si="51"/>
        <v>0</v>
      </c>
    </row>
    <row r="228" spans="1:54" hidden="1" x14ac:dyDescent="0.2">
      <c r="A228" s="190">
        <v>4</v>
      </c>
      <c r="B228" s="141" t="s">
        <v>471</v>
      </c>
      <c r="C228" s="148" t="str">
        <f t="shared" si="39"/>
        <v>40</v>
      </c>
      <c r="D228" s="148" t="str">
        <f t="shared" si="45"/>
        <v>50</v>
      </c>
      <c r="E228" s="148" t="str">
        <f t="shared" si="46"/>
        <v>001</v>
      </c>
      <c r="F228" s="127" t="str">
        <f t="shared" si="47"/>
        <v>5000.08</v>
      </c>
      <c r="G228" s="141" t="s">
        <v>92</v>
      </c>
      <c r="H228" s="163">
        <v>1080</v>
      </c>
      <c r="I228" s="163">
        <v>1080</v>
      </c>
      <c r="J228" s="163"/>
      <c r="K228" s="163"/>
      <c r="L228" s="163"/>
      <c r="M228" s="163">
        <v>1075.67</v>
      </c>
      <c r="N228" s="139">
        <v>1075.67</v>
      </c>
      <c r="O228" s="139"/>
      <c r="Q228" s="174">
        <v>1120</v>
      </c>
      <c r="R228" s="174">
        <v>1120</v>
      </c>
      <c r="S228" s="174"/>
      <c r="T228" s="174"/>
      <c r="U228" s="174"/>
      <c r="V228" s="174">
        <v>1112.6300000000001</v>
      </c>
      <c r="W228" s="140">
        <v>1112.6300000000001</v>
      </c>
      <c r="X228" s="140"/>
      <c r="Z228" s="176">
        <v>1115</v>
      </c>
      <c r="AA228" s="176">
        <v>1115</v>
      </c>
      <c r="AB228" s="176"/>
      <c r="AC228" s="176"/>
      <c r="AD228" s="176"/>
      <c r="AE228" s="176">
        <v>1120.1600000000001</v>
      </c>
      <c r="AF228" s="172">
        <v>1120.1600000000001</v>
      </c>
      <c r="AG228" s="172"/>
      <c r="AI228" s="168">
        <f>IFERROR(VLOOKUP(B228,[2]rptBudgetaryBudgetCrossOrganiza!$A$1:$M$754,4,FALSE),"0")</f>
        <v>1149</v>
      </c>
      <c r="AJ228" s="168">
        <f>IFERROR(VLOOKUP(B228,[2]rptBudgetaryBudgetCrossOrganiza!$A$1:$M$754,6,FALSE),"0")</f>
        <v>1149</v>
      </c>
      <c r="AK228" s="170">
        <v>1149</v>
      </c>
      <c r="AL228" s="170">
        <f>IFERROR(VLOOKUP(B228,[3]rptBudgetaryBudgetCrossOrganiza!$A$8792:$O$10068,13,FALSE),"0")</f>
        <v>0</v>
      </c>
      <c r="AM228" s="170"/>
      <c r="AN228" s="170"/>
      <c r="AO228" s="170"/>
      <c r="AP228" s="170"/>
      <c r="AQ228" s="170"/>
      <c r="AS228" s="140"/>
      <c r="AT228" s="140"/>
      <c r="AU228" s="140"/>
      <c r="AV228" s="140"/>
      <c r="AW228" s="140"/>
      <c r="AX228" s="140"/>
      <c r="AY228" s="140"/>
      <c r="AZ228" s="140"/>
      <c r="BA228" s="141" t="b">
        <f t="shared" si="44"/>
        <v>1</v>
      </c>
      <c r="BB228" s="141">
        <f t="shared" si="51"/>
        <v>0</v>
      </c>
    </row>
    <row r="229" spans="1:54" hidden="1" x14ac:dyDescent="0.2">
      <c r="A229" s="190">
        <v>4</v>
      </c>
      <c r="B229" s="141" t="s">
        <v>472</v>
      </c>
      <c r="C229" s="148" t="str">
        <f t="shared" si="39"/>
        <v>40</v>
      </c>
      <c r="D229" s="148" t="str">
        <f t="shared" si="45"/>
        <v>50</v>
      </c>
      <c r="E229" s="148" t="str">
        <f t="shared" si="46"/>
        <v>001</v>
      </c>
      <c r="F229" s="127" t="str">
        <f t="shared" si="47"/>
        <v>5000.09</v>
      </c>
      <c r="G229" s="141" t="s">
        <v>93</v>
      </c>
      <c r="H229" s="163">
        <v>0</v>
      </c>
      <c r="I229" s="163">
        <v>0</v>
      </c>
      <c r="J229" s="163"/>
      <c r="K229" s="163"/>
      <c r="L229" s="163"/>
      <c r="M229" s="163">
        <v>0</v>
      </c>
      <c r="N229" s="139">
        <v>0</v>
      </c>
      <c r="O229" s="139"/>
      <c r="Q229" s="174">
        <v>0</v>
      </c>
      <c r="R229" s="174">
        <v>0</v>
      </c>
      <c r="S229" s="174"/>
      <c r="T229" s="174"/>
      <c r="U229" s="174"/>
      <c r="V229" s="174">
        <v>0</v>
      </c>
      <c r="W229" s="140">
        <v>0</v>
      </c>
      <c r="X229" s="140"/>
      <c r="Z229" s="176">
        <v>0</v>
      </c>
      <c r="AA229" s="176">
        <v>0</v>
      </c>
      <c r="AB229" s="176"/>
      <c r="AC229" s="176"/>
      <c r="AD229" s="176"/>
      <c r="AE229" s="176">
        <v>0</v>
      </c>
      <c r="AF229" s="172">
        <v>0</v>
      </c>
      <c r="AG229" s="172"/>
      <c r="AI229" s="168">
        <f>IFERROR(VLOOKUP(B229,[2]rptBudgetaryBudgetCrossOrganiza!$A$1:$M$754,4,FALSE),"0")</f>
        <v>0</v>
      </c>
      <c r="AJ229" s="168">
        <f>IFERROR(VLOOKUP(B229,[2]rptBudgetaryBudgetCrossOrganiza!$A$1:$M$754,6,FALSE),"0")</f>
        <v>0</v>
      </c>
      <c r="AK229" s="170">
        <v>0</v>
      </c>
      <c r="AL229" s="170">
        <f>IFERROR(VLOOKUP(B229,[3]rptBudgetaryBudgetCrossOrganiza!$A$8792:$O$10068,13,FALSE),"0")</f>
        <v>0</v>
      </c>
      <c r="AM229" s="170"/>
      <c r="AN229" s="170"/>
      <c r="AO229" s="170"/>
      <c r="AP229" s="170"/>
      <c r="AQ229" s="170"/>
      <c r="AS229" s="140"/>
      <c r="AT229" s="140"/>
      <c r="AU229" s="140"/>
      <c r="AV229" s="140"/>
      <c r="AW229" s="140"/>
      <c r="AX229" s="140"/>
      <c r="AY229" s="140"/>
      <c r="AZ229" s="140"/>
      <c r="BA229" s="141" t="b">
        <f t="shared" si="44"/>
        <v>1</v>
      </c>
      <c r="BB229" s="141">
        <f t="shared" si="51"/>
        <v>0</v>
      </c>
    </row>
    <row r="230" spans="1:54" hidden="1" x14ac:dyDescent="0.2">
      <c r="A230" s="190">
        <v>4</v>
      </c>
      <c r="B230" s="141" t="s">
        <v>473</v>
      </c>
      <c r="C230" s="148" t="str">
        <f t="shared" si="39"/>
        <v>40</v>
      </c>
      <c r="D230" s="148" t="str">
        <f t="shared" si="45"/>
        <v>50</v>
      </c>
      <c r="E230" s="148" t="str">
        <f t="shared" si="46"/>
        <v>001</v>
      </c>
      <c r="F230" s="127" t="str">
        <f t="shared" si="47"/>
        <v>5000.99</v>
      </c>
      <c r="G230" s="141" t="s">
        <v>97</v>
      </c>
      <c r="H230" s="163">
        <v>0</v>
      </c>
      <c r="I230" s="163">
        <v>0</v>
      </c>
      <c r="J230" s="163"/>
      <c r="K230" s="163"/>
      <c r="L230" s="163"/>
      <c r="M230" s="163">
        <v>0</v>
      </c>
      <c r="N230" s="139">
        <v>0</v>
      </c>
      <c r="O230" s="139"/>
      <c r="Q230" s="174">
        <v>0</v>
      </c>
      <c r="R230" s="174">
        <v>0</v>
      </c>
      <c r="S230" s="174"/>
      <c r="T230" s="174"/>
      <c r="U230" s="174"/>
      <c r="V230" s="174">
        <v>0</v>
      </c>
      <c r="W230" s="140">
        <v>0</v>
      </c>
      <c r="X230" s="140"/>
      <c r="Z230" s="176">
        <v>0</v>
      </c>
      <c r="AA230" s="176">
        <v>0</v>
      </c>
      <c r="AB230" s="176"/>
      <c r="AC230" s="176"/>
      <c r="AD230" s="176"/>
      <c r="AE230" s="176">
        <v>0</v>
      </c>
      <c r="AF230" s="172">
        <v>0</v>
      </c>
      <c r="AG230" s="172"/>
      <c r="AI230" s="168">
        <f>IFERROR(VLOOKUP(B230,[2]rptBudgetaryBudgetCrossOrganiza!$A$1:$M$754,4,FALSE),"0")</f>
        <v>0</v>
      </c>
      <c r="AJ230" s="168">
        <f>IFERROR(VLOOKUP(B230,[2]rptBudgetaryBudgetCrossOrganiza!$A$1:$M$754,6,FALSE),"0")</f>
        <v>0</v>
      </c>
      <c r="AK230" s="170">
        <v>0</v>
      </c>
      <c r="AL230" s="170">
        <f>IFERROR(VLOOKUP(B230,[3]rptBudgetaryBudgetCrossOrganiza!$A$8792:$O$10068,13,FALSE),"0")</f>
        <v>0</v>
      </c>
      <c r="AM230" s="170"/>
      <c r="AN230" s="170"/>
      <c r="AO230" s="170"/>
      <c r="AP230" s="170"/>
      <c r="AQ230" s="170"/>
      <c r="AS230" s="140"/>
      <c r="AT230" s="140"/>
      <c r="AU230" s="140"/>
      <c r="AV230" s="140"/>
      <c r="AW230" s="140"/>
      <c r="AX230" s="140"/>
      <c r="AY230" s="140"/>
      <c r="AZ230" s="140"/>
      <c r="BA230" s="141" t="b">
        <f t="shared" si="44"/>
        <v>1</v>
      </c>
      <c r="BB230" s="141">
        <f t="shared" si="51"/>
        <v>0</v>
      </c>
    </row>
    <row r="231" spans="1:54" x14ac:dyDescent="0.2">
      <c r="A231" s="190">
        <v>4</v>
      </c>
      <c r="B231" s="141" t="s">
        <v>474</v>
      </c>
      <c r="C231" s="148" t="str">
        <f t="shared" si="39"/>
        <v>40</v>
      </c>
      <c r="D231" s="148" t="str">
        <f t="shared" si="45"/>
        <v>50</v>
      </c>
      <c r="E231" s="148" t="str">
        <f t="shared" si="46"/>
        <v>001</v>
      </c>
      <c r="F231" s="127" t="str">
        <f t="shared" si="47"/>
        <v>5000.06</v>
      </c>
      <c r="G231" s="141" t="s">
        <v>90</v>
      </c>
      <c r="H231" s="163">
        <v>0</v>
      </c>
      <c r="I231" s="163">
        <v>0</v>
      </c>
      <c r="J231" s="163"/>
      <c r="K231" s="163"/>
      <c r="L231" s="163"/>
      <c r="M231" s="163">
        <v>0</v>
      </c>
      <c r="N231" s="139">
        <v>0</v>
      </c>
      <c r="O231" s="139"/>
      <c r="Q231" s="174">
        <v>0</v>
      </c>
      <c r="R231" s="174">
        <v>0</v>
      </c>
      <c r="S231" s="174"/>
      <c r="T231" s="174"/>
      <c r="U231" s="174"/>
      <c r="V231" s="174">
        <v>0</v>
      </c>
      <c r="W231" s="140">
        <v>0</v>
      </c>
      <c r="X231" s="140"/>
      <c r="Z231" s="176">
        <v>0</v>
      </c>
      <c r="AA231" s="176">
        <v>0</v>
      </c>
      <c r="AB231" s="176"/>
      <c r="AC231" s="176"/>
      <c r="AD231" s="176"/>
      <c r="AE231" s="176">
        <v>1343.93</v>
      </c>
      <c r="AF231" s="172">
        <v>1343.93</v>
      </c>
      <c r="AG231" s="172"/>
      <c r="AI231" s="168">
        <f>IFERROR(VLOOKUP(B231,[2]rptBudgetaryBudgetCrossOrganiza!$A$1:$M$754,4,FALSE),"0")</f>
        <v>0</v>
      </c>
      <c r="AJ231" s="168">
        <f>IFERROR(VLOOKUP(B231,[2]rptBudgetaryBudgetCrossOrganiza!$A$1:$M$754,6,FALSE),"0")</f>
        <v>0</v>
      </c>
      <c r="AK231" s="197">
        <v>100</v>
      </c>
      <c r="AL231" s="170">
        <f>IFERROR(VLOOKUP(B231,[3]rptBudgetaryBudgetCrossOrganiza!$A$8792:$O$10068,13,FALSE),"0")</f>
        <v>92.15</v>
      </c>
      <c r="AM231" s="170"/>
      <c r="AN231" s="170"/>
      <c r="AO231" s="170"/>
      <c r="AP231" s="170"/>
      <c r="AQ231" s="170"/>
      <c r="AS231" s="140"/>
      <c r="AT231" s="140"/>
      <c r="AU231" s="140"/>
      <c r="AV231" s="140"/>
      <c r="AW231" s="140"/>
      <c r="AX231" s="140"/>
      <c r="AY231" s="140"/>
      <c r="AZ231" s="140"/>
      <c r="BA231" s="141" t="b">
        <f t="shared" si="44"/>
        <v>0</v>
      </c>
      <c r="BB231" s="141">
        <f t="shared" si="51"/>
        <v>100</v>
      </c>
    </row>
    <row r="232" spans="1:54" hidden="1" x14ac:dyDescent="0.2">
      <c r="A232" s="190">
        <v>4</v>
      </c>
      <c r="B232" s="141" t="s">
        <v>475</v>
      </c>
      <c r="C232" s="148" t="str">
        <f t="shared" si="39"/>
        <v>40</v>
      </c>
      <c r="D232" s="148" t="str">
        <f t="shared" si="45"/>
        <v>50</v>
      </c>
      <c r="E232" s="148" t="str">
        <f t="shared" si="46"/>
        <v>001</v>
      </c>
      <c r="F232" s="127" t="str">
        <f t="shared" si="47"/>
        <v>5000.03</v>
      </c>
      <c r="G232" s="141" t="s">
        <v>87</v>
      </c>
      <c r="H232" s="163">
        <v>100</v>
      </c>
      <c r="I232" s="163">
        <v>100</v>
      </c>
      <c r="J232" s="163"/>
      <c r="K232" s="163"/>
      <c r="L232" s="163"/>
      <c r="M232" s="163">
        <v>66.900000000000006</v>
      </c>
      <c r="N232" s="139">
        <v>66.900000000000006</v>
      </c>
      <c r="O232" s="139"/>
      <c r="Q232" s="174">
        <v>100</v>
      </c>
      <c r="R232" s="174">
        <v>100</v>
      </c>
      <c r="S232" s="174"/>
      <c r="T232" s="174"/>
      <c r="U232" s="174"/>
      <c r="V232" s="174">
        <v>0</v>
      </c>
      <c r="W232" s="140">
        <v>0</v>
      </c>
      <c r="X232" s="140"/>
      <c r="Z232" s="176">
        <v>100</v>
      </c>
      <c r="AA232" s="176">
        <v>100</v>
      </c>
      <c r="AB232" s="176"/>
      <c r="AC232" s="176"/>
      <c r="AD232" s="176"/>
      <c r="AE232" s="176">
        <v>90.3</v>
      </c>
      <c r="AF232" s="172">
        <v>90.3</v>
      </c>
      <c r="AG232" s="172"/>
      <c r="AI232" s="168">
        <f>IFERROR(VLOOKUP(B232,[2]rptBudgetaryBudgetCrossOrganiza!$A$1:$M$754,4,FALSE),"0")</f>
        <v>105</v>
      </c>
      <c r="AJ232" s="168">
        <f>IFERROR(VLOOKUP(B232,[2]rptBudgetaryBudgetCrossOrganiza!$A$1:$M$754,6,FALSE),"0")</f>
        <v>105</v>
      </c>
      <c r="AK232" s="170">
        <v>105</v>
      </c>
      <c r="AL232" s="170">
        <f>IFERROR(VLOOKUP(B232,[3]rptBudgetaryBudgetCrossOrganiza!$A$8792:$O$10068,13,FALSE),"0")</f>
        <v>41.87</v>
      </c>
      <c r="AM232" s="170"/>
      <c r="AN232" s="170"/>
      <c r="AO232" s="170"/>
      <c r="AP232" s="170"/>
      <c r="AQ232" s="170"/>
      <c r="AS232" s="140"/>
      <c r="AT232" s="140"/>
      <c r="AU232" s="140"/>
      <c r="AV232" s="140"/>
      <c r="AW232" s="140"/>
      <c r="AX232" s="140"/>
      <c r="AY232" s="140"/>
      <c r="AZ232" s="140"/>
      <c r="BA232" s="141" t="b">
        <f t="shared" si="44"/>
        <v>1</v>
      </c>
      <c r="BB232" s="141">
        <f t="shared" si="51"/>
        <v>0</v>
      </c>
    </row>
    <row r="233" spans="1:54" hidden="1" x14ac:dyDescent="0.2">
      <c r="A233" s="190">
        <v>4</v>
      </c>
      <c r="B233" s="141" t="s">
        <v>476</v>
      </c>
      <c r="C233" s="148" t="str">
        <f t="shared" si="39"/>
        <v>40</v>
      </c>
      <c r="D233" s="148" t="str">
        <f t="shared" si="45"/>
        <v>50</v>
      </c>
      <c r="E233" s="148" t="str">
        <f t="shared" si="46"/>
        <v>001</v>
      </c>
      <c r="F233" s="127" t="str">
        <f t="shared" si="47"/>
        <v>5000.02</v>
      </c>
      <c r="G233" s="141" t="s">
        <v>86</v>
      </c>
      <c r="H233" s="163">
        <v>0</v>
      </c>
      <c r="I233" s="163">
        <v>0</v>
      </c>
      <c r="J233" s="163"/>
      <c r="K233" s="163"/>
      <c r="L233" s="163"/>
      <c r="M233" s="163">
        <v>0</v>
      </c>
      <c r="N233" s="139">
        <v>0</v>
      </c>
      <c r="O233" s="139"/>
      <c r="Q233" s="174">
        <v>0</v>
      </c>
      <c r="R233" s="174">
        <v>0</v>
      </c>
      <c r="S233" s="174"/>
      <c r="T233" s="174"/>
      <c r="U233" s="174"/>
      <c r="V233" s="174">
        <v>0</v>
      </c>
      <c r="W233" s="140">
        <v>0</v>
      </c>
      <c r="X233" s="140"/>
      <c r="Z233" s="176">
        <v>0</v>
      </c>
      <c r="AA233" s="176">
        <v>0</v>
      </c>
      <c r="AB233" s="176"/>
      <c r="AC233" s="176"/>
      <c r="AD233" s="176"/>
      <c r="AE233" s="176">
        <v>0</v>
      </c>
      <c r="AF233" s="172">
        <v>0</v>
      </c>
      <c r="AG233" s="172"/>
      <c r="AI233" s="168">
        <f>IFERROR(VLOOKUP(B233,[2]rptBudgetaryBudgetCrossOrganiza!$A$1:$M$754,4,FALSE),"0")</f>
        <v>0</v>
      </c>
      <c r="AJ233" s="168">
        <f>IFERROR(VLOOKUP(B233,[2]rptBudgetaryBudgetCrossOrganiza!$A$1:$M$754,6,FALSE),"0")</f>
        <v>0</v>
      </c>
      <c r="AK233" s="170">
        <v>0</v>
      </c>
      <c r="AL233" s="170">
        <f>IFERROR(VLOOKUP(B233,[3]rptBudgetaryBudgetCrossOrganiza!$A$8792:$O$10068,13,FALSE),"0")</f>
        <v>0</v>
      </c>
      <c r="AM233" s="170"/>
      <c r="AN233" s="170"/>
      <c r="AO233" s="170"/>
      <c r="AP233" s="170"/>
      <c r="AQ233" s="170"/>
      <c r="AS233" s="140"/>
      <c r="AT233" s="140"/>
      <c r="AU233" s="140"/>
      <c r="AV233" s="140"/>
      <c r="AW233" s="140"/>
      <c r="AX233" s="140"/>
      <c r="AY233" s="140"/>
      <c r="AZ233" s="140"/>
      <c r="BA233" s="141" t="b">
        <f t="shared" si="44"/>
        <v>1</v>
      </c>
      <c r="BB233" s="141">
        <f t="shared" si="51"/>
        <v>0</v>
      </c>
    </row>
    <row r="234" spans="1:54" hidden="1" x14ac:dyDescent="0.2">
      <c r="A234" s="190">
        <v>4</v>
      </c>
      <c r="B234" s="141" t="s">
        <v>477</v>
      </c>
      <c r="C234" s="148" t="str">
        <f t="shared" si="39"/>
        <v>40</v>
      </c>
      <c r="D234" s="148" t="str">
        <f t="shared" si="45"/>
        <v>50</v>
      </c>
      <c r="E234" s="148" t="str">
        <f t="shared" si="46"/>
        <v>001</v>
      </c>
      <c r="F234" s="127" t="str">
        <f t="shared" si="47"/>
        <v>5000.01</v>
      </c>
      <c r="G234" s="141" t="s">
        <v>85</v>
      </c>
      <c r="H234" s="163">
        <v>155710</v>
      </c>
      <c r="I234" s="163">
        <v>155710</v>
      </c>
      <c r="J234" s="163"/>
      <c r="K234" s="163"/>
      <c r="L234" s="163"/>
      <c r="M234" s="163">
        <v>136283.47</v>
      </c>
      <c r="N234" s="139">
        <v>136283.47</v>
      </c>
      <c r="O234" s="139"/>
      <c r="Q234" s="174">
        <v>112325</v>
      </c>
      <c r="R234" s="174">
        <v>112325</v>
      </c>
      <c r="S234" s="174"/>
      <c r="T234" s="174"/>
      <c r="U234" s="174"/>
      <c r="V234" s="174">
        <v>110425.19</v>
      </c>
      <c r="W234" s="140">
        <v>110425.19</v>
      </c>
      <c r="X234" s="140"/>
      <c r="Z234" s="176">
        <v>115565</v>
      </c>
      <c r="AA234" s="176">
        <v>125715</v>
      </c>
      <c r="AB234" s="176"/>
      <c r="AC234" s="176"/>
      <c r="AD234" s="176"/>
      <c r="AE234" s="176">
        <v>132428.26999999999</v>
      </c>
      <c r="AF234" s="172">
        <v>132428.26999999999</v>
      </c>
      <c r="AG234" s="172"/>
      <c r="AI234" s="168">
        <f>IFERROR(VLOOKUP(B234,[2]rptBudgetaryBudgetCrossOrganiza!$A$1:$M$754,4,FALSE),"0")</f>
        <v>119032</v>
      </c>
      <c r="AJ234" s="168">
        <f>IFERROR(VLOOKUP(B234,[2]rptBudgetaryBudgetCrossOrganiza!$A$1:$M$754,6,FALSE),"0")</f>
        <v>119032</v>
      </c>
      <c r="AK234" s="170">
        <v>119032</v>
      </c>
      <c r="AL234" s="170">
        <f>IFERROR(VLOOKUP(B234,[3]rptBudgetaryBudgetCrossOrganiza!$A$8792:$O$10068,13,FALSE),"0")</f>
        <v>29437.69</v>
      </c>
      <c r="AM234" s="170"/>
      <c r="AN234" s="170"/>
      <c r="AO234" s="170"/>
      <c r="AP234" s="170"/>
      <c r="AQ234" s="170"/>
      <c r="AS234" s="140"/>
      <c r="AT234" s="140"/>
      <c r="AU234" s="140"/>
      <c r="AV234" s="140"/>
      <c r="AW234" s="140"/>
      <c r="AX234" s="140"/>
      <c r="AY234" s="140"/>
      <c r="AZ234" s="140"/>
      <c r="BA234" s="141" t="b">
        <f t="shared" si="44"/>
        <v>1</v>
      </c>
      <c r="BB234" s="141">
        <f t="shared" si="51"/>
        <v>0</v>
      </c>
    </row>
    <row r="235" spans="1:54" hidden="1" x14ac:dyDescent="0.2">
      <c r="A235" s="190">
        <v>4</v>
      </c>
      <c r="B235" s="141" t="s">
        <v>478</v>
      </c>
      <c r="C235" s="148" t="str">
        <f t="shared" si="39"/>
        <v>40</v>
      </c>
      <c r="D235" s="148" t="str">
        <f t="shared" si="45"/>
        <v>50</v>
      </c>
      <c r="E235" s="148" t="str">
        <f t="shared" si="46"/>
        <v>001</v>
      </c>
      <c r="F235" s="127" t="str">
        <f t="shared" si="47"/>
        <v>5000.11</v>
      </c>
      <c r="G235" s="141" t="s">
        <v>95</v>
      </c>
      <c r="H235" s="163">
        <v>0</v>
      </c>
      <c r="I235" s="163">
        <v>0</v>
      </c>
      <c r="J235" s="163"/>
      <c r="K235" s="163"/>
      <c r="L235" s="163"/>
      <c r="M235" s="163">
        <v>0</v>
      </c>
      <c r="N235" s="139">
        <v>0</v>
      </c>
      <c r="O235" s="139"/>
      <c r="Q235" s="174">
        <v>0</v>
      </c>
      <c r="R235" s="174">
        <v>0</v>
      </c>
      <c r="S235" s="174"/>
      <c r="T235" s="174"/>
      <c r="U235" s="174"/>
      <c r="V235" s="174">
        <v>0</v>
      </c>
      <c r="W235" s="140">
        <v>0</v>
      </c>
      <c r="X235" s="140"/>
      <c r="Z235" s="176">
        <v>0</v>
      </c>
      <c r="AA235" s="176">
        <v>0</v>
      </c>
      <c r="AB235" s="176"/>
      <c r="AC235" s="176"/>
      <c r="AD235" s="176"/>
      <c r="AE235" s="176">
        <v>0</v>
      </c>
      <c r="AF235" s="172">
        <v>0</v>
      </c>
      <c r="AG235" s="172"/>
      <c r="AI235" s="168">
        <f>IFERROR(VLOOKUP(B235,[2]rptBudgetaryBudgetCrossOrganiza!$A$1:$M$754,4,FALSE),"0")</f>
        <v>0</v>
      </c>
      <c r="AJ235" s="168">
        <f>IFERROR(VLOOKUP(B235,[2]rptBudgetaryBudgetCrossOrganiza!$A$1:$M$754,6,FALSE),"0")</f>
        <v>0</v>
      </c>
      <c r="AK235" s="170">
        <v>0</v>
      </c>
      <c r="AL235" s="170">
        <f>IFERROR(VLOOKUP(B235,[3]rptBudgetaryBudgetCrossOrganiza!$A$8792:$O$10068,13,FALSE),"0")</f>
        <v>0</v>
      </c>
      <c r="AM235" s="170"/>
      <c r="AN235" s="170"/>
      <c r="AO235" s="170"/>
      <c r="AP235" s="170"/>
      <c r="AQ235" s="170"/>
      <c r="AS235" s="140"/>
      <c r="AT235" s="140"/>
      <c r="AU235" s="140"/>
      <c r="AV235" s="140"/>
      <c r="AW235" s="140"/>
      <c r="AX235" s="140"/>
      <c r="AY235" s="140"/>
      <c r="AZ235" s="140"/>
      <c r="BA235" s="141" t="b">
        <f t="shared" si="44"/>
        <v>1</v>
      </c>
      <c r="BB235" s="141">
        <f t="shared" si="51"/>
        <v>0</v>
      </c>
    </row>
    <row r="236" spans="1:54" hidden="1" x14ac:dyDescent="0.2">
      <c r="A236" s="141">
        <v>6</v>
      </c>
      <c r="B236" s="141" t="s">
        <v>479</v>
      </c>
      <c r="C236" s="148" t="str">
        <f t="shared" si="39"/>
        <v>40</v>
      </c>
      <c r="D236" s="148" t="str">
        <f t="shared" si="45"/>
        <v>50</v>
      </c>
      <c r="E236" s="148" t="str">
        <f t="shared" si="46"/>
        <v>001</v>
      </c>
      <c r="F236" s="127" t="str">
        <f t="shared" si="47"/>
        <v>6200.09</v>
      </c>
      <c r="G236" s="141" t="s">
        <v>153</v>
      </c>
      <c r="H236" s="163">
        <v>0</v>
      </c>
      <c r="I236" s="163">
        <v>0</v>
      </c>
      <c r="J236" s="163"/>
      <c r="K236" s="163"/>
      <c r="L236" s="163"/>
      <c r="M236" s="163">
        <v>0</v>
      </c>
      <c r="N236" s="139">
        <v>0</v>
      </c>
      <c r="O236" s="139"/>
      <c r="Q236" s="174">
        <v>0</v>
      </c>
      <c r="R236" s="174">
        <v>0</v>
      </c>
      <c r="S236" s="174"/>
      <c r="T236" s="174"/>
      <c r="U236" s="174"/>
      <c r="V236" s="174">
        <v>0</v>
      </c>
      <c r="W236" s="140">
        <v>0</v>
      </c>
      <c r="X236" s="140"/>
      <c r="Z236" s="176">
        <v>0</v>
      </c>
      <c r="AA236" s="176">
        <v>0</v>
      </c>
      <c r="AB236" s="176"/>
      <c r="AC236" s="176"/>
      <c r="AD236" s="176"/>
      <c r="AE236" s="176">
        <v>0</v>
      </c>
      <c r="AF236" s="172">
        <v>0</v>
      </c>
      <c r="AG236" s="172"/>
      <c r="AI236" s="168">
        <f>IFERROR(VLOOKUP(B236,[2]rptBudgetaryBudgetCrossOrganiza!$A$1:$M$754,4,FALSE),"0")</f>
        <v>0</v>
      </c>
      <c r="AJ236" s="168">
        <f>IFERROR(VLOOKUP(B236,[2]rptBudgetaryBudgetCrossOrganiza!$A$1:$M$754,6,FALSE),"0")</f>
        <v>0</v>
      </c>
      <c r="AK236" s="170">
        <f>AJ236</f>
        <v>0</v>
      </c>
      <c r="AL236" s="170">
        <f>IFERROR(VLOOKUP(B236,[3]rptBudgetaryBudgetCrossOrganiza!$A$8792:$O$10068,13,FALSE),"0")</f>
        <v>0</v>
      </c>
      <c r="AM236" s="170"/>
      <c r="AN236" s="170"/>
      <c r="AO236" s="170"/>
      <c r="AP236" s="170"/>
      <c r="AQ236" s="170"/>
      <c r="AS236" s="140"/>
      <c r="AT236" s="140"/>
      <c r="AU236" s="140"/>
      <c r="AV236" s="140"/>
      <c r="AW236" s="140"/>
      <c r="AX236" s="140"/>
      <c r="AY236" s="140"/>
      <c r="AZ236" s="140"/>
      <c r="BA236" s="141" t="b">
        <f t="shared" si="44"/>
        <v>1</v>
      </c>
      <c r="BB236" s="141">
        <f t="shared" si="51"/>
        <v>0</v>
      </c>
    </row>
    <row r="237" spans="1:54" hidden="1" x14ac:dyDescent="0.2">
      <c r="A237" s="141">
        <v>6</v>
      </c>
      <c r="B237" s="141" t="s">
        <v>480</v>
      </c>
      <c r="C237" s="148" t="str">
        <f t="shared" si="39"/>
        <v>40</v>
      </c>
      <c r="D237" s="148" t="str">
        <f t="shared" si="45"/>
        <v>55</v>
      </c>
      <c r="E237" s="148" t="str">
        <f t="shared" si="46"/>
        <v>500</v>
      </c>
      <c r="F237" s="127" t="str">
        <f t="shared" si="47"/>
        <v>6600.07</v>
      </c>
      <c r="G237" s="141" t="s">
        <v>125</v>
      </c>
      <c r="H237" s="163">
        <v>0</v>
      </c>
      <c r="I237" s="163">
        <v>0</v>
      </c>
      <c r="J237" s="163"/>
      <c r="K237" s="163"/>
      <c r="L237" s="163"/>
      <c r="M237" s="163">
        <v>0</v>
      </c>
      <c r="N237" s="139">
        <v>0</v>
      </c>
      <c r="O237" s="139"/>
      <c r="Q237" s="174">
        <v>0</v>
      </c>
      <c r="R237" s="174">
        <v>0</v>
      </c>
      <c r="S237" s="174"/>
      <c r="T237" s="174"/>
      <c r="U237" s="174"/>
      <c r="V237" s="174">
        <v>0</v>
      </c>
      <c r="W237" s="140">
        <v>0</v>
      </c>
      <c r="X237" s="140"/>
      <c r="Z237" s="176">
        <v>0</v>
      </c>
      <c r="AA237" s="176">
        <v>0</v>
      </c>
      <c r="AB237" s="176"/>
      <c r="AC237" s="176"/>
      <c r="AD237" s="176"/>
      <c r="AE237" s="176">
        <v>0</v>
      </c>
      <c r="AF237" s="172">
        <v>0</v>
      </c>
      <c r="AG237" s="172"/>
      <c r="AI237" s="168">
        <f>IFERROR(VLOOKUP(B237,[2]rptBudgetaryBudgetCrossOrganiza!$A$1:$M$754,4,FALSE),"0")</f>
        <v>0</v>
      </c>
      <c r="AJ237" s="168">
        <f>IFERROR(VLOOKUP(B237,[2]rptBudgetaryBudgetCrossOrganiza!$A$1:$M$754,6,FALSE),"0")</f>
        <v>0</v>
      </c>
      <c r="AK237" s="170">
        <f t="shared" ref="AK237:AK300" si="52">AJ237</f>
        <v>0</v>
      </c>
      <c r="AL237" s="170">
        <f>IFERROR(VLOOKUP(B237,[3]rptBudgetaryBudgetCrossOrganiza!$A$8792:$O$10068,13,FALSE),"0")</f>
        <v>0</v>
      </c>
      <c r="AM237" s="170"/>
      <c r="AN237" s="170"/>
      <c r="AO237" s="170"/>
      <c r="AP237" s="170"/>
      <c r="AQ237" s="170"/>
      <c r="AS237" s="140"/>
      <c r="AT237" s="140"/>
      <c r="AU237" s="140"/>
      <c r="AV237" s="140"/>
      <c r="AW237" s="140"/>
      <c r="AX237" s="140"/>
      <c r="AY237" s="140"/>
      <c r="AZ237" s="140"/>
      <c r="BA237" s="141" t="b">
        <f t="shared" si="44"/>
        <v>1</v>
      </c>
      <c r="BB237" s="141">
        <f t="shared" si="51"/>
        <v>0</v>
      </c>
    </row>
    <row r="238" spans="1:54" hidden="1" x14ac:dyDescent="0.2">
      <c r="A238" s="190">
        <v>4</v>
      </c>
      <c r="B238" s="141" t="s">
        <v>481</v>
      </c>
      <c r="C238" s="148" t="str">
        <f t="shared" si="39"/>
        <v>40</v>
      </c>
      <c r="D238" s="148" t="str">
        <f t="shared" si="45"/>
        <v>55</v>
      </c>
      <c r="E238" s="148" t="str">
        <f t="shared" si="46"/>
        <v>500</v>
      </c>
      <c r="F238" s="127" t="str">
        <f t="shared" si="47"/>
        <v>5100.16</v>
      </c>
      <c r="G238" s="141" t="s">
        <v>114</v>
      </c>
      <c r="H238" s="163">
        <v>0</v>
      </c>
      <c r="I238" s="163">
        <v>0</v>
      </c>
      <c r="J238" s="163"/>
      <c r="K238" s="163"/>
      <c r="L238" s="163"/>
      <c r="M238" s="163">
        <v>0</v>
      </c>
      <c r="N238" s="139">
        <v>0</v>
      </c>
      <c r="O238" s="139"/>
      <c r="Q238" s="174">
        <v>0</v>
      </c>
      <c r="R238" s="174">
        <v>0</v>
      </c>
      <c r="S238" s="174"/>
      <c r="T238" s="174"/>
      <c r="U238" s="174"/>
      <c r="V238" s="174">
        <v>0</v>
      </c>
      <c r="W238" s="140">
        <v>0</v>
      </c>
      <c r="X238" s="140"/>
      <c r="Z238" s="176">
        <v>0</v>
      </c>
      <c r="AA238" s="176">
        <v>0</v>
      </c>
      <c r="AB238" s="176"/>
      <c r="AC238" s="176"/>
      <c r="AD238" s="176"/>
      <c r="AE238" s="176">
        <v>0</v>
      </c>
      <c r="AF238" s="172">
        <v>0</v>
      </c>
      <c r="AG238" s="172"/>
      <c r="AI238" s="168">
        <f>IFERROR(VLOOKUP(B238,[2]rptBudgetaryBudgetCrossOrganiza!$A$1:$M$754,4,FALSE),"0")</f>
        <v>0</v>
      </c>
      <c r="AJ238" s="168">
        <f>IFERROR(VLOOKUP(B238,[2]rptBudgetaryBudgetCrossOrganiza!$A$1:$M$754,6,FALSE),"0")</f>
        <v>0</v>
      </c>
      <c r="AK238" s="170">
        <f t="shared" si="52"/>
        <v>0</v>
      </c>
      <c r="AL238" s="170">
        <f>IFERROR(VLOOKUP(B238,[3]rptBudgetaryBudgetCrossOrganiza!$A$8792:$O$10068,13,FALSE),"0")</f>
        <v>0</v>
      </c>
      <c r="AM238" s="170"/>
      <c r="AN238" s="170"/>
      <c r="AO238" s="170"/>
      <c r="AP238" s="170"/>
      <c r="AQ238" s="170"/>
      <c r="AS238" s="140"/>
      <c r="AT238" s="140"/>
      <c r="AU238" s="140"/>
      <c r="AV238" s="140"/>
      <c r="AW238" s="140"/>
      <c r="AX238" s="140"/>
      <c r="AY238" s="140"/>
      <c r="AZ238" s="140"/>
      <c r="BA238" s="141" t="b">
        <f t="shared" si="44"/>
        <v>1</v>
      </c>
      <c r="BB238" s="141">
        <f t="shared" si="51"/>
        <v>0</v>
      </c>
    </row>
    <row r="239" spans="1:54" hidden="1" x14ac:dyDescent="0.2">
      <c r="A239" s="190">
        <v>4</v>
      </c>
      <c r="B239" s="141" t="s">
        <v>482</v>
      </c>
      <c r="C239" s="148" t="str">
        <f t="shared" si="39"/>
        <v>40</v>
      </c>
      <c r="D239" s="148" t="str">
        <f t="shared" si="45"/>
        <v>55</v>
      </c>
      <c r="E239" s="148" t="str">
        <f t="shared" si="46"/>
        <v>500</v>
      </c>
      <c r="F239" s="127" t="str">
        <f t="shared" si="47"/>
        <v>5100.12</v>
      </c>
      <c r="G239" s="141" t="s">
        <v>110</v>
      </c>
      <c r="H239" s="163">
        <v>0</v>
      </c>
      <c r="I239" s="163">
        <v>0</v>
      </c>
      <c r="J239" s="163"/>
      <c r="K239" s="163"/>
      <c r="L239" s="163"/>
      <c r="M239" s="163">
        <v>0</v>
      </c>
      <c r="N239" s="139">
        <v>0</v>
      </c>
      <c r="O239" s="139"/>
      <c r="Q239" s="174">
        <v>0</v>
      </c>
      <c r="R239" s="174">
        <v>0</v>
      </c>
      <c r="S239" s="174"/>
      <c r="T239" s="174"/>
      <c r="U239" s="174"/>
      <c r="V239" s="174">
        <v>0</v>
      </c>
      <c r="W239" s="140">
        <v>0</v>
      </c>
      <c r="X239" s="140"/>
      <c r="Z239" s="176">
        <v>0</v>
      </c>
      <c r="AA239" s="176">
        <v>0</v>
      </c>
      <c r="AB239" s="176"/>
      <c r="AC239" s="176"/>
      <c r="AD239" s="176"/>
      <c r="AE239" s="176">
        <v>0</v>
      </c>
      <c r="AF239" s="172">
        <v>0</v>
      </c>
      <c r="AG239" s="172"/>
      <c r="AI239" s="168">
        <f>IFERROR(VLOOKUP(B239,[2]rptBudgetaryBudgetCrossOrganiza!$A$1:$M$754,4,FALSE),"0")</f>
        <v>0</v>
      </c>
      <c r="AJ239" s="168">
        <f>IFERROR(VLOOKUP(B239,[2]rptBudgetaryBudgetCrossOrganiza!$A$1:$M$754,6,FALSE),"0")</f>
        <v>0</v>
      </c>
      <c r="AK239" s="170">
        <f t="shared" si="52"/>
        <v>0</v>
      </c>
      <c r="AL239" s="170">
        <f>IFERROR(VLOOKUP(B239,[3]rptBudgetaryBudgetCrossOrganiza!$A$8792:$O$10068,13,FALSE),"0")</f>
        <v>0</v>
      </c>
      <c r="AM239" s="170"/>
      <c r="AN239" s="170"/>
      <c r="AO239" s="170"/>
      <c r="AP239" s="170"/>
      <c r="AQ239" s="170"/>
      <c r="AS239" s="140"/>
      <c r="AT239" s="140"/>
      <c r="AU239" s="140"/>
      <c r="AV239" s="140"/>
      <c r="AW239" s="140"/>
      <c r="AX239" s="140"/>
      <c r="AY239" s="140"/>
      <c r="AZ239" s="140"/>
      <c r="BA239" s="141" t="b">
        <f t="shared" si="44"/>
        <v>1</v>
      </c>
      <c r="BB239" s="141">
        <f t="shared" si="51"/>
        <v>0</v>
      </c>
    </row>
    <row r="240" spans="1:54" hidden="1" x14ac:dyDescent="0.2">
      <c r="A240" s="190">
        <v>4</v>
      </c>
      <c r="B240" s="141" t="s">
        <v>483</v>
      </c>
      <c r="C240" s="148" t="str">
        <f t="shared" si="39"/>
        <v>40</v>
      </c>
      <c r="D240" s="148" t="str">
        <f t="shared" si="45"/>
        <v>55</v>
      </c>
      <c r="E240" s="148" t="str">
        <f t="shared" si="46"/>
        <v>500</v>
      </c>
      <c r="F240" s="127" t="str">
        <f t="shared" si="47"/>
        <v>5100.15</v>
      </c>
      <c r="G240" s="141" t="s">
        <v>113</v>
      </c>
      <c r="H240" s="163">
        <v>0</v>
      </c>
      <c r="I240" s="163">
        <v>0</v>
      </c>
      <c r="J240" s="163"/>
      <c r="K240" s="163"/>
      <c r="L240" s="163"/>
      <c r="M240" s="163">
        <v>0</v>
      </c>
      <c r="N240" s="139">
        <v>0</v>
      </c>
      <c r="O240" s="139"/>
      <c r="Q240" s="174">
        <v>0</v>
      </c>
      <c r="R240" s="174">
        <v>0</v>
      </c>
      <c r="S240" s="174"/>
      <c r="T240" s="174"/>
      <c r="U240" s="174"/>
      <c r="V240" s="174">
        <v>0</v>
      </c>
      <c r="W240" s="140">
        <v>0</v>
      </c>
      <c r="X240" s="140"/>
      <c r="Z240" s="176">
        <v>0</v>
      </c>
      <c r="AA240" s="176">
        <v>0</v>
      </c>
      <c r="AB240" s="176"/>
      <c r="AC240" s="176"/>
      <c r="AD240" s="176"/>
      <c r="AE240" s="176">
        <v>0</v>
      </c>
      <c r="AF240" s="172">
        <v>0</v>
      </c>
      <c r="AG240" s="172"/>
      <c r="AI240" s="168">
        <f>IFERROR(VLOOKUP(B240,[2]rptBudgetaryBudgetCrossOrganiza!$A$1:$M$754,4,FALSE),"0")</f>
        <v>0</v>
      </c>
      <c r="AJ240" s="168">
        <f>IFERROR(VLOOKUP(B240,[2]rptBudgetaryBudgetCrossOrganiza!$A$1:$M$754,6,FALSE),"0")</f>
        <v>0</v>
      </c>
      <c r="AK240" s="170">
        <f t="shared" si="52"/>
        <v>0</v>
      </c>
      <c r="AL240" s="170">
        <f>IFERROR(VLOOKUP(B240,[3]rptBudgetaryBudgetCrossOrganiza!$A$8792:$O$10068,13,FALSE),"0")</f>
        <v>0</v>
      </c>
      <c r="AM240" s="170"/>
      <c r="AN240" s="170"/>
      <c r="AO240" s="170"/>
      <c r="AP240" s="170"/>
      <c r="AQ240" s="170"/>
      <c r="AS240" s="140"/>
      <c r="AT240" s="140"/>
      <c r="AU240" s="140"/>
      <c r="AV240" s="140"/>
      <c r="AW240" s="140"/>
      <c r="AX240" s="140"/>
      <c r="AY240" s="140"/>
      <c r="AZ240" s="140"/>
      <c r="BA240" s="141" t="b">
        <f t="shared" si="44"/>
        <v>1</v>
      </c>
      <c r="BB240" s="141">
        <f t="shared" si="51"/>
        <v>0</v>
      </c>
    </row>
    <row r="241" spans="1:54" hidden="1" x14ac:dyDescent="0.2">
      <c r="A241" s="190">
        <v>4</v>
      </c>
      <c r="B241" s="141" t="s">
        <v>484</v>
      </c>
      <c r="C241" s="148" t="str">
        <f t="shared" si="39"/>
        <v>40</v>
      </c>
      <c r="D241" s="148" t="str">
        <f t="shared" si="45"/>
        <v>55</v>
      </c>
      <c r="E241" s="148" t="str">
        <f t="shared" si="46"/>
        <v>500</v>
      </c>
      <c r="F241" s="127" t="str">
        <f t="shared" si="47"/>
        <v>5100.08</v>
      </c>
      <c r="G241" s="141" t="s">
        <v>106</v>
      </c>
      <c r="H241" s="163">
        <v>0</v>
      </c>
      <c r="I241" s="163">
        <v>0</v>
      </c>
      <c r="J241" s="163"/>
      <c r="K241" s="163"/>
      <c r="L241" s="163"/>
      <c r="M241" s="163">
        <v>0</v>
      </c>
      <c r="N241" s="139">
        <v>0</v>
      </c>
      <c r="O241" s="139"/>
      <c r="Q241" s="174">
        <v>0</v>
      </c>
      <c r="R241" s="174">
        <v>0</v>
      </c>
      <c r="S241" s="174"/>
      <c r="T241" s="174"/>
      <c r="U241" s="174"/>
      <c r="V241" s="174">
        <v>0</v>
      </c>
      <c r="W241" s="140">
        <v>0</v>
      </c>
      <c r="X241" s="140"/>
      <c r="Z241" s="176">
        <v>0</v>
      </c>
      <c r="AA241" s="176">
        <v>0</v>
      </c>
      <c r="AB241" s="176"/>
      <c r="AC241" s="176"/>
      <c r="AD241" s="176"/>
      <c r="AE241" s="176">
        <v>0</v>
      </c>
      <c r="AF241" s="172">
        <v>0</v>
      </c>
      <c r="AG241" s="172"/>
      <c r="AI241" s="168">
        <f>IFERROR(VLOOKUP(B241,[2]rptBudgetaryBudgetCrossOrganiza!$A$1:$M$754,4,FALSE),"0")</f>
        <v>0</v>
      </c>
      <c r="AJ241" s="168">
        <f>IFERROR(VLOOKUP(B241,[2]rptBudgetaryBudgetCrossOrganiza!$A$1:$M$754,6,FALSE),"0")</f>
        <v>0</v>
      </c>
      <c r="AK241" s="170">
        <f t="shared" si="52"/>
        <v>0</v>
      </c>
      <c r="AL241" s="170">
        <f>IFERROR(VLOOKUP(B241,[3]rptBudgetaryBudgetCrossOrganiza!$A$8792:$O$10068,13,FALSE),"0")</f>
        <v>0</v>
      </c>
      <c r="AM241" s="170"/>
      <c r="AN241" s="170"/>
      <c r="AO241" s="170"/>
      <c r="AP241" s="170"/>
      <c r="AQ241" s="170"/>
      <c r="AS241" s="140"/>
      <c r="AT241" s="140"/>
      <c r="AU241" s="140"/>
      <c r="AV241" s="140"/>
      <c r="AW241" s="140"/>
      <c r="AX241" s="140"/>
      <c r="AY241" s="140"/>
      <c r="AZ241" s="140"/>
      <c r="BA241" s="141" t="b">
        <f t="shared" si="44"/>
        <v>1</v>
      </c>
      <c r="BB241" s="141">
        <f t="shared" si="51"/>
        <v>0</v>
      </c>
    </row>
    <row r="242" spans="1:54" hidden="1" x14ac:dyDescent="0.2">
      <c r="A242" s="190">
        <v>4</v>
      </c>
      <c r="B242" s="141" t="s">
        <v>485</v>
      </c>
      <c r="C242" s="148" t="str">
        <f t="shared" si="39"/>
        <v>40</v>
      </c>
      <c r="D242" s="148" t="str">
        <f t="shared" si="45"/>
        <v>55</v>
      </c>
      <c r="E242" s="148" t="str">
        <f t="shared" si="46"/>
        <v>500</v>
      </c>
      <c r="F242" s="127" t="str">
        <f t="shared" si="47"/>
        <v>5100.03</v>
      </c>
      <c r="G242" s="141" t="s">
        <v>101</v>
      </c>
      <c r="H242" s="163">
        <v>0</v>
      </c>
      <c r="I242" s="163">
        <v>0</v>
      </c>
      <c r="J242" s="163"/>
      <c r="K242" s="163"/>
      <c r="L242" s="163"/>
      <c r="M242" s="163">
        <v>0</v>
      </c>
      <c r="N242" s="139">
        <v>0</v>
      </c>
      <c r="O242" s="139"/>
      <c r="Q242" s="174">
        <v>0</v>
      </c>
      <c r="R242" s="174">
        <v>0</v>
      </c>
      <c r="S242" s="174"/>
      <c r="T242" s="174"/>
      <c r="U242" s="174"/>
      <c r="V242" s="174">
        <v>0</v>
      </c>
      <c r="W242" s="140">
        <v>0</v>
      </c>
      <c r="X242" s="140"/>
      <c r="Z242" s="176">
        <v>0</v>
      </c>
      <c r="AA242" s="176">
        <v>0</v>
      </c>
      <c r="AB242" s="176"/>
      <c r="AC242" s="176"/>
      <c r="AD242" s="176"/>
      <c r="AE242" s="176">
        <v>0</v>
      </c>
      <c r="AF242" s="172">
        <v>0</v>
      </c>
      <c r="AG242" s="172"/>
      <c r="AI242" s="168">
        <f>IFERROR(VLOOKUP(B242,[2]rptBudgetaryBudgetCrossOrganiza!$A$1:$M$754,4,FALSE),"0")</f>
        <v>0</v>
      </c>
      <c r="AJ242" s="168">
        <f>IFERROR(VLOOKUP(B242,[2]rptBudgetaryBudgetCrossOrganiza!$A$1:$M$754,6,FALSE),"0")</f>
        <v>0</v>
      </c>
      <c r="AK242" s="170">
        <f t="shared" si="52"/>
        <v>0</v>
      </c>
      <c r="AL242" s="170">
        <f>IFERROR(VLOOKUP(B242,[3]rptBudgetaryBudgetCrossOrganiza!$A$8792:$O$10068,13,FALSE),"0")</f>
        <v>0</v>
      </c>
      <c r="AM242" s="170"/>
      <c r="AN242" s="170"/>
      <c r="AO242" s="170"/>
      <c r="AP242" s="170"/>
      <c r="AQ242" s="170"/>
      <c r="AS242" s="140"/>
      <c r="AT242" s="140"/>
      <c r="AU242" s="140"/>
      <c r="AV242" s="140"/>
      <c r="AW242" s="140"/>
      <c r="AX242" s="140"/>
      <c r="AY242" s="140"/>
      <c r="AZ242" s="140"/>
      <c r="BA242" s="141" t="b">
        <f t="shared" si="44"/>
        <v>1</v>
      </c>
      <c r="BB242" s="141">
        <f t="shared" si="51"/>
        <v>0</v>
      </c>
    </row>
    <row r="243" spans="1:54" hidden="1" x14ac:dyDescent="0.2">
      <c r="A243" s="190">
        <v>4</v>
      </c>
      <c r="B243" s="141" t="s">
        <v>486</v>
      </c>
      <c r="C243" s="148" t="str">
        <f t="shared" si="39"/>
        <v>40</v>
      </c>
      <c r="D243" s="148" t="str">
        <f t="shared" si="45"/>
        <v>55</v>
      </c>
      <c r="E243" s="148" t="str">
        <f t="shared" si="46"/>
        <v>500</v>
      </c>
      <c r="F243" s="127" t="str">
        <f t="shared" si="47"/>
        <v>5100.13</v>
      </c>
      <c r="G243" s="141" t="s">
        <v>111</v>
      </c>
      <c r="H243" s="163">
        <v>0</v>
      </c>
      <c r="I243" s="163">
        <v>0</v>
      </c>
      <c r="J243" s="163"/>
      <c r="K243" s="163"/>
      <c r="L243" s="163"/>
      <c r="M243" s="163">
        <v>0</v>
      </c>
      <c r="N243" s="139">
        <v>0</v>
      </c>
      <c r="O243" s="139"/>
      <c r="Q243" s="174">
        <v>0</v>
      </c>
      <c r="R243" s="174">
        <v>0</v>
      </c>
      <c r="S243" s="174"/>
      <c r="T243" s="174"/>
      <c r="U243" s="174"/>
      <c r="V243" s="174">
        <v>0</v>
      </c>
      <c r="W243" s="140">
        <v>0</v>
      </c>
      <c r="X243" s="140"/>
      <c r="Z243" s="176">
        <v>0</v>
      </c>
      <c r="AA243" s="176">
        <v>0</v>
      </c>
      <c r="AB243" s="176"/>
      <c r="AC243" s="176"/>
      <c r="AD243" s="176"/>
      <c r="AE243" s="176">
        <v>0</v>
      </c>
      <c r="AF243" s="172">
        <v>0</v>
      </c>
      <c r="AG243" s="172"/>
      <c r="AI243" s="168">
        <f>IFERROR(VLOOKUP(B243,[2]rptBudgetaryBudgetCrossOrganiza!$A$1:$M$754,4,FALSE),"0")</f>
        <v>0</v>
      </c>
      <c r="AJ243" s="168">
        <f>IFERROR(VLOOKUP(B243,[2]rptBudgetaryBudgetCrossOrganiza!$A$1:$M$754,6,FALSE),"0")</f>
        <v>0</v>
      </c>
      <c r="AK243" s="170">
        <f t="shared" si="52"/>
        <v>0</v>
      </c>
      <c r="AL243" s="170">
        <f>IFERROR(VLOOKUP(B243,[3]rptBudgetaryBudgetCrossOrganiza!$A$8792:$O$10068,13,FALSE),"0")</f>
        <v>0</v>
      </c>
      <c r="AM243" s="170"/>
      <c r="AN243" s="170"/>
      <c r="AO243" s="170"/>
      <c r="AP243" s="170"/>
      <c r="AQ243" s="170"/>
      <c r="AS243" s="140"/>
      <c r="AT243" s="140"/>
      <c r="AU243" s="140"/>
      <c r="AV243" s="140"/>
      <c r="AW243" s="140"/>
      <c r="AX243" s="140"/>
      <c r="AY243" s="140"/>
      <c r="AZ243" s="140"/>
      <c r="BA243" s="141" t="b">
        <f t="shared" si="44"/>
        <v>1</v>
      </c>
      <c r="BB243" s="141">
        <f t="shared" si="51"/>
        <v>0</v>
      </c>
    </row>
    <row r="244" spans="1:54" hidden="1" x14ac:dyDescent="0.2">
      <c r="A244" s="190">
        <v>4</v>
      </c>
      <c r="B244" s="141" t="s">
        <v>487</v>
      </c>
      <c r="C244" s="148" t="str">
        <f t="shared" si="39"/>
        <v>40</v>
      </c>
      <c r="D244" s="148" t="str">
        <f t="shared" si="45"/>
        <v>55</v>
      </c>
      <c r="E244" s="148" t="str">
        <f t="shared" si="46"/>
        <v>500</v>
      </c>
      <c r="F244" s="127" t="str">
        <f t="shared" si="47"/>
        <v>5100.02</v>
      </c>
      <c r="G244" s="141" t="s">
        <v>100</v>
      </c>
      <c r="H244" s="163">
        <v>0</v>
      </c>
      <c r="I244" s="163">
        <v>0</v>
      </c>
      <c r="J244" s="163"/>
      <c r="K244" s="163"/>
      <c r="L244" s="163"/>
      <c r="M244" s="163">
        <v>0</v>
      </c>
      <c r="N244" s="139">
        <v>0</v>
      </c>
      <c r="O244" s="139"/>
      <c r="Q244" s="174">
        <v>0</v>
      </c>
      <c r="R244" s="174">
        <v>0</v>
      </c>
      <c r="S244" s="174"/>
      <c r="T244" s="174"/>
      <c r="U244" s="174"/>
      <c r="V244" s="174">
        <v>0</v>
      </c>
      <c r="W244" s="140">
        <v>0</v>
      </c>
      <c r="X244" s="140"/>
      <c r="Z244" s="176">
        <v>0</v>
      </c>
      <c r="AA244" s="176">
        <v>0</v>
      </c>
      <c r="AB244" s="176"/>
      <c r="AC244" s="176"/>
      <c r="AD244" s="176"/>
      <c r="AE244" s="176">
        <v>0</v>
      </c>
      <c r="AF244" s="172">
        <v>0</v>
      </c>
      <c r="AG244" s="172"/>
      <c r="AI244" s="168">
        <f>IFERROR(VLOOKUP(B244,[2]rptBudgetaryBudgetCrossOrganiza!$A$1:$M$754,4,FALSE),"0")</f>
        <v>0</v>
      </c>
      <c r="AJ244" s="168">
        <f>IFERROR(VLOOKUP(B244,[2]rptBudgetaryBudgetCrossOrganiza!$A$1:$M$754,6,FALSE),"0")</f>
        <v>0</v>
      </c>
      <c r="AK244" s="170">
        <f t="shared" si="52"/>
        <v>0</v>
      </c>
      <c r="AL244" s="170">
        <f>IFERROR(VLOOKUP(B244,[3]rptBudgetaryBudgetCrossOrganiza!$A$8792:$O$10068,13,FALSE),"0")</f>
        <v>0</v>
      </c>
      <c r="AM244" s="170"/>
      <c r="AN244" s="170"/>
      <c r="AO244" s="170"/>
      <c r="AP244" s="170"/>
      <c r="AQ244" s="170"/>
      <c r="AS244" s="140"/>
      <c r="AT244" s="140"/>
      <c r="AU244" s="140"/>
      <c r="AV244" s="140"/>
      <c r="AW244" s="140"/>
      <c r="AX244" s="140"/>
      <c r="AY244" s="140"/>
      <c r="AZ244" s="140"/>
      <c r="BA244" s="141" t="b">
        <f t="shared" si="44"/>
        <v>1</v>
      </c>
      <c r="BB244" s="141">
        <f t="shared" si="51"/>
        <v>0</v>
      </c>
    </row>
    <row r="245" spans="1:54" hidden="1" x14ac:dyDescent="0.2">
      <c r="A245" s="190">
        <v>4</v>
      </c>
      <c r="B245" s="141" t="s">
        <v>488</v>
      </c>
      <c r="C245" s="148" t="str">
        <f t="shared" si="39"/>
        <v>40</v>
      </c>
      <c r="D245" s="148" t="str">
        <f t="shared" si="45"/>
        <v>55</v>
      </c>
      <c r="E245" s="148" t="str">
        <f t="shared" si="46"/>
        <v>500</v>
      </c>
      <c r="F245" s="127" t="str">
        <f t="shared" si="47"/>
        <v>5100.05</v>
      </c>
      <c r="G245" s="141" t="s">
        <v>103</v>
      </c>
      <c r="H245" s="163">
        <v>0</v>
      </c>
      <c r="I245" s="163">
        <v>0</v>
      </c>
      <c r="J245" s="163"/>
      <c r="K245" s="163"/>
      <c r="L245" s="163"/>
      <c r="M245" s="163">
        <v>0</v>
      </c>
      <c r="N245" s="139">
        <v>0</v>
      </c>
      <c r="O245" s="139"/>
      <c r="Q245" s="174">
        <v>0</v>
      </c>
      <c r="R245" s="174">
        <v>0</v>
      </c>
      <c r="S245" s="174"/>
      <c r="T245" s="174"/>
      <c r="U245" s="174"/>
      <c r="V245" s="174">
        <v>0</v>
      </c>
      <c r="W245" s="140">
        <v>0</v>
      </c>
      <c r="X245" s="140"/>
      <c r="Z245" s="176">
        <v>0</v>
      </c>
      <c r="AA245" s="176">
        <v>0</v>
      </c>
      <c r="AB245" s="176"/>
      <c r="AC245" s="176"/>
      <c r="AD245" s="176"/>
      <c r="AE245" s="176">
        <v>0</v>
      </c>
      <c r="AF245" s="172">
        <v>0</v>
      </c>
      <c r="AG245" s="172"/>
      <c r="AI245" s="168">
        <f>IFERROR(VLOOKUP(B245,[2]rptBudgetaryBudgetCrossOrganiza!$A$1:$M$754,4,FALSE),"0")</f>
        <v>0</v>
      </c>
      <c r="AJ245" s="168">
        <f>IFERROR(VLOOKUP(B245,[2]rptBudgetaryBudgetCrossOrganiza!$A$1:$M$754,6,FALSE),"0")</f>
        <v>0</v>
      </c>
      <c r="AK245" s="170">
        <f t="shared" si="52"/>
        <v>0</v>
      </c>
      <c r="AL245" s="170">
        <f>IFERROR(VLOOKUP(B245,[3]rptBudgetaryBudgetCrossOrganiza!$A$8792:$O$10068,13,FALSE),"0")</f>
        <v>0</v>
      </c>
      <c r="AM245" s="170"/>
      <c r="AN245" s="170"/>
      <c r="AO245" s="170"/>
      <c r="AP245" s="170"/>
      <c r="AQ245" s="170"/>
      <c r="AS245" s="140"/>
      <c r="AT245" s="140"/>
      <c r="AU245" s="140"/>
      <c r="AV245" s="140"/>
      <c r="AW245" s="140"/>
      <c r="AX245" s="140"/>
      <c r="AY245" s="140"/>
      <c r="AZ245" s="140"/>
      <c r="BA245" s="141" t="b">
        <f t="shared" si="44"/>
        <v>1</v>
      </c>
      <c r="BB245" s="141">
        <f t="shared" si="51"/>
        <v>0</v>
      </c>
    </row>
    <row r="246" spans="1:54" hidden="1" x14ac:dyDescent="0.2">
      <c r="A246" s="190">
        <v>4</v>
      </c>
      <c r="B246" s="141" t="s">
        <v>489</v>
      </c>
      <c r="C246" s="148" t="str">
        <f t="shared" si="39"/>
        <v>40</v>
      </c>
      <c r="D246" s="148" t="str">
        <f t="shared" si="45"/>
        <v>55</v>
      </c>
      <c r="E246" s="148" t="str">
        <f t="shared" si="46"/>
        <v>500</v>
      </c>
      <c r="F246" s="127" t="str">
        <f t="shared" si="47"/>
        <v>5100.07</v>
      </c>
      <c r="G246" s="141" t="s">
        <v>105</v>
      </c>
      <c r="H246" s="163">
        <v>0</v>
      </c>
      <c r="I246" s="163">
        <v>0</v>
      </c>
      <c r="J246" s="163"/>
      <c r="K246" s="163"/>
      <c r="L246" s="163"/>
      <c r="M246" s="163">
        <v>0</v>
      </c>
      <c r="N246" s="139">
        <v>0</v>
      </c>
      <c r="O246" s="139"/>
      <c r="Q246" s="174">
        <v>0</v>
      </c>
      <c r="R246" s="174">
        <v>0</v>
      </c>
      <c r="S246" s="174"/>
      <c r="T246" s="174"/>
      <c r="U246" s="174"/>
      <c r="V246" s="174">
        <v>0</v>
      </c>
      <c r="W246" s="140">
        <v>0</v>
      </c>
      <c r="X246" s="140"/>
      <c r="Z246" s="176">
        <v>0</v>
      </c>
      <c r="AA246" s="176">
        <v>0</v>
      </c>
      <c r="AB246" s="176"/>
      <c r="AC246" s="176"/>
      <c r="AD246" s="176"/>
      <c r="AE246" s="176">
        <v>0</v>
      </c>
      <c r="AF246" s="172">
        <v>0</v>
      </c>
      <c r="AG246" s="172"/>
      <c r="AI246" s="168">
        <f>IFERROR(VLOOKUP(B246,[2]rptBudgetaryBudgetCrossOrganiza!$A$1:$M$754,4,FALSE),"0")</f>
        <v>0</v>
      </c>
      <c r="AJ246" s="168">
        <f>IFERROR(VLOOKUP(B246,[2]rptBudgetaryBudgetCrossOrganiza!$A$1:$M$754,6,FALSE),"0")</f>
        <v>0</v>
      </c>
      <c r="AK246" s="170">
        <f t="shared" si="52"/>
        <v>0</v>
      </c>
      <c r="AL246" s="170">
        <f>IFERROR(VLOOKUP(B246,[3]rptBudgetaryBudgetCrossOrganiza!$A$8792:$O$10068,13,FALSE),"0")</f>
        <v>0</v>
      </c>
      <c r="AM246" s="170"/>
      <c r="AN246" s="170"/>
      <c r="AO246" s="170"/>
      <c r="AP246" s="170"/>
      <c r="AQ246" s="170"/>
      <c r="AS246" s="140"/>
      <c r="AT246" s="140"/>
      <c r="AU246" s="140"/>
      <c r="AV246" s="140"/>
      <c r="AW246" s="140"/>
      <c r="AX246" s="140"/>
      <c r="AY246" s="140"/>
      <c r="AZ246" s="140"/>
      <c r="BA246" s="141" t="b">
        <f t="shared" si="44"/>
        <v>1</v>
      </c>
      <c r="BB246" s="141">
        <f t="shared" si="51"/>
        <v>0</v>
      </c>
    </row>
    <row r="247" spans="1:54" hidden="1" x14ac:dyDescent="0.2">
      <c r="A247" s="190">
        <v>4</v>
      </c>
      <c r="B247" s="141" t="s">
        <v>490</v>
      </c>
      <c r="C247" s="148" t="str">
        <f t="shared" si="39"/>
        <v>40</v>
      </c>
      <c r="D247" s="148" t="str">
        <f t="shared" si="45"/>
        <v>55</v>
      </c>
      <c r="E247" s="148" t="str">
        <f t="shared" si="46"/>
        <v>500</v>
      </c>
      <c r="F247" s="127" t="str">
        <f t="shared" si="47"/>
        <v>5100.11</v>
      </c>
      <c r="G247" s="141" t="s">
        <v>109</v>
      </c>
      <c r="H247" s="163">
        <v>0</v>
      </c>
      <c r="I247" s="163">
        <v>0</v>
      </c>
      <c r="J247" s="163"/>
      <c r="K247" s="163"/>
      <c r="L247" s="163"/>
      <c r="M247" s="163">
        <v>0</v>
      </c>
      <c r="N247" s="139">
        <v>0</v>
      </c>
      <c r="O247" s="139"/>
      <c r="Q247" s="174">
        <v>0</v>
      </c>
      <c r="R247" s="174">
        <v>0</v>
      </c>
      <c r="S247" s="174"/>
      <c r="T247" s="174"/>
      <c r="U247" s="174"/>
      <c r="V247" s="174">
        <v>0</v>
      </c>
      <c r="W247" s="140">
        <v>0</v>
      </c>
      <c r="X247" s="140"/>
      <c r="Z247" s="176">
        <v>0</v>
      </c>
      <c r="AA247" s="176">
        <v>0</v>
      </c>
      <c r="AB247" s="176"/>
      <c r="AC247" s="176"/>
      <c r="AD247" s="176"/>
      <c r="AE247" s="176">
        <v>0</v>
      </c>
      <c r="AF247" s="172">
        <v>0</v>
      </c>
      <c r="AG247" s="172"/>
      <c r="AI247" s="168">
        <f>IFERROR(VLOOKUP(B247,[2]rptBudgetaryBudgetCrossOrganiza!$A$1:$M$754,4,FALSE),"0")</f>
        <v>0</v>
      </c>
      <c r="AJ247" s="168">
        <f>IFERROR(VLOOKUP(B247,[2]rptBudgetaryBudgetCrossOrganiza!$A$1:$M$754,6,FALSE),"0")</f>
        <v>0</v>
      </c>
      <c r="AK247" s="170">
        <f t="shared" si="52"/>
        <v>0</v>
      </c>
      <c r="AL247" s="170">
        <f>IFERROR(VLOOKUP(B247,[3]rptBudgetaryBudgetCrossOrganiza!$A$8792:$O$10068,13,FALSE),"0")</f>
        <v>0</v>
      </c>
      <c r="AM247" s="170"/>
      <c r="AN247" s="170"/>
      <c r="AO247" s="170"/>
      <c r="AP247" s="170"/>
      <c r="AQ247" s="170"/>
      <c r="AS247" s="140"/>
      <c r="AT247" s="140"/>
      <c r="AU247" s="140"/>
      <c r="AV247" s="140"/>
      <c r="AW247" s="140"/>
      <c r="AX247" s="140"/>
      <c r="AY247" s="140"/>
      <c r="AZ247" s="140"/>
      <c r="BA247" s="141" t="b">
        <f t="shared" si="44"/>
        <v>1</v>
      </c>
      <c r="BB247" s="141">
        <f t="shared" si="51"/>
        <v>0</v>
      </c>
    </row>
    <row r="248" spans="1:54" hidden="1" x14ac:dyDescent="0.2">
      <c r="A248" s="190">
        <v>4</v>
      </c>
      <c r="B248" s="141" t="s">
        <v>491</v>
      </c>
      <c r="C248" s="148" t="str">
        <f t="shared" si="39"/>
        <v>40</v>
      </c>
      <c r="D248" s="148" t="str">
        <f t="shared" si="45"/>
        <v>55</v>
      </c>
      <c r="E248" s="148" t="str">
        <f t="shared" si="46"/>
        <v>500</v>
      </c>
      <c r="F248" s="127" t="str">
        <f t="shared" si="47"/>
        <v>5100.17</v>
      </c>
      <c r="G248" s="141" t="s">
        <v>1027</v>
      </c>
      <c r="H248" s="163">
        <v>0</v>
      </c>
      <c r="I248" s="163">
        <v>0</v>
      </c>
      <c r="J248" s="163"/>
      <c r="K248" s="163"/>
      <c r="L248" s="163"/>
      <c r="M248" s="163">
        <v>0</v>
      </c>
      <c r="N248" s="139">
        <v>0</v>
      </c>
      <c r="O248" s="139"/>
      <c r="Q248" s="174">
        <v>0</v>
      </c>
      <c r="R248" s="174">
        <v>0</v>
      </c>
      <c r="S248" s="174"/>
      <c r="T248" s="174"/>
      <c r="U248" s="174"/>
      <c r="V248" s="174">
        <v>0</v>
      </c>
      <c r="W248" s="140">
        <v>0</v>
      </c>
      <c r="X248" s="140"/>
      <c r="Z248" s="176">
        <v>0</v>
      </c>
      <c r="AA248" s="176">
        <v>0</v>
      </c>
      <c r="AB248" s="176"/>
      <c r="AC248" s="176"/>
      <c r="AD248" s="176"/>
      <c r="AE248" s="176">
        <v>0</v>
      </c>
      <c r="AF248" s="172">
        <v>0</v>
      </c>
      <c r="AG248" s="172"/>
      <c r="AI248" s="168">
        <f>IFERROR(VLOOKUP(B248,[2]rptBudgetaryBudgetCrossOrganiza!$A$1:$M$754,4,FALSE),"0")</f>
        <v>0</v>
      </c>
      <c r="AJ248" s="168">
        <f>IFERROR(VLOOKUP(B248,[2]rptBudgetaryBudgetCrossOrganiza!$A$1:$M$754,6,FALSE),"0")</f>
        <v>0</v>
      </c>
      <c r="AK248" s="170">
        <f t="shared" si="52"/>
        <v>0</v>
      </c>
      <c r="AL248" s="170">
        <f>IFERROR(VLOOKUP(B248,[3]rptBudgetaryBudgetCrossOrganiza!$A$8792:$O$10068,13,FALSE),"0")</f>
        <v>0</v>
      </c>
      <c r="AM248" s="170"/>
      <c r="AN248" s="170"/>
      <c r="AO248" s="170"/>
      <c r="AP248" s="170"/>
      <c r="AQ248" s="170"/>
      <c r="AS248" s="140"/>
      <c r="AT248" s="140"/>
      <c r="AU248" s="140"/>
      <c r="AV248" s="140"/>
      <c r="AW248" s="140"/>
      <c r="AX248" s="140"/>
      <c r="AY248" s="140"/>
      <c r="AZ248" s="140"/>
      <c r="BA248" s="141" t="b">
        <f t="shared" si="44"/>
        <v>1</v>
      </c>
      <c r="BB248" s="141">
        <f t="shared" si="51"/>
        <v>0</v>
      </c>
    </row>
    <row r="249" spans="1:54" hidden="1" x14ac:dyDescent="0.2">
      <c r="A249" s="190">
        <v>4</v>
      </c>
      <c r="B249" s="141" t="s">
        <v>492</v>
      </c>
      <c r="C249" s="148" t="str">
        <f t="shared" si="39"/>
        <v>40</v>
      </c>
      <c r="D249" s="148" t="str">
        <f t="shared" si="45"/>
        <v>55</v>
      </c>
      <c r="E249" s="148" t="str">
        <f t="shared" si="46"/>
        <v>500</v>
      </c>
      <c r="F249" s="127" t="str">
        <f t="shared" si="47"/>
        <v>5100.00</v>
      </c>
      <c r="G249" s="141" t="s">
        <v>98</v>
      </c>
      <c r="H249" s="163">
        <v>0</v>
      </c>
      <c r="I249" s="163">
        <v>0</v>
      </c>
      <c r="J249" s="163"/>
      <c r="K249" s="163"/>
      <c r="L249" s="163"/>
      <c r="M249" s="163">
        <v>0</v>
      </c>
      <c r="N249" s="139">
        <v>0</v>
      </c>
      <c r="O249" s="139"/>
      <c r="Q249" s="174">
        <v>0</v>
      </c>
      <c r="R249" s="174">
        <v>0</v>
      </c>
      <c r="S249" s="174"/>
      <c r="T249" s="174"/>
      <c r="U249" s="174"/>
      <c r="V249" s="174">
        <v>0</v>
      </c>
      <c r="W249" s="140">
        <v>0</v>
      </c>
      <c r="X249" s="140"/>
      <c r="Z249" s="176">
        <v>0</v>
      </c>
      <c r="AA249" s="176">
        <v>0</v>
      </c>
      <c r="AB249" s="176"/>
      <c r="AC249" s="176"/>
      <c r="AD249" s="176"/>
      <c r="AE249" s="176">
        <v>0</v>
      </c>
      <c r="AF249" s="172">
        <v>0</v>
      </c>
      <c r="AG249" s="172"/>
      <c r="AI249" s="168">
        <f>IFERROR(VLOOKUP(B249,[2]rptBudgetaryBudgetCrossOrganiza!$A$1:$M$754,4,FALSE),"0")</f>
        <v>0</v>
      </c>
      <c r="AJ249" s="168">
        <f>IFERROR(VLOOKUP(B249,[2]rptBudgetaryBudgetCrossOrganiza!$A$1:$M$754,6,FALSE),"0")</f>
        <v>0</v>
      </c>
      <c r="AK249" s="170">
        <f t="shared" si="52"/>
        <v>0</v>
      </c>
      <c r="AL249" s="170">
        <f>IFERROR(VLOOKUP(B249,[3]rptBudgetaryBudgetCrossOrganiza!$A$8792:$O$10068,13,FALSE),"0")</f>
        <v>0</v>
      </c>
      <c r="AM249" s="170"/>
      <c r="AN249" s="170"/>
      <c r="AO249" s="170"/>
      <c r="AP249" s="170"/>
      <c r="AQ249" s="170"/>
      <c r="AS249" s="140"/>
      <c r="AT249" s="140"/>
      <c r="AU249" s="140"/>
      <c r="AV249" s="140"/>
      <c r="AW249" s="140"/>
      <c r="AX249" s="140"/>
      <c r="AY249" s="140"/>
      <c r="AZ249" s="140"/>
      <c r="BA249" s="141" t="b">
        <f t="shared" si="44"/>
        <v>1</v>
      </c>
      <c r="BB249" s="141">
        <f t="shared" si="51"/>
        <v>0</v>
      </c>
    </row>
    <row r="250" spans="1:54" hidden="1" x14ac:dyDescent="0.2">
      <c r="A250" s="190">
        <v>4</v>
      </c>
      <c r="B250" s="141" t="s">
        <v>493</v>
      </c>
      <c r="C250" s="148" t="str">
        <f t="shared" si="39"/>
        <v>40</v>
      </c>
      <c r="D250" s="148" t="str">
        <f t="shared" si="45"/>
        <v>55</v>
      </c>
      <c r="E250" s="148" t="str">
        <f t="shared" si="46"/>
        <v>500</v>
      </c>
      <c r="F250" s="127" t="str">
        <f t="shared" si="47"/>
        <v>5100.14</v>
      </c>
      <c r="G250" s="141" t="s">
        <v>112</v>
      </c>
      <c r="H250" s="163">
        <v>0</v>
      </c>
      <c r="I250" s="163">
        <v>0</v>
      </c>
      <c r="J250" s="163"/>
      <c r="K250" s="163"/>
      <c r="L250" s="163"/>
      <c r="M250" s="163">
        <v>0</v>
      </c>
      <c r="N250" s="139">
        <v>0</v>
      </c>
      <c r="O250" s="139"/>
      <c r="Q250" s="174">
        <v>0</v>
      </c>
      <c r="R250" s="174">
        <v>0</v>
      </c>
      <c r="S250" s="174"/>
      <c r="T250" s="174"/>
      <c r="U250" s="174"/>
      <c r="V250" s="174">
        <v>0</v>
      </c>
      <c r="W250" s="140">
        <v>0</v>
      </c>
      <c r="X250" s="140"/>
      <c r="Z250" s="176">
        <v>0</v>
      </c>
      <c r="AA250" s="176">
        <v>0</v>
      </c>
      <c r="AB250" s="176"/>
      <c r="AC250" s="176"/>
      <c r="AD250" s="176"/>
      <c r="AE250" s="176">
        <v>0</v>
      </c>
      <c r="AF250" s="172">
        <v>0</v>
      </c>
      <c r="AG250" s="172"/>
      <c r="AI250" s="168">
        <f>IFERROR(VLOOKUP(B250,[2]rptBudgetaryBudgetCrossOrganiza!$A$1:$M$754,4,FALSE),"0")</f>
        <v>0</v>
      </c>
      <c r="AJ250" s="168">
        <f>IFERROR(VLOOKUP(B250,[2]rptBudgetaryBudgetCrossOrganiza!$A$1:$M$754,6,FALSE),"0")</f>
        <v>0</v>
      </c>
      <c r="AK250" s="170">
        <f t="shared" si="52"/>
        <v>0</v>
      </c>
      <c r="AL250" s="170">
        <f>IFERROR(VLOOKUP(B250,[3]rptBudgetaryBudgetCrossOrganiza!$A$8792:$O$10068,13,FALSE),"0")</f>
        <v>0</v>
      </c>
      <c r="AM250" s="170"/>
      <c r="AN250" s="170"/>
      <c r="AO250" s="170"/>
      <c r="AP250" s="170"/>
      <c r="AQ250" s="170"/>
      <c r="AS250" s="140"/>
      <c r="AT250" s="140"/>
      <c r="AU250" s="140"/>
      <c r="AV250" s="140"/>
      <c r="AW250" s="140"/>
      <c r="AX250" s="140"/>
      <c r="AY250" s="140"/>
      <c r="AZ250" s="140"/>
      <c r="BA250" s="141" t="b">
        <f t="shared" si="44"/>
        <v>1</v>
      </c>
      <c r="BB250" s="141">
        <f t="shared" si="51"/>
        <v>0</v>
      </c>
    </row>
    <row r="251" spans="1:54" hidden="1" x14ac:dyDescent="0.2">
      <c r="A251" s="190">
        <v>4</v>
      </c>
      <c r="B251" s="141" t="s">
        <v>494</v>
      </c>
      <c r="C251" s="148" t="str">
        <f t="shared" si="39"/>
        <v>40</v>
      </c>
      <c r="D251" s="148" t="str">
        <f t="shared" si="45"/>
        <v>55</v>
      </c>
      <c r="E251" s="148" t="str">
        <f t="shared" si="46"/>
        <v>500</v>
      </c>
      <c r="F251" s="127" t="str">
        <f t="shared" si="47"/>
        <v>5100.01</v>
      </c>
      <c r="G251" s="141" t="s">
        <v>99</v>
      </c>
      <c r="H251" s="163">
        <v>0</v>
      </c>
      <c r="I251" s="163">
        <v>0</v>
      </c>
      <c r="J251" s="163"/>
      <c r="K251" s="163"/>
      <c r="L251" s="163"/>
      <c r="M251" s="163">
        <v>0</v>
      </c>
      <c r="N251" s="139">
        <v>0</v>
      </c>
      <c r="O251" s="139"/>
      <c r="Q251" s="174">
        <v>0</v>
      </c>
      <c r="R251" s="174">
        <v>0</v>
      </c>
      <c r="S251" s="174"/>
      <c r="T251" s="174"/>
      <c r="U251" s="174"/>
      <c r="V251" s="174">
        <v>0</v>
      </c>
      <c r="W251" s="140">
        <v>0</v>
      </c>
      <c r="X251" s="140"/>
      <c r="Z251" s="176">
        <v>0</v>
      </c>
      <c r="AA251" s="176">
        <v>0</v>
      </c>
      <c r="AB251" s="176"/>
      <c r="AC251" s="176"/>
      <c r="AD251" s="176"/>
      <c r="AE251" s="176">
        <v>0</v>
      </c>
      <c r="AF251" s="172">
        <v>0</v>
      </c>
      <c r="AG251" s="172"/>
      <c r="AI251" s="168">
        <f>IFERROR(VLOOKUP(B251,[2]rptBudgetaryBudgetCrossOrganiza!$A$1:$M$754,4,FALSE),"0")</f>
        <v>0</v>
      </c>
      <c r="AJ251" s="168">
        <f>IFERROR(VLOOKUP(B251,[2]rptBudgetaryBudgetCrossOrganiza!$A$1:$M$754,6,FALSE),"0")</f>
        <v>0</v>
      </c>
      <c r="AK251" s="170">
        <f t="shared" si="52"/>
        <v>0</v>
      </c>
      <c r="AL251" s="170">
        <f>IFERROR(VLOOKUP(B251,[3]rptBudgetaryBudgetCrossOrganiza!$A$8792:$O$10068,13,FALSE),"0")</f>
        <v>0</v>
      </c>
      <c r="AM251" s="170"/>
      <c r="AN251" s="170"/>
      <c r="AO251" s="170"/>
      <c r="AP251" s="170"/>
      <c r="AQ251" s="170"/>
      <c r="AS251" s="140"/>
      <c r="AT251" s="140"/>
      <c r="AU251" s="140"/>
      <c r="AV251" s="140"/>
      <c r="AW251" s="140"/>
      <c r="AX251" s="140"/>
      <c r="AY251" s="140"/>
      <c r="AZ251" s="140"/>
      <c r="BA251" s="141" t="b">
        <f t="shared" si="44"/>
        <v>1</v>
      </c>
      <c r="BB251" s="141">
        <f t="shared" si="51"/>
        <v>0</v>
      </c>
    </row>
    <row r="252" spans="1:54" hidden="1" x14ac:dyDescent="0.2">
      <c r="A252" s="190">
        <v>4</v>
      </c>
      <c r="B252" s="141" t="s">
        <v>495</v>
      </c>
      <c r="C252" s="148" t="str">
        <f t="shared" si="39"/>
        <v>40</v>
      </c>
      <c r="D252" s="148" t="str">
        <f t="shared" si="45"/>
        <v>55</v>
      </c>
      <c r="E252" s="148" t="str">
        <f t="shared" si="46"/>
        <v>500</v>
      </c>
      <c r="F252" s="127" t="str">
        <f t="shared" si="47"/>
        <v>5100.09</v>
      </c>
      <c r="G252" s="141" t="s">
        <v>107</v>
      </c>
      <c r="H252" s="163">
        <v>0</v>
      </c>
      <c r="I252" s="163">
        <v>0</v>
      </c>
      <c r="J252" s="163"/>
      <c r="K252" s="163"/>
      <c r="L252" s="163"/>
      <c r="M252" s="163">
        <v>0</v>
      </c>
      <c r="N252" s="139">
        <v>0</v>
      </c>
      <c r="O252" s="139"/>
      <c r="Q252" s="174">
        <v>0</v>
      </c>
      <c r="R252" s="174">
        <v>0</v>
      </c>
      <c r="S252" s="174"/>
      <c r="T252" s="174"/>
      <c r="U252" s="174"/>
      <c r="V252" s="174">
        <v>0</v>
      </c>
      <c r="W252" s="140">
        <v>0</v>
      </c>
      <c r="X252" s="140"/>
      <c r="Z252" s="176">
        <v>0</v>
      </c>
      <c r="AA252" s="176">
        <v>0</v>
      </c>
      <c r="AB252" s="176"/>
      <c r="AC252" s="176"/>
      <c r="AD252" s="176"/>
      <c r="AE252" s="176">
        <v>0</v>
      </c>
      <c r="AF252" s="172">
        <v>0</v>
      </c>
      <c r="AG252" s="172"/>
      <c r="AI252" s="168">
        <f>IFERROR(VLOOKUP(B252,[2]rptBudgetaryBudgetCrossOrganiza!$A$1:$M$754,4,FALSE),"0")</f>
        <v>0</v>
      </c>
      <c r="AJ252" s="168">
        <f>IFERROR(VLOOKUP(B252,[2]rptBudgetaryBudgetCrossOrganiza!$A$1:$M$754,6,FALSE),"0")</f>
        <v>0</v>
      </c>
      <c r="AK252" s="170">
        <f t="shared" si="52"/>
        <v>0</v>
      </c>
      <c r="AL252" s="170">
        <f>IFERROR(VLOOKUP(B252,[3]rptBudgetaryBudgetCrossOrganiza!$A$8792:$O$10068,13,FALSE),"0")</f>
        <v>0</v>
      </c>
      <c r="AM252" s="170"/>
      <c r="AN252" s="170"/>
      <c r="AO252" s="170"/>
      <c r="AP252" s="170"/>
      <c r="AQ252" s="170"/>
      <c r="AS252" s="140"/>
      <c r="AT252" s="140"/>
      <c r="AU252" s="140"/>
      <c r="AV252" s="140"/>
      <c r="AW252" s="140"/>
      <c r="AX252" s="140"/>
      <c r="AY252" s="140"/>
      <c r="AZ252" s="140"/>
      <c r="BA252" s="141" t="b">
        <f t="shared" si="44"/>
        <v>1</v>
      </c>
      <c r="BB252" s="141">
        <f t="shared" si="51"/>
        <v>0</v>
      </c>
    </row>
    <row r="253" spans="1:54" hidden="1" x14ac:dyDescent="0.2">
      <c r="A253" s="190">
        <v>4</v>
      </c>
      <c r="B253" s="141" t="s">
        <v>496</v>
      </c>
      <c r="C253" s="148" t="str">
        <f t="shared" si="39"/>
        <v>40</v>
      </c>
      <c r="D253" s="148" t="str">
        <f t="shared" si="45"/>
        <v>55</v>
      </c>
      <c r="E253" s="148" t="str">
        <f t="shared" si="46"/>
        <v>500</v>
      </c>
      <c r="F253" s="127" t="str">
        <f t="shared" si="47"/>
        <v>5100.10</v>
      </c>
      <c r="G253" s="141" t="s">
        <v>108</v>
      </c>
      <c r="H253" s="163">
        <v>0</v>
      </c>
      <c r="I253" s="163">
        <v>0</v>
      </c>
      <c r="J253" s="163"/>
      <c r="K253" s="163"/>
      <c r="L253" s="163"/>
      <c r="M253" s="163">
        <v>0</v>
      </c>
      <c r="N253" s="139">
        <v>0</v>
      </c>
      <c r="O253" s="139"/>
      <c r="Q253" s="174">
        <v>0</v>
      </c>
      <c r="R253" s="174">
        <v>0</v>
      </c>
      <c r="S253" s="174"/>
      <c r="T253" s="174"/>
      <c r="U253" s="174"/>
      <c r="V253" s="174">
        <v>0</v>
      </c>
      <c r="W253" s="140">
        <v>0</v>
      </c>
      <c r="X253" s="140"/>
      <c r="Z253" s="176">
        <v>0</v>
      </c>
      <c r="AA253" s="176">
        <v>0</v>
      </c>
      <c r="AB253" s="176"/>
      <c r="AC253" s="176"/>
      <c r="AD253" s="176"/>
      <c r="AE253" s="176">
        <v>0</v>
      </c>
      <c r="AF253" s="172">
        <v>0</v>
      </c>
      <c r="AG253" s="172"/>
      <c r="AI253" s="168">
        <f>IFERROR(VLOOKUP(B253,[2]rptBudgetaryBudgetCrossOrganiza!$A$1:$M$754,4,FALSE),"0")</f>
        <v>0</v>
      </c>
      <c r="AJ253" s="168">
        <f>IFERROR(VLOOKUP(B253,[2]rptBudgetaryBudgetCrossOrganiza!$A$1:$M$754,6,FALSE),"0")</f>
        <v>0</v>
      </c>
      <c r="AK253" s="170">
        <f t="shared" si="52"/>
        <v>0</v>
      </c>
      <c r="AL253" s="170">
        <f>IFERROR(VLOOKUP(B253,[3]rptBudgetaryBudgetCrossOrganiza!$A$8792:$O$10068,13,FALSE),"0")</f>
        <v>0</v>
      </c>
      <c r="AM253" s="170"/>
      <c r="AN253" s="170"/>
      <c r="AO253" s="170"/>
      <c r="AP253" s="170"/>
      <c r="AQ253" s="170"/>
      <c r="AS253" s="140"/>
      <c r="AT253" s="140"/>
      <c r="AU253" s="140"/>
      <c r="AV253" s="140"/>
      <c r="AW253" s="140"/>
      <c r="AX253" s="140"/>
      <c r="AY253" s="140"/>
      <c r="AZ253" s="140"/>
      <c r="BA253" s="141" t="b">
        <f t="shared" si="44"/>
        <v>1</v>
      </c>
      <c r="BB253" s="141">
        <f t="shared" si="51"/>
        <v>0</v>
      </c>
    </row>
    <row r="254" spans="1:54" hidden="1" x14ac:dyDescent="0.2">
      <c r="A254" s="190">
        <v>4</v>
      </c>
      <c r="B254" s="141" t="s">
        <v>497</v>
      </c>
      <c r="C254" s="148" t="str">
        <f t="shared" si="39"/>
        <v>40</v>
      </c>
      <c r="D254" s="148" t="str">
        <f t="shared" si="45"/>
        <v>55</v>
      </c>
      <c r="E254" s="148" t="str">
        <f t="shared" si="46"/>
        <v>500</v>
      </c>
      <c r="F254" s="127" t="str">
        <f t="shared" si="47"/>
        <v>5100.04</v>
      </c>
      <c r="G254" s="141" t="s">
        <v>102</v>
      </c>
      <c r="H254" s="163">
        <v>0</v>
      </c>
      <c r="I254" s="163">
        <v>0</v>
      </c>
      <c r="J254" s="163"/>
      <c r="K254" s="163"/>
      <c r="L254" s="163"/>
      <c r="M254" s="163">
        <v>0</v>
      </c>
      <c r="N254" s="139">
        <v>0</v>
      </c>
      <c r="O254" s="139"/>
      <c r="Q254" s="174">
        <v>0</v>
      </c>
      <c r="R254" s="174">
        <v>0</v>
      </c>
      <c r="S254" s="174"/>
      <c r="T254" s="174"/>
      <c r="U254" s="174"/>
      <c r="V254" s="174">
        <v>0</v>
      </c>
      <c r="W254" s="140">
        <v>0</v>
      </c>
      <c r="X254" s="140"/>
      <c r="Z254" s="176">
        <v>0</v>
      </c>
      <c r="AA254" s="176">
        <v>0</v>
      </c>
      <c r="AB254" s="176"/>
      <c r="AC254" s="176"/>
      <c r="AD254" s="176"/>
      <c r="AE254" s="176">
        <v>0</v>
      </c>
      <c r="AF254" s="172">
        <v>0</v>
      </c>
      <c r="AG254" s="172"/>
      <c r="AI254" s="168">
        <f>IFERROR(VLOOKUP(B254,[2]rptBudgetaryBudgetCrossOrganiza!$A$1:$M$754,4,FALSE),"0")</f>
        <v>0</v>
      </c>
      <c r="AJ254" s="168">
        <f>IFERROR(VLOOKUP(B254,[2]rptBudgetaryBudgetCrossOrganiza!$A$1:$M$754,6,FALSE),"0")</f>
        <v>0</v>
      </c>
      <c r="AK254" s="170">
        <f t="shared" si="52"/>
        <v>0</v>
      </c>
      <c r="AL254" s="170">
        <f>IFERROR(VLOOKUP(B254,[3]rptBudgetaryBudgetCrossOrganiza!$A$8792:$O$10068,13,FALSE),"0")</f>
        <v>0</v>
      </c>
      <c r="AM254" s="170"/>
      <c r="AN254" s="170"/>
      <c r="AO254" s="170"/>
      <c r="AP254" s="170"/>
      <c r="AQ254" s="170"/>
      <c r="AS254" s="140"/>
      <c r="AT254" s="140"/>
      <c r="AU254" s="140"/>
      <c r="AV254" s="140"/>
      <c r="AW254" s="140"/>
      <c r="AX254" s="140"/>
      <c r="AY254" s="140"/>
      <c r="AZ254" s="140"/>
      <c r="BA254" s="141" t="b">
        <f t="shared" si="44"/>
        <v>1</v>
      </c>
      <c r="BB254" s="141">
        <f t="shared" si="51"/>
        <v>0</v>
      </c>
    </row>
    <row r="255" spans="1:54" ht="12" hidden="1" customHeight="1" x14ac:dyDescent="0.2">
      <c r="A255" s="190">
        <v>4</v>
      </c>
      <c r="B255" s="141" t="s">
        <v>498</v>
      </c>
      <c r="C255" s="148" t="str">
        <f t="shared" si="39"/>
        <v>40</v>
      </c>
      <c r="D255" s="148" t="str">
        <f t="shared" si="45"/>
        <v>55</v>
      </c>
      <c r="E255" s="148" t="str">
        <f t="shared" si="46"/>
        <v>500</v>
      </c>
      <c r="F255" s="127" t="str">
        <f t="shared" si="47"/>
        <v>5100.06</v>
      </c>
      <c r="G255" s="141" t="s">
        <v>104</v>
      </c>
      <c r="H255" s="163">
        <v>0</v>
      </c>
      <c r="I255" s="163">
        <v>0</v>
      </c>
      <c r="J255" s="163"/>
      <c r="K255" s="163"/>
      <c r="L255" s="163"/>
      <c r="M255" s="163">
        <v>0</v>
      </c>
      <c r="N255" s="139">
        <v>0</v>
      </c>
      <c r="O255" s="139"/>
      <c r="Q255" s="174">
        <v>0</v>
      </c>
      <c r="R255" s="174">
        <v>0</v>
      </c>
      <c r="S255" s="174"/>
      <c r="T255" s="174"/>
      <c r="U255" s="174"/>
      <c r="V255" s="174">
        <v>0</v>
      </c>
      <c r="W255" s="140">
        <v>0</v>
      </c>
      <c r="X255" s="140"/>
      <c r="Z255" s="176">
        <v>0</v>
      </c>
      <c r="AA255" s="176">
        <v>0</v>
      </c>
      <c r="AB255" s="176"/>
      <c r="AC255" s="176"/>
      <c r="AD255" s="176"/>
      <c r="AE255" s="176">
        <v>0</v>
      </c>
      <c r="AF255" s="172">
        <v>0</v>
      </c>
      <c r="AG255" s="172"/>
      <c r="AI255" s="168">
        <f>IFERROR(VLOOKUP(B255,[2]rptBudgetaryBudgetCrossOrganiza!$A$1:$M$754,4,FALSE),"0")</f>
        <v>0</v>
      </c>
      <c r="AJ255" s="168">
        <f>IFERROR(VLOOKUP(B255,[2]rptBudgetaryBudgetCrossOrganiza!$A$1:$M$754,6,FALSE),"0")</f>
        <v>0</v>
      </c>
      <c r="AK255" s="170">
        <f t="shared" si="52"/>
        <v>0</v>
      </c>
      <c r="AL255" s="170">
        <f>IFERROR(VLOOKUP(B255,[3]rptBudgetaryBudgetCrossOrganiza!$A$8792:$O$10068,13,FALSE),"0")</f>
        <v>0</v>
      </c>
      <c r="AM255" s="170"/>
      <c r="AN255" s="170"/>
      <c r="AO255" s="170"/>
      <c r="AP255" s="170"/>
      <c r="AQ255" s="170"/>
      <c r="AS255" s="140"/>
      <c r="AT255" s="140"/>
      <c r="AU255" s="140"/>
      <c r="AV255" s="140"/>
      <c r="AW255" s="140"/>
      <c r="AX255" s="140"/>
      <c r="AY255" s="140"/>
      <c r="AZ255" s="140"/>
      <c r="BA255" s="141" t="b">
        <f t="shared" si="44"/>
        <v>1</v>
      </c>
      <c r="BB255" s="141">
        <f t="shared" si="51"/>
        <v>0</v>
      </c>
    </row>
    <row r="256" spans="1:54" hidden="1" x14ac:dyDescent="0.2">
      <c r="A256" s="141">
        <v>5</v>
      </c>
      <c r="B256" s="141" t="s">
        <v>499</v>
      </c>
      <c r="C256" s="148" t="str">
        <f t="shared" si="39"/>
        <v>40</v>
      </c>
      <c r="D256" s="148" t="str">
        <f t="shared" si="45"/>
        <v>55</v>
      </c>
      <c r="E256" s="148" t="str">
        <f t="shared" si="46"/>
        <v>500</v>
      </c>
      <c r="F256" s="127" t="str">
        <f t="shared" si="47"/>
        <v>6000.01</v>
      </c>
      <c r="G256" s="141" t="s">
        <v>115</v>
      </c>
      <c r="H256" s="163">
        <v>0</v>
      </c>
      <c r="I256" s="163">
        <v>0</v>
      </c>
      <c r="J256" s="163"/>
      <c r="K256" s="163"/>
      <c r="L256" s="163"/>
      <c r="M256" s="163">
        <v>0</v>
      </c>
      <c r="N256" s="139">
        <v>0</v>
      </c>
      <c r="O256" s="139"/>
      <c r="Q256" s="174">
        <v>0</v>
      </c>
      <c r="R256" s="174">
        <v>0</v>
      </c>
      <c r="S256" s="174"/>
      <c r="T256" s="174"/>
      <c r="U256" s="174"/>
      <c r="V256" s="174">
        <v>0</v>
      </c>
      <c r="W256" s="140">
        <v>0</v>
      </c>
      <c r="X256" s="140"/>
      <c r="Z256" s="176">
        <v>0</v>
      </c>
      <c r="AA256" s="176">
        <v>0</v>
      </c>
      <c r="AB256" s="176"/>
      <c r="AC256" s="176"/>
      <c r="AD256" s="176"/>
      <c r="AE256" s="176">
        <v>0</v>
      </c>
      <c r="AF256" s="172">
        <v>0</v>
      </c>
      <c r="AG256" s="172"/>
      <c r="AI256" s="168">
        <f>IFERROR(VLOOKUP(B256,[2]rptBudgetaryBudgetCrossOrganiza!$A$1:$M$754,4,FALSE),"0")</f>
        <v>4800</v>
      </c>
      <c r="AJ256" s="168">
        <f>IFERROR(VLOOKUP(B256,[2]rptBudgetaryBudgetCrossOrganiza!$A$1:$M$754,6,FALSE),"0")</f>
        <v>4800</v>
      </c>
      <c r="AK256" s="170">
        <f t="shared" si="52"/>
        <v>4800</v>
      </c>
      <c r="AL256" s="170">
        <f>IFERROR(VLOOKUP(B256,[3]rptBudgetaryBudgetCrossOrganiza!$A$8792:$O$10068,13,FALSE),"0")</f>
        <v>0</v>
      </c>
      <c r="AM256" s="170"/>
      <c r="AN256" s="170"/>
      <c r="AO256" s="170"/>
      <c r="AP256" s="170"/>
      <c r="AQ256" s="170"/>
      <c r="AS256" s="140"/>
      <c r="AT256" s="140"/>
      <c r="AU256" s="140"/>
      <c r="AV256" s="140"/>
      <c r="AW256" s="140"/>
      <c r="AX256" s="140"/>
      <c r="AY256" s="140"/>
      <c r="AZ256" s="140"/>
      <c r="BA256" s="141" t="b">
        <f t="shared" si="44"/>
        <v>1</v>
      </c>
      <c r="BB256" s="141">
        <f t="shared" si="51"/>
        <v>0</v>
      </c>
    </row>
    <row r="257" spans="1:54" hidden="1" x14ac:dyDescent="0.2">
      <c r="A257" s="141">
        <v>9</v>
      </c>
      <c r="B257" s="141" t="s">
        <v>500</v>
      </c>
      <c r="C257" s="148" t="str">
        <f t="shared" si="39"/>
        <v>40</v>
      </c>
      <c r="D257" s="148" t="str">
        <f t="shared" si="45"/>
        <v>55</v>
      </c>
      <c r="E257" s="148" t="str">
        <f t="shared" si="46"/>
        <v>500</v>
      </c>
      <c r="F257" s="127" t="str">
        <f t="shared" si="47"/>
        <v>6400.01</v>
      </c>
      <c r="G257" s="141" t="s">
        <v>162</v>
      </c>
      <c r="H257" s="163">
        <v>7700</v>
      </c>
      <c r="I257" s="163">
        <v>7700</v>
      </c>
      <c r="J257" s="163"/>
      <c r="K257" s="163"/>
      <c r="L257" s="163"/>
      <c r="M257" s="163">
        <v>7510.46</v>
      </c>
      <c r="N257" s="139">
        <v>7510.46</v>
      </c>
      <c r="O257" s="139"/>
      <c r="Q257" s="174">
        <v>10000</v>
      </c>
      <c r="R257" s="174">
        <v>10000</v>
      </c>
      <c r="S257" s="174"/>
      <c r="T257" s="174"/>
      <c r="U257" s="174"/>
      <c r="V257" s="174">
        <v>7096.7</v>
      </c>
      <c r="W257" s="140">
        <v>7096.7</v>
      </c>
      <c r="X257" s="140"/>
      <c r="Z257" s="176">
        <v>42000</v>
      </c>
      <c r="AA257" s="176">
        <v>42000</v>
      </c>
      <c r="AB257" s="176"/>
      <c r="AC257" s="176"/>
      <c r="AD257" s="176"/>
      <c r="AE257" s="176">
        <v>5006.26</v>
      </c>
      <c r="AF257" s="172">
        <v>5006.26</v>
      </c>
      <c r="AG257" s="172"/>
      <c r="AI257" s="168">
        <f>IFERROR(VLOOKUP(B257,[2]rptBudgetaryBudgetCrossOrganiza!$A$1:$M$754,4,FALSE),"0")</f>
        <v>42000</v>
      </c>
      <c r="AJ257" s="168">
        <f>IFERROR(VLOOKUP(B257,[2]rptBudgetaryBudgetCrossOrganiza!$A$1:$M$754,6,FALSE),"0")</f>
        <v>42000</v>
      </c>
      <c r="AK257" s="170">
        <f t="shared" si="52"/>
        <v>42000</v>
      </c>
      <c r="AL257" s="170">
        <f>IFERROR(VLOOKUP(B257,[3]rptBudgetaryBudgetCrossOrganiza!$A$8792:$O$10068,13,FALSE),"0")</f>
        <v>1334.25</v>
      </c>
      <c r="AM257" s="170"/>
      <c r="AN257" s="170"/>
      <c r="AO257" s="170"/>
      <c r="AP257" s="170"/>
      <c r="AQ257" s="170"/>
      <c r="AS257" s="140"/>
      <c r="AT257" s="140"/>
      <c r="AU257" s="140"/>
      <c r="AV257" s="140"/>
      <c r="AW257" s="140"/>
      <c r="AX257" s="140"/>
      <c r="AY257" s="140"/>
      <c r="AZ257" s="140"/>
      <c r="BA257" s="141" t="b">
        <f t="shared" si="44"/>
        <v>1</v>
      </c>
      <c r="BB257" s="141">
        <f t="shared" si="51"/>
        <v>0</v>
      </c>
    </row>
    <row r="258" spans="1:54" hidden="1" x14ac:dyDescent="0.2">
      <c r="A258" s="190">
        <v>4</v>
      </c>
      <c r="B258" s="141" t="s">
        <v>501</v>
      </c>
      <c r="C258" s="148" t="str">
        <f t="shared" si="39"/>
        <v>40</v>
      </c>
      <c r="D258" s="148" t="str">
        <f t="shared" si="45"/>
        <v>55</v>
      </c>
      <c r="E258" s="148" t="str">
        <f t="shared" si="46"/>
        <v>500</v>
      </c>
      <c r="F258" s="127" t="str">
        <f t="shared" si="47"/>
        <v>5000.07</v>
      </c>
      <c r="G258" s="141" t="s">
        <v>91</v>
      </c>
      <c r="H258" s="163">
        <v>0</v>
      </c>
      <c r="I258" s="163">
        <v>0</v>
      </c>
      <c r="J258" s="163"/>
      <c r="K258" s="163"/>
      <c r="L258" s="163"/>
      <c r="M258" s="163">
        <v>0</v>
      </c>
      <c r="N258" s="139">
        <v>0</v>
      </c>
      <c r="O258" s="139"/>
      <c r="Q258" s="174">
        <v>0</v>
      </c>
      <c r="R258" s="174">
        <v>0</v>
      </c>
      <c r="S258" s="174"/>
      <c r="T258" s="174"/>
      <c r="U258" s="174"/>
      <c r="V258" s="174">
        <v>0</v>
      </c>
      <c r="W258" s="140">
        <v>0</v>
      </c>
      <c r="X258" s="140"/>
      <c r="Z258" s="176">
        <v>0</v>
      </c>
      <c r="AA258" s="176">
        <v>0</v>
      </c>
      <c r="AB258" s="176"/>
      <c r="AC258" s="176"/>
      <c r="AD258" s="176"/>
      <c r="AE258" s="176">
        <v>0</v>
      </c>
      <c r="AF258" s="172">
        <v>0</v>
      </c>
      <c r="AG258" s="172"/>
      <c r="AI258" s="168">
        <f>IFERROR(VLOOKUP(B258,[2]rptBudgetaryBudgetCrossOrganiza!$A$1:$M$754,4,FALSE),"0")</f>
        <v>0</v>
      </c>
      <c r="AJ258" s="168">
        <f>IFERROR(VLOOKUP(B258,[2]rptBudgetaryBudgetCrossOrganiza!$A$1:$M$754,6,FALSE),"0")</f>
        <v>0</v>
      </c>
      <c r="AK258" s="170">
        <f t="shared" si="52"/>
        <v>0</v>
      </c>
      <c r="AL258" s="170">
        <f>IFERROR(VLOOKUP(B258,[3]rptBudgetaryBudgetCrossOrganiza!$A$8792:$O$10068,13,FALSE),"0")</f>
        <v>0</v>
      </c>
      <c r="AM258" s="170"/>
      <c r="AN258" s="170"/>
      <c r="AO258" s="170"/>
      <c r="AP258" s="170"/>
      <c r="AQ258" s="170"/>
      <c r="AS258" s="140"/>
      <c r="AT258" s="140"/>
      <c r="AU258" s="140"/>
      <c r="AV258" s="140"/>
      <c r="AW258" s="140"/>
      <c r="AX258" s="140"/>
      <c r="AY258" s="140"/>
      <c r="AZ258" s="140"/>
      <c r="BA258" s="141" t="b">
        <f t="shared" si="44"/>
        <v>1</v>
      </c>
      <c r="BB258" s="141">
        <f t="shared" si="51"/>
        <v>0</v>
      </c>
    </row>
    <row r="259" spans="1:54" hidden="1" x14ac:dyDescent="0.2">
      <c r="A259" s="190">
        <v>4</v>
      </c>
      <c r="B259" s="141" t="s">
        <v>502</v>
      </c>
      <c r="C259" s="148" t="str">
        <f t="shared" si="39"/>
        <v>40</v>
      </c>
      <c r="D259" s="148" t="str">
        <f t="shared" si="45"/>
        <v>55</v>
      </c>
      <c r="E259" s="148" t="str">
        <f t="shared" si="46"/>
        <v>500</v>
      </c>
      <c r="F259" s="127" t="str">
        <f t="shared" si="47"/>
        <v>5000.12</v>
      </c>
      <c r="G259" s="141" t="s">
        <v>96</v>
      </c>
      <c r="H259" s="163">
        <v>0</v>
      </c>
      <c r="I259" s="163">
        <v>0</v>
      </c>
      <c r="J259" s="163"/>
      <c r="K259" s="163"/>
      <c r="L259" s="163"/>
      <c r="M259" s="163">
        <v>0</v>
      </c>
      <c r="N259" s="139">
        <v>0</v>
      </c>
      <c r="O259" s="139"/>
      <c r="Q259" s="174">
        <v>0</v>
      </c>
      <c r="R259" s="174">
        <v>0</v>
      </c>
      <c r="S259" s="174"/>
      <c r="T259" s="174"/>
      <c r="U259" s="174"/>
      <c r="V259" s="174">
        <v>0</v>
      </c>
      <c r="W259" s="140">
        <v>0</v>
      </c>
      <c r="X259" s="140"/>
      <c r="Z259" s="176">
        <v>0</v>
      </c>
      <c r="AA259" s="176">
        <v>0</v>
      </c>
      <c r="AB259" s="176"/>
      <c r="AC259" s="176"/>
      <c r="AD259" s="176"/>
      <c r="AE259" s="176">
        <v>0</v>
      </c>
      <c r="AF259" s="172">
        <v>0</v>
      </c>
      <c r="AG259" s="172"/>
      <c r="AI259" s="168">
        <f>IFERROR(VLOOKUP(B259,[2]rptBudgetaryBudgetCrossOrganiza!$A$1:$M$754,4,FALSE),"0")</f>
        <v>0</v>
      </c>
      <c r="AJ259" s="168">
        <f>IFERROR(VLOOKUP(B259,[2]rptBudgetaryBudgetCrossOrganiza!$A$1:$M$754,6,FALSE),"0")</f>
        <v>0</v>
      </c>
      <c r="AK259" s="170">
        <f t="shared" si="52"/>
        <v>0</v>
      </c>
      <c r="AL259" s="170">
        <f>IFERROR(VLOOKUP(B259,[3]rptBudgetaryBudgetCrossOrganiza!$A$8792:$O$10068,13,FALSE),"0")</f>
        <v>0</v>
      </c>
      <c r="AM259" s="170"/>
      <c r="AN259" s="170"/>
      <c r="AO259" s="170"/>
      <c r="AP259" s="170"/>
      <c r="AQ259" s="170"/>
      <c r="AS259" s="140"/>
      <c r="AT259" s="140"/>
      <c r="AU259" s="140"/>
      <c r="AV259" s="140"/>
      <c r="AW259" s="140"/>
      <c r="AX259" s="140"/>
      <c r="AY259" s="140"/>
      <c r="AZ259" s="140"/>
      <c r="BA259" s="141" t="b">
        <f t="shared" si="44"/>
        <v>1</v>
      </c>
      <c r="BB259" s="141">
        <f t="shared" si="51"/>
        <v>0</v>
      </c>
    </row>
    <row r="260" spans="1:54" hidden="1" x14ac:dyDescent="0.2">
      <c r="A260" s="190">
        <v>4</v>
      </c>
      <c r="B260" s="141" t="s">
        <v>503</v>
      </c>
      <c r="C260" s="148" t="str">
        <f t="shared" ref="C260:C323" si="53">MID(B260,5,2)</f>
        <v>40</v>
      </c>
      <c r="D260" s="148" t="str">
        <f t="shared" si="45"/>
        <v>55</v>
      </c>
      <c r="E260" s="148" t="str">
        <f t="shared" si="46"/>
        <v>500</v>
      </c>
      <c r="F260" s="127" t="str">
        <f t="shared" si="47"/>
        <v>5000.05</v>
      </c>
      <c r="G260" s="141" t="s">
        <v>89</v>
      </c>
      <c r="H260" s="163">
        <v>0</v>
      </c>
      <c r="I260" s="163">
        <v>0</v>
      </c>
      <c r="J260" s="163"/>
      <c r="K260" s="163"/>
      <c r="L260" s="163"/>
      <c r="M260" s="163">
        <v>0</v>
      </c>
      <c r="N260" s="139">
        <v>0</v>
      </c>
      <c r="O260" s="139"/>
      <c r="Q260" s="174">
        <v>0</v>
      </c>
      <c r="R260" s="174">
        <v>0</v>
      </c>
      <c r="S260" s="174"/>
      <c r="T260" s="174"/>
      <c r="U260" s="174"/>
      <c r="V260" s="174">
        <v>0</v>
      </c>
      <c r="W260" s="140">
        <v>0</v>
      </c>
      <c r="X260" s="140"/>
      <c r="Z260" s="176">
        <v>0</v>
      </c>
      <c r="AA260" s="176">
        <v>0</v>
      </c>
      <c r="AB260" s="176"/>
      <c r="AC260" s="176"/>
      <c r="AD260" s="176"/>
      <c r="AE260" s="176">
        <v>0</v>
      </c>
      <c r="AF260" s="172">
        <v>0</v>
      </c>
      <c r="AG260" s="172"/>
      <c r="AI260" s="168">
        <f>IFERROR(VLOOKUP(B260,[2]rptBudgetaryBudgetCrossOrganiza!$A$1:$M$754,4,FALSE),"0")</f>
        <v>0</v>
      </c>
      <c r="AJ260" s="168">
        <f>IFERROR(VLOOKUP(B260,[2]rptBudgetaryBudgetCrossOrganiza!$A$1:$M$754,6,FALSE),"0")</f>
        <v>0</v>
      </c>
      <c r="AK260" s="170">
        <f t="shared" si="52"/>
        <v>0</v>
      </c>
      <c r="AL260" s="170">
        <f>IFERROR(VLOOKUP(B260,[3]rptBudgetaryBudgetCrossOrganiza!$A$8792:$O$10068,13,FALSE),"0")</f>
        <v>0</v>
      </c>
      <c r="AM260" s="170"/>
      <c r="AN260" s="170"/>
      <c r="AO260" s="170"/>
      <c r="AP260" s="170"/>
      <c r="AQ260" s="170"/>
      <c r="AS260" s="140"/>
      <c r="AT260" s="140"/>
      <c r="AU260" s="140"/>
      <c r="AV260" s="140"/>
      <c r="AW260" s="140"/>
      <c r="AX260" s="140"/>
      <c r="AY260" s="140"/>
      <c r="AZ260" s="140"/>
      <c r="BA260" s="141" t="b">
        <f t="shared" si="44"/>
        <v>1</v>
      </c>
      <c r="BB260" s="141">
        <f t="shared" si="51"/>
        <v>0</v>
      </c>
    </row>
    <row r="261" spans="1:54" hidden="1" x14ac:dyDescent="0.2">
      <c r="A261" s="190">
        <v>4</v>
      </c>
      <c r="B261" s="141" t="s">
        <v>504</v>
      </c>
      <c r="C261" s="148" t="str">
        <f t="shared" si="53"/>
        <v>40</v>
      </c>
      <c r="D261" s="148" t="str">
        <f t="shared" si="45"/>
        <v>55</v>
      </c>
      <c r="E261" s="148" t="str">
        <f t="shared" si="46"/>
        <v>500</v>
      </c>
      <c r="F261" s="127" t="str">
        <f t="shared" si="47"/>
        <v>5000.10</v>
      </c>
      <c r="G261" s="141" t="s">
        <v>94</v>
      </c>
      <c r="H261" s="163">
        <v>0</v>
      </c>
      <c r="I261" s="163">
        <v>0</v>
      </c>
      <c r="J261" s="163"/>
      <c r="K261" s="163"/>
      <c r="L261" s="163"/>
      <c r="M261" s="163">
        <v>0</v>
      </c>
      <c r="N261" s="139">
        <v>0</v>
      </c>
      <c r="O261" s="139"/>
      <c r="Q261" s="174">
        <v>0</v>
      </c>
      <c r="R261" s="174">
        <v>0</v>
      </c>
      <c r="S261" s="174"/>
      <c r="T261" s="174"/>
      <c r="U261" s="174"/>
      <c r="V261" s="174">
        <v>0</v>
      </c>
      <c r="W261" s="140">
        <v>0</v>
      </c>
      <c r="X261" s="140"/>
      <c r="Z261" s="176">
        <v>0</v>
      </c>
      <c r="AA261" s="176">
        <v>0</v>
      </c>
      <c r="AB261" s="176"/>
      <c r="AC261" s="176"/>
      <c r="AD261" s="176"/>
      <c r="AE261" s="176">
        <v>0</v>
      </c>
      <c r="AF261" s="172">
        <v>0</v>
      </c>
      <c r="AG261" s="172"/>
      <c r="AI261" s="168">
        <f>IFERROR(VLOOKUP(B261,[2]rptBudgetaryBudgetCrossOrganiza!$A$1:$M$754,4,FALSE),"0")</f>
        <v>0</v>
      </c>
      <c r="AJ261" s="168">
        <f>IFERROR(VLOOKUP(B261,[2]rptBudgetaryBudgetCrossOrganiza!$A$1:$M$754,6,FALSE),"0")</f>
        <v>0</v>
      </c>
      <c r="AK261" s="170">
        <f t="shared" si="52"/>
        <v>0</v>
      </c>
      <c r="AL261" s="170">
        <f>IFERROR(VLOOKUP(B261,[3]rptBudgetaryBudgetCrossOrganiza!$A$8792:$O$10068,13,FALSE),"0")</f>
        <v>0</v>
      </c>
      <c r="AM261" s="170"/>
      <c r="AN261" s="170"/>
      <c r="AO261" s="170"/>
      <c r="AP261" s="170"/>
      <c r="AQ261" s="170"/>
      <c r="AS261" s="140"/>
      <c r="AT261" s="140"/>
      <c r="AU261" s="140"/>
      <c r="AV261" s="140"/>
      <c r="AW261" s="140"/>
      <c r="AX261" s="140"/>
      <c r="AY261" s="140"/>
      <c r="AZ261" s="140"/>
      <c r="BA261" s="141" t="b">
        <f t="shared" ref="BA261:BA324" si="54">AJ261=AK261</f>
        <v>1</v>
      </c>
      <c r="BB261" s="141">
        <f t="shared" si="51"/>
        <v>0</v>
      </c>
    </row>
    <row r="262" spans="1:54" hidden="1" x14ac:dyDescent="0.2">
      <c r="A262" s="190">
        <v>4</v>
      </c>
      <c r="B262" s="141" t="s">
        <v>505</v>
      </c>
      <c r="C262" s="148" t="str">
        <f t="shared" si="53"/>
        <v>40</v>
      </c>
      <c r="D262" s="148" t="str">
        <f t="shared" ref="D262:D325" si="55">MID(B262,8,2)</f>
        <v>55</v>
      </c>
      <c r="E262" s="148" t="str">
        <f t="shared" ref="E262:E325" si="56">MID(B262,11,3)</f>
        <v>500</v>
      </c>
      <c r="F262" s="127" t="str">
        <f t="shared" ref="F262:F325" si="57">RIGHT(B262,7)</f>
        <v>5000.04</v>
      </c>
      <c r="G262" s="141" t="s">
        <v>88</v>
      </c>
      <c r="H262" s="163">
        <v>0</v>
      </c>
      <c r="I262" s="163">
        <v>0</v>
      </c>
      <c r="J262" s="163"/>
      <c r="K262" s="163"/>
      <c r="L262" s="163"/>
      <c r="M262" s="163">
        <v>0</v>
      </c>
      <c r="N262" s="139">
        <v>0</v>
      </c>
      <c r="O262" s="139"/>
      <c r="Q262" s="174">
        <v>0</v>
      </c>
      <c r="R262" s="174">
        <v>0</v>
      </c>
      <c r="S262" s="174"/>
      <c r="T262" s="174"/>
      <c r="U262" s="174"/>
      <c r="V262" s="174">
        <v>0</v>
      </c>
      <c r="W262" s="140">
        <v>0</v>
      </c>
      <c r="X262" s="140"/>
      <c r="Z262" s="176">
        <v>0</v>
      </c>
      <c r="AA262" s="176">
        <v>0</v>
      </c>
      <c r="AB262" s="176"/>
      <c r="AC262" s="176"/>
      <c r="AD262" s="176"/>
      <c r="AE262" s="176">
        <v>0</v>
      </c>
      <c r="AF262" s="172">
        <v>0</v>
      </c>
      <c r="AG262" s="172"/>
      <c r="AI262" s="168">
        <f>IFERROR(VLOOKUP(B262,[2]rptBudgetaryBudgetCrossOrganiza!$A$1:$M$754,4,FALSE),"0")</f>
        <v>0</v>
      </c>
      <c r="AJ262" s="168">
        <f>IFERROR(VLOOKUP(B262,[2]rptBudgetaryBudgetCrossOrganiza!$A$1:$M$754,6,FALSE),"0")</f>
        <v>0</v>
      </c>
      <c r="AK262" s="170">
        <f t="shared" si="52"/>
        <v>0</v>
      </c>
      <c r="AL262" s="170">
        <f>IFERROR(VLOOKUP(B262,[3]rptBudgetaryBudgetCrossOrganiza!$A$8792:$O$10068,13,FALSE),"0")</f>
        <v>0</v>
      </c>
      <c r="AM262" s="170"/>
      <c r="AN262" s="170"/>
      <c r="AO262" s="170"/>
      <c r="AP262" s="170"/>
      <c r="AQ262" s="170"/>
      <c r="AS262" s="140"/>
      <c r="AT262" s="140"/>
      <c r="AU262" s="140"/>
      <c r="AV262" s="140"/>
      <c r="AW262" s="140"/>
      <c r="AX262" s="140"/>
      <c r="AY262" s="140"/>
      <c r="AZ262" s="140"/>
      <c r="BA262" s="141" t="b">
        <f t="shared" si="54"/>
        <v>1</v>
      </c>
      <c r="BB262" s="141">
        <f t="shared" si="51"/>
        <v>0</v>
      </c>
    </row>
    <row r="263" spans="1:54" hidden="1" x14ac:dyDescent="0.2">
      <c r="A263" s="190">
        <v>4</v>
      </c>
      <c r="B263" s="141" t="s">
        <v>506</v>
      </c>
      <c r="C263" s="148" t="str">
        <f t="shared" si="53"/>
        <v>40</v>
      </c>
      <c r="D263" s="148" t="str">
        <f t="shared" si="55"/>
        <v>55</v>
      </c>
      <c r="E263" s="148" t="str">
        <f t="shared" si="56"/>
        <v>500</v>
      </c>
      <c r="F263" s="127" t="str">
        <f t="shared" si="57"/>
        <v>5000.08</v>
      </c>
      <c r="G263" s="141" t="s">
        <v>92</v>
      </c>
      <c r="H263" s="163">
        <v>0</v>
      </c>
      <c r="I263" s="163">
        <v>0</v>
      </c>
      <c r="J263" s="163"/>
      <c r="K263" s="163"/>
      <c r="L263" s="163"/>
      <c r="M263" s="163">
        <v>0</v>
      </c>
      <c r="N263" s="139">
        <v>0</v>
      </c>
      <c r="O263" s="139"/>
      <c r="Q263" s="174">
        <v>0</v>
      </c>
      <c r="R263" s="174">
        <v>0</v>
      </c>
      <c r="S263" s="174"/>
      <c r="T263" s="174"/>
      <c r="U263" s="174"/>
      <c r="V263" s="174">
        <v>0</v>
      </c>
      <c r="W263" s="140">
        <v>0</v>
      </c>
      <c r="X263" s="140"/>
      <c r="Z263" s="176">
        <v>0</v>
      </c>
      <c r="AA263" s="176">
        <v>0</v>
      </c>
      <c r="AB263" s="176"/>
      <c r="AC263" s="176"/>
      <c r="AD263" s="176"/>
      <c r="AE263" s="176">
        <v>0</v>
      </c>
      <c r="AF263" s="172">
        <v>0</v>
      </c>
      <c r="AG263" s="172"/>
      <c r="AI263" s="168">
        <f>IFERROR(VLOOKUP(B263,[2]rptBudgetaryBudgetCrossOrganiza!$A$1:$M$754,4,FALSE),"0")</f>
        <v>0</v>
      </c>
      <c r="AJ263" s="168">
        <f>IFERROR(VLOOKUP(B263,[2]rptBudgetaryBudgetCrossOrganiza!$A$1:$M$754,6,FALSE),"0")</f>
        <v>0</v>
      </c>
      <c r="AK263" s="170">
        <f t="shared" si="52"/>
        <v>0</v>
      </c>
      <c r="AL263" s="170">
        <f>IFERROR(VLOOKUP(B263,[3]rptBudgetaryBudgetCrossOrganiza!$A$8792:$O$10068,13,FALSE),"0")</f>
        <v>0</v>
      </c>
      <c r="AM263" s="170"/>
      <c r="AN263" s="170"/>
      <c r="AO263" s="170"/>
      <c r="AP263" s="170"/>
      <c r="AQ263" s="170"/>
      <c r="AS263" s="140"/>
      <c r="AT263" s="140"/>
      <c r="AU263" s="140"/>
      <c r="AV263" s="140"/>
      <c r="AW263" s="140"/>
      <c r="AX263" s="140"/>
      <c r="AY263" s="140"/>
      <c r="AZ263" s="140"/>
      <c r="BA263" s="141" t="b">
        <f t="shared" si="54"/>
        <v>1</v>
      </c>
      <c r="BB263" s="141">
        <f t="shared" si="51"/>
        <v>0</v>
      </c>
    </row>
    <row r="264" spans="1:54" hidden="1" x14ac:dyDescent="0.2">
      <c r="A264" s="190">
        <v>4</v>
      </c>
      <c r="B264" s="141" t="s">
        <v>507</v>
      </c>
      <c r="C264" s="148" t="str">
        <f t="shared" si="53"/>
        <v>40</v>
      </c>
      <c r="D264" s="148" t="str">
        <f t="shared" si="55"/>
        <v>55</v>
      </c>
      <c r="E264" s="148" t="str">
        <f t="shared" si="56"/>
        <v>500</v>
      </c>
      <c r="F264" s="127" t="str">
        <f t="shared" si="57"/>
        <v>5000.09</v>
      </c>
      <c r="G264" s="141" t="s">
        <v>93</v>
      </c>
      <c r="H264" s="163">
        <v>0</v>
      </c>
      <c r="I264" s="163">
        <v>0</v>
      </c>
      <c r="J264" s="163"/>
      <c r="K264" s="163"/>
      <c r="L264" s="163"/>
      <c r="M264" s="163">
        <v>0</v>
      </c>
      <c r="N264" s="139">
        <v>0</v>
      </c>
      <c r="O264" s="139"/>
      <c r="Q264" s="174">
        <v>0</v>
      </c>
      <c r="R264" s="174">
        <v>0</v>
      </c>
      <c r="S264" s="174"/>
      <c r="T264" s="174"/>
      <c r="U264" s="174"/>
      <c r="V264" s="174">
        <v>0</v>
      </c>
      <c r="W264" s="140">
        <v>0</v>
      </c>
      <c r="X264" s="140"/>
      <c r="Z264" s="176">
        <v>0</v>
      </c>
      <c r="AA264" s="176">
        <v>0</v>
      </c>
      <c r="AB264" s="176"/>
      <c r="AC264" s="176"/>
      <c r="AD264" s="176"/>
      <c r="AE264" s="176">
        <v>0</v>
      </c>
      <c r="AF264" s="172">
        <v>0</v>
      </c>
      <c r="AG264" s="172"/>
      <c r="AI264" s="168">
        <f>IFERROR(VLOOKUP(B264,[2]rptBudgetaryBudgetCrossOrganiza!$A$1:$M$754,4,FALSE),"0")</f>
        <v>0</v>
      </c>
      <c r="AJ264" s="168">
        <f>IFERROR(VLOOKUP(B264,[2]rptBudgetaryBudgetCrossOrganiza!$A$1:$M$754,6,FALSE),"0")</f>
        <v>0</v>
      </c>
      <c r="AK264" s="170">
        <f t="shared" si="52"/>
        <v>0</v>
      </c>
      <c r="AL264" s="170">
        <f>IFERROR(VLOOKUP(B264,[3]rptBudgetaryBudgetCrossOrganiza!$A$8792:$O$10068,13,FALSE),"0")</f>
        <v>0</v>
      </c>
      <c r="AM264" s="170"/>
      <c r="AN264" s="170"/>
      <c r="AO264" s="170"/>
      <c r="AP264" s="170"/>
      <c r="AQ264" s="170"/>
      <c r="AS264" s="140"/>
      <c r="AT264" s="140"/>
      <c r="AU264" s="140"/>
      <c r="AV264" s="140"/>
      <c r="AW264" s="140"/>
      <c r="AX264" s="140"/>
      <c r="AY264" s="140"/>
      <c r="AZ264" s="140"/>
      <c r="BA264" s="141" t="b">
        <f t="shared" si="54"/>
        <v>1</v>
      </c>
      <c r="BB264" s="141">
        <f t="shared" si="51"/>
        <v>0</v>
      </c>
    </row>
    <row r="265" spans="1:54" hidden="1" x14ac:dyDescent="0.2">
      <c r="A265" s="190">
        <v>4</v>
      </c>
      <c r="B265" s="141" t="s">
        <v>508</v>
      </c>
      <c r="C265" s="148" t="str">
        <f t="shared" si="53"/>
        <v>40</v>
      </c>
      <c r="D265" s="148" t="str">
        <f t="shared" si="55"/>
        <v>55</v>
      </c>
      <c r="E265" s="148" t="str">
        <f t="shared" si="56"/>
        <v>500</v>
      </c>
      <c r="F265" s="127" t="str">
        <f t="shared" si="57"/>
        <v>5000.99</v>
      </c>
      <c r="G265" s="141" t="s">
        <v>97</v>
      </c>
      <c r="H265" s="163">
        <v>0</v>
      </c>
      <c r="I265" s="163">
        <v>0</v>
      </c>
      <c r="J265" s="163"/>
      <c r="K265" s="163"/>
      <c r="L265" s="163"/>
      <c r="M265" s="163">
        <v>0</v>
      </c>
      <c r="N265" s="139">
        <v>0</v>
      </c>
      <c r="O265" s="139"/>
      <c r="Q265" s="174">
        <v>0</v>
      </c>
      <c r="R265" s="174">
        <v>0</v>
      </c>
      <c r="S265" s="174"/>
      <c r="T265" s="174"/>
      <c r="U265" s="174"/>
      <c r="V265" s="174">
        <v>0</v>
      </c>
      <c r="W265" s="140">
        <v>0</v>
      </c>
      <c r="X265" s="140"/>
      <c r="Z265" s="176">
        <v>0</v>
      </c>
      <c r="AA265" s="176">
        <v>0</v>
      </c>
      <c r="AB265" s="176"/>
      <c r="AC265" s="176"/>
      <c r="AD265" s="176"/>
      <c r="AE265" s="176">
        <v>0</v>
      </c>
      <c r="AF265" s="172">
        <v>0</v>
      </c>
      <c r="AG265" s="172"/>
      <c r="AI265" s="168">
        <f>IFERROR(VLOOKUP(B265,[2]rptBudgetaryBudgetCrossOrganiza!$A$1:$M$754,4,FALSE),"0")</f>
        <v>0</v>
      </c>
      <c r="AJ265" s="168">
        <f>IFERROR(VLOOKUP(B265,[2]rptBudgetaryBudgetCrossOrganiza!$A$1:$M$754,6,FALSE),"0")</f>
        <v>0</v>
      </c>
      <c r="AK265" s="170">
        <f t="shared" si="52"/>
        <v>0</v>
      </c>
      <c r="AL265" s="170">
        <f>IFERROR(VLOOKUP(B265,[3]rptBudgetaryBudgetCrossOrganiza!$A$8792:$O$10068,13,FALSE),"0")</f>
        <v>0</v>
      </c>
      <c r="AM265" s="170"/>
      <c r="AN265" s="170"/>
      <c r="AO265" s="170"/>
      <c r="AP265" s="170"/>
      <c r="AQ265" s="170"/>
      <c r="AS265" s="140"/>
      <c r="AT265" s="140"/>
      <c r="AU265" s="140"/>
      <c r="AV265" s="140"/>
      <c r="AW265" s="140"/>
      <c r="AX265" s="140"/>
      <c r="AY265" s="140"/>
      <c r="AZ265" s="140"/>
      <c r="BA265" s="141" t="b">
        <f t="shared" si="54"/>
        <v>1</v>
      </c>
      <c r="BB265" s="141">
        <f t="shared" si="51"/>
        <v>0</v>
      </c>
    </row>
    <row r="266" spans="1:54" hidden="1" x14ac:dyDescent="0.2">
      <c r="A266" s="190">
        <v>4</v>
      </c>
      <c r="B266" s="141" t="s">
        <v>509</v>
      </c>
      <c r="C266" s="148" t="str">
        <f t="shared" si="53"/>
        <v>40</v>
      </c>
      <c r="D266" s="148" t="str">
        <f t="shared" si="55"/>
        <v>55</v>
      </c>
      <c r="E266" s="148" t="str">
        <f t="shared" si="56"/>
        <v>500</v>
      </c>
      <c r="F266" s="127" t="str">
        <f t="shared" si="57"/>
        <v>5000.06</v>
      </c>
      <c r="G266" s="141" t="s">
        <v>90</v>
      </c>
      <c r="H266" s="163">
        <v>0</v>
      </c>
      <c r="I266" s="163">
        <v>0</v>
      </c>
      <c r="J266" s="163"/>
      <c r="K266" s="163"/>
      <c r="L266" s="163"/>
      <c r="M266" s="163">
        <v>0</v>
      </c>
      <c r="N266" s="139">
        <v>0</v>
      </c>
      <c r="O266" s="139"/>
      <c r="Q266" s="174">
        <v>0</v>
      </c>
      <c r="R266" s="174">
        <v>0</v>
      </c>
      <c r="S266" s="174"/>
      <c r="T266" s="174"/>
      <c r="U266" s="174"/>
      <c r="V266" s="174">
        <v>0</v>
      </c>
      <c r="W266" s="140">
        <v>0</v>
      </c>
      <c r="X266" s="140"/>
      <c r="Z266" s="176">
        <v>0</v>
      </c>
      <c r="AA266" s="176">
        <v>0</v>
      </c>
      <c r="AB266" s="176"/>
      <c r="AC266" s="176"/>
      <c r="AD266" s="176"/>
      <c r="AE266" s="176">
        <v>0</v>
      </c>
      <c r="AF266" s="172">
        <v>0</v>
      </c>
      <c r="AG266" s="172"/>
      <c r="AI266" s="168">
        <f>IFERROR(VLOOKUP(B266,[2]rptBudgetaryBudgetCrossOrganiza!$A$1:$M$754,4,FALSE),"0")</f>
        <v>0</v>
      </c>
      <c r="AJ266" s="168">
        <f>IFERROR(VLOOKUP(B266,[2]rptBudgetaryBudgetCrossOrganiza!$A$1:$M$754,6,FALSE),"0")</f>
        <v>0</v>
      </c>
      <c r="AK266" s="170">
        <f t="shared" si="52"/>
        <v>0</v>
      </c>
      <c r="AL266" s="170">
        <f>IFERROR(VLOOKUP(B266,[3]rptBudgetaryBudgetCrossOrganiza!$A$8792:$O$10068,13,FALSE),"0")</f>
        <v>0</v>
      </c>
      <c r="AM266" s="170"/>
      <c r="AN266" s="170"/>
      <c r="AO266" s="170"/>
      <c r="AP266" s="170"/>
      <c r="AQ266" s="170"/>
      <c r="AS266" s="140"/>
      <c r="AT266" s="140"/>
      <c r="AU266" s="140"/>
      <c r="AV266" s="140"/>
      <c r="AW266" s="140"/>
      <c r="AX266" s="140"/>
      <c r="AY266" s="140"/>
      <c r="AZ266" s="140"/>
      <c r="BA266" s="141" t="b">
        <f t="shared" si="54"/>
        <v>1</v>
      </c>
      <c r="BB266" s="141">
        <f t="shared" si="51"/>
        <v>0</v>
      </c>
    </row>
    <row r="267" spans="1:54" hidden="1" x14ac:dyDescent="0.2">
      <c r="A267" s="190">
        <v>4</v>
      </c>
      <c r="B267" s="141" t="s">
        <v>510</v>
      </c>
      <c r="C267" s="148" t="str">
        <f t="shared" si="53"/>
        <v>40</v>
      </c>
      <c r="D267" s="148" t="str">
        <f t="shared" si="55"/>
        <v>55</v>
      </c>
      <c r="E267" s="148" t="str">
        <f t="shared" si="56"/>
        <v>500</v>
      </c>
      <c r="F267" s="127" t="str">
        <f t="shared" si="57"/>
        <v>5000.03</v>
      </c>
      <c r="G267" s="141" t="s">
        <v>87</v>
      </c>
      <c r="H267" s="163">
        <v>0</v>
      </c>
      <c r="I267" s="163">
        <v>0</v>
      </c>
      <c r="J267" s="163"/>
      <c r="K267" s="163"/>
      <c r="L267" s="163"/>
      <c r="M267" s="163">
        <v>0</v>
      </c>
      <c r="N267" s="139">
        <v>0</v>
      </c>
      <c r="O267" s="139"/>
      <c r="Q267" s="174">
        <v>0</v>
      </c>
      <c r="R267" s="174">
        <v>0</v>
      </c>
      <c r="S267" s="174"/>
      <c r="T267" s="174"/>
      <c r="U267" s="174"/>
      <c r="V267" s="174">
        <v>0</v>
      </c>
      <c r="W267" s="140">
        <v>0</v>
      </c>
      <c r="X267" s="140"/>
      <c r="Z267" s="176">
        <v>0</v>
      </c>
      <c r="AA267" s="176">
        <v>0</v>
      </c>
      <c r="AB267" s="176"/>
      <c r="AC267" s="176"/>
      <c r="AD267" s="176"/>
      <c r="AE267" s="176">
        <v>0</v>
      </c>
      <c r="AF267" s="172">
        <v>0</v>
      </c>
      <c r="AG267" s="172"/>
      <c r="AI267" s="168">
        <f>IFERROR(VLOOKUP(B267,[2]rptBudgetaryBudgetCrossOrganiza!$A$1:$M$754,4,FALSE),"0")</f>
        <v>0</v>
      </c>
      <c r="AJ267" s="168">
        <f>IFERROR(VLOOKUP(B267,[2]rptBudgetaryBudgetCrossOrganiza!$A$1:$M$754,6,FALSE),"0")</f>
        <v>0</v>
      </c>
      <c r="AK267" s="170">
        <f t="shared" si="52"/>
        <v>0</v>
      </c>
      <c r="AL267" s="170">
        <f>IFERROR(VLOOKUP(B267,[3]rptBudgetaryBudgetCrossOrganiza!$A$8792:$O$10068,13,FALSE),"0")</f>
        <v>0</v>
      </c>
      <c r="AM267" s="170"/>
      <c r="AN267" s="170"/>
      <c r="AO267" s="170"/>
      <c r="AP267" s="170"/>
      <c r="AQ267" s="170"/>
      <c r="AS267" s="140"/>
      <c r="AT267" s="140"/>
      <c r="AU267" s="140"/>
      <c r="AV267" s="140"/>
      <c r="AW267" s="140"/>
      <c r="AX267" s="140"/>
      <c r="AY267" s="140"/>
      <c r="AZ267" s="140"/>
      <c r="BA267" s="141" t="b">
        <f t="shared" si="54"/>
        <v>1</v>
      </c>
      <c r="BB267" s="141">
        <f t="shared" si="51"/>
        <v>0</v>
      </c>
    </row>
    <row r="268" spans="1:54" hidden="1" x14ac:dyDescent="0.2">
      <c r="A268" s="190">
        <v>4</v>
      </c>
      <c r="B268" s="141" t="s">
        <v>511</v>
      </c>
      <c r="C268" s="148" t="str">
        <f t="shared" si="53"/>
        <v>40</v>
      </c>
      <c r="D268" s="148" t="str">
        <f t="shared" si="55"/>
        <v>55</v>
      </c>
      <c r="E268" s="148" t="str">
        <f t="shared" si="56"/>
        <v>500</v>
      </c>
      <c r="F268" s="127" t="str">
        <f t="shared" si="57"/>
        <v>5000.02</v>
      </c>
      <c r="G268" s="141" t="s">
        <v>86</v>
      </c>
      <c r="H268" s="163">
        <v>0</v>
      </c>
      <c r="I268" s="163">
        <v>0</v>
      </c>
      <c r="J268" s="163"/>
      <c r="K268" s="163"/>
      <c r="L268" s="163"/>
      <c r="M268" s="163">
        <v>0</v>
      </c>
      <c r="N268" s="139">
        <v>0</v>
      </c>
      <c r="O268" s="139"/>
      <c r="Q268" s="174">
        <v>0</v>
      </c>
      <c r="R268" s="174">
        <v>0</v>
      </c>
      <c r="S268" s="174"/>
      <c r="T268" s="174"/>
      <c r="U268" s="174"/>
      <c r="V268" s="174">
        <v>0</v>
      </c>
      <c r="W268" s="140">
        <v>0</v>
      </c>
      <c r="X268" s="140"/>
      <c r="Z268" s="176">
        <v>0</v>
      </c>
      <c r="AA268" s="176">
        <v>0</v>
      </c>
      <c r="AB268" s="176"/>
      <c r="AC268" s="176"/>
      <c r="AD268" s="176"/>
      <c r="AE268" s="176">
        <v>0</v>
      </c>
      <c r="AF268" s="172">
        <v>0</v>
      </c>
      <c r="AG268" s="172"/>
      <c r="AI268" s="168">
        <f>IFERROR(VLOOKUP(B268,[2]rptBudgetaryBudgetCrossOrganiza!$A$1:$M$754,4,FALSE),"0")</f>
        <v>0</v>
      </c>
      <c r="AJ268" s="168">
        <f>IFERROR(VLOOKUP(B268,[2]rptBudgetaryBudgetCrossOrganiza!$A$1:$M$754,6,FALSE),"0")</f>
        <v>0</v>
      </c>
      <c r="AK268" s="170">
        <f t="shared" si="52"/>
        <v>0</v>
      </c>
      <c r="AL268" s="170">
        <f>IFERROR(VLOOKUP(B268,[3]rptBudgetaryBudgetCrossOrganiza!$A$8792:$O$10068,13,FALSE),"0")</f>
        <v>0</v>
      </c>
      <c r="AM268" s="170"/>
      <c r="AN268" s="170"/>
      <c r="AO268" s="170"/>
      <c r="AP268" s="170"/>
      <c r="AQ268" s="170"/>
      <c r="AS268" s="140"/>
      <c r="AT268" s="140"/>
      <c r="AU268" s="140"/>
      <c r="AV268" s="140"/>
      <c r="AW268" s="140"/>
      <c r="AX268" s="140"/>
      <c r="AY268" s="140"/>
      <c r="AZ268" s="140"/>
      <c r="BA268" s="141" t="b">
        <f t="shared" si="54"/>
        <v>1</v>
      </c>
      <c r="BB268" s="141">
        <f t="shared" si="51"/>
        <v>0</v>
      </c>
    </row>
    <row r="269" spans="1:54" hidden="1" x14ac:dyDescent="0.2">
      <c r="A269" s="190">
        <v>4</v>
      </c>
      <c r="B269" s="141" t="s">
        <v>512</v>
      </c>
      <c r="C269" s="148" t="str">
        <f t="shared" si="53"/>
        <v>40</v>
      </c>
      <c r="D269" s="148" t="str">
        <f t="shared" si="55"/>
        <v>55</v>
      </c>
      <c r="E269" s="148" t="str">
        <f t="shared" si="56"/>
        <v>500</v>
      </c>
      <c r="F269" s="127" t="str">
        <f t="shared" si="57"/>
        <v>5000.01</v>
      </c>
      <c r="G269" s="141" t="s">
        <v>85</v>
      </c>
      <c r="H269" s="163">
        <v>0</v>
      </c>
      <c r="I269" s="163">
        <v>0</v>
      </c>
      <c r="J269" s="163"/>
      <c r="K269" s="163"/>
      <c r="L269" s="163"/>
      <c r="M269" s="163">
        <v>0</v>
      </c>
      <c r="N269" s="139">
        <v>0</v>
      </c>
      <c r="O269" s="139"/>
      <c r="Q269" s="174">
        <v>0</v>
      </c>
      <c r="R269" s="174">
        <v>0</v>
      </c>
      <c r="S269" s="174"/>
      <c r="T269" s="174"/>
      <c r="U269" s="174"/>
      <c r="V269" s="174">
        <v>0</v>
      </c>
      <c r="W269" s="140">
        <v>0</v>
      </c>
      <c r="X269" s="140"/>
      <c r="Z269" s="176">
        <v>0</v>
      </c>
      <c r="AA269" s="176">
        <v>0</v>
      </c>
      <c r="AB269" s="176"/>
      <c r="AC269" s="176"/>
      <c r="AD269" s="176"/>
      <c r="AE269" s="176">
        <v>0</v>
      </c>
      <c r="AF269" s="172">
        <v>0</v>
      </c>
      <c r="AG269" s="172"/>
      <c r="AI269" s="168">
        <f>IFERROR(VLOOKUP(B269,[2]rptBudgetaryBudgetCrossOrganiza!$A$1:$M$754,4,FALSE),"0")</f>
        <v>0</v>
      </c>
      <c r="AJ269" s="168">
        <f>IFERROR(VLOOKUP(B269,[2]rptBudgetaryBudgetCrossOrganiza!$A$1:$M$754,6,FALSE),"0")</f>
        <v>0</v>
      </c>
      <c r="AK269" s="170">
        <f t="shared" si="52"/>
        <v>0</v>
      </c>
      <c r="AL269" s="170">
        <f>IFERROR(VLOOKUP(B269,[3]rptBudgetaryBudgetCrossOrganiza!$A$8792:$O$10068,13,FALSE),"0")</f>
        <v>0</v>
      </c>
      <c r="AM269" s="170"/>
      <c r="AN269" s="170"/>
      <c r="AO269" s="170"/>
      <c r="AP269" s="170"/>
      <c r="AQ269" s="170"/>
      <c r="AS269" s="140"/>
      <c r="AT269" s="140"/>
      <c r="AU269" s="140"/>
      <c r="AV269" s="140"/>
      <c r="AW269" s="140"/>
      <c r="AX269" s="140"/>
      <c r="AY269" s="140"/>
      <c r="AZ269" s="140"/>
      <c r="BA269" s="141" t="b">
        <f t="shared" si="54"/>
        <v>1</v>
      </c>
      <c r="BB269" s="141">
        <f t="shared" ref="BB269:BB332" si="58">AK269-AI269</f>
        <v>0</v>
      </c>
    </row>
    <row r="270" spans="1:54" hidden="1" x14ac:dyDescent="0.2">
      <c r="A270" s="190">
        <v>4</v>
      </c>
      <c r="B270" s="141" t="s">
        <v>513</v>
      </c>
      <c r="C270" s="148" t="str">
        <f t="shared" si="53"/>
        <v>40</v>
      </c>
      <c r="D270" s="148" t="str">
        <f t="shared" si="55"/>
        <v>55</v>
      </c>
      <c r="E270" s="148" t="str">
        <f t="shared" si="56"/>
        <v>500</v>
      </c>
      <c r="F270" s="127" t="str">
        <f t="shared" si="57"/>
        <v>5000.11</v>
      </c>
      <c r="G270" s="141" t="s">
        <v>95</v>
      </c>
      <c r="H270" s="163">
        <v>0</v>
      </c>
      <c r="I270" s="163">
        <v>0</v>
      </c>
      <c r="J270" s="163"/>
      <c r="K270" s="163"/>
      <c r="L270" s="163"/>
      <c r="M270" s="163">
        <v>0</v>
      </c>
      <c r="N270" s="139">
        <v>0</v>
      </c>
      <c r="O270" s="139"/>
      <c r="Q270" s="174">
        <v>0</v>
      </c>
      <c r="R270" s="174">
        <v>0</v>
      </c>
      <c r="S270" s="174"/>
      <c r="T270" s="174"/>
      <c r="U270" s="174"/>
      <c r="V270" s="174">
        <v>0</v>
      </c>
      <c r="W270" s="140">
        <v>0</v>
      </c>
      <c r="X270" s="140"/>
      <c r="Z270" s="176">
        <v>0</v>
      </c>
      <c r="AA270" s="176">
        <v>0</v>
      </c>
      <c r="AB270" s="176"/>
      <c r="AC270" s="176"/>
      <c r="AD270" s="176"/>
      <c r="AE270" s="176">
        <v>0</v>
      </c>
      <c r="AF270" s="172">
        <v>0</v>
      </c>
      <c r="AG270" s="172"/>
      <c r="AI270" s="168">
        <f>IFERROR(VLOOKUP(B270,[2]rptBudgetaryBudgetCrossOrganiza!$A$1:$M$754,4,FALSE),"0")</f>
        <v>0</v>
      </c>
      <c r="AJ270" s="168">
        <f>IFERROR(VLOOKUP(B270,[2]rptBudgetaryBudgetCrossOrganiza!$A$1:$M$754,6,FALSE),"0")</f>
        <v>0</v>
      </c>
      <c r="AK270" s="170">
        <f t="shared" si="52"/>
        <v>0</v>
      </c>
      <c r="AL270" s="170">
        <f>IFERROR(VLOOKUP(B270,[3]rptBudgetaryBudgetCrossOrganiza!$A$8792:$O$10068,13,FALSE),"0")</f>
        <v>0</v>
      </c>
      <c r="AM270" s="170"/>
      <c r="AN270" s="170"/>
      <c r="AO270" s="170"/>
      <c r="AP270" s="170"/>
      <c r="AQ270" s="170"/>
      <c r="AS270" s="140"/>
      <c r="AT270" s="140"/>
      <c r="AU270" s="140"/>
      <c r="AV270" s="140"/>
      <c r="AW270" s="140"/>
      <c r="AX270" s="140"/>
      <c r="AY270" s="140"/>
      <c r="AZ270" s="140"/>
      <c r="BA270" s="141" t="b">
        <f t="shared" si="54"/>
        <v>1</v>
      </c>
      <c r="BB270" s="141">
        <f t="shared" si="58"/>
        <v>0</v>
      </c>
    </row>
    <row r="271" spans="1:54" hidden="1" x14ac:dyDescent="0.2">
      <c r="A271" s="190">
        <v>4</v>
      </c>
      <c r="B271" s="141" t="s">
        <v>514</v>
      </c>
      <c r="C271" s="148" t="str">
        <f t="shared" si="53"/>
        <v>40</v>
      </c>
      <c r="D271" s="148" t="str">
        <f t="shared" si="55"/>
        <v>55</v>
      </c>
      <c r="E271" s="148" t="str">
        <f t="shared" si="56"/>
        <v>510</v>
      </c>
      <c r="F271" s="127" t="str">
        <f t="shared" si="57"/>
        <v>5100.16</v>
      </c>
      <c r="G271" s="141" t="s">
        <v>114</v>
      </c>
      <c r="H271" s="163">
        <v>0</v>
      </c>
      <c r="I271" s="163">
        <v>0</v>
      </c>
      <c r="J271" s="163"/>
      <c r="K271" s="163"/>
      <c r="L271" s="163"/>
      <c r="M271" s="163">
        <v>0</v>
      </c>
      <c r="N271" s="139">
        <v>0</v>
      </c>
      <c r="O271" s="139"/>
      <c r="Q271" s="174">
        <v>0</v>
      </c>
      <c r="R271" s="174">
        <v>0</v>
      </c>
      <c r="S271" s="174"/>
      <c r="T271" s="174"/>
      <c r="U271" s="174"/>
      <c r="V271" s="174">
        <v>0</v>
      </c>
      <c r="W271" s="140">
        <v>0</v>
      </c>
      <c r="X271" s="140"/>
      <c r="Z271" s="176">
        <v>0</v>
      </c>
      <c r="AA271" s="176">
        <v>0</v>
      </c>
      <c r="AB271" s="176"/>
      <c r="AC271" s="176"/>
      <c r="AD271" s="176"/>
      <c r="AE271" s="176">
        <v>0</v>
      </c>
      <c r="AF271" s="172">
        <v>0</v>
      </c>
      <c r="AG271" s="172"/>
      <c r="AI271" s="168">
        <f>IFERROR(VLOOKUP(B271,[2]rptBudgetaryBudgetCrossOrganiza!$A$1:$M$754,4,FALSE),"0")</f>
        <v>0</v>
      </c>
      <c r="AJ271" s="168">
        <f>IFERROR(VLOOKUP(B271,[2]rptBudgetaryBudgetCrossOrganiza!$A$1:$M$754,6,FALSE),"0")</f>
        <v>0</v>
      </c>
      <c r="AK271" s="170">
        <f t="shared" si="52"/>
        <v>0</v>
      </c>
      <c r="AL271" s="170">
        <f>IFERROR(VLOOKUP(B271,[3]rptBudgetaryBudgetCrossOrganiza!$A$8792:$O$10068,13,FALSE),"0")</f>
        <v>0</v>
      </c>
      <c r="AM271" s="170"/>
      <c r="AN271" s="170"/>
      <c r="AO271" s="170"/>
      <c r="AP271" s="170"/>
      <c r="AQ271" s="170"/>
      <c r="AS271" s="140"/>
      <c r="AT271" s="140"/>
      <c r="AU271" s="140"/>
      <c r="AV271" s="140"/>
      <c r="AW271" s="140"/>
      <c r="AX271" s="140"/>
      <c r="AY271" s="140"/>
      <c r="AZ271" s="140"/>
      <c r="BA271" s="141" t="b">
        <f t="shared" si="54"/>
        <v>1</v>
      </c>
      <c r="BB271" s="141">
        <f t="shared" si="58"/>
        <v>0</v>
      </c>
    </row>
    <row r="272" spans="1:54" hidden="1" x14ac:dyDescent="0.2">
      <c r="A272" s="190">
        <v>4</v>
      </c>
      <c r="B272" s="141" t="s">
        <v>515</v>
      </c>
      <c r="C272" s="148" t="str">
        <f t="shared" si="53"/>
        <v>40</v>
      </c>
      <c r="D272" s="148" t="str">
        <f t="shared" si="55"/>
        <v>55</v>
      </c>
      <c r="E272" s="148" t="str">
        <f t="shared" si="56"/>
        <v>510</v>
      </c>
      <c r="F272" s="127" t="str">
        <f t="shared" si="57"/>
        <v>5100.12</v>
      </c>
      <c r="G272" s="141" t="s">
        <v>110</v>
      </c>
      <c r="H272" s="163">
        <v>0</v>
      </c>
      <c r="I272" s="163">
        <v>0</v>
      </c>
      <c r="J272" s="163"/>
      <c r="K272" s="163"/>
      <c r="L272" s="163"/>
      <c r="M272" s="163">
        <v>0</v>
      </c>
      <c r="N272" s="139">
        <v>0</v>
      </c>
      <c r="O272" s="139"/>
      <c r="Q272" s="174">
        <v>0</v>
      </c>
      <c r="R272" s="174">
        <v>0</v>
      </c>
      <c r="S272" s="174"/>
      <c r="T272" s="174"/>
      <c r="U272" s="174"/>
      <c r="V272" s="174">
        <v>0</v>
      </c>
      <c r="W272" s="140">
        <v>0</v>
      </c>
      <c r="X272" s="140"/>
      <c r="Z272" s="176">
        <v>0</v>
      </c>
      <c r="AA272" s="176">
        <v>0</v>
      </c>
      <c r="AB272" s="176"/>
      <c r="AC272" s="176"/>
      <c r="AD272" s="176"/>
      <c r="AE272" s="176">
        <v>0</v>
      </c>
      <c r="AF272" s="172">
        <v>0</v>
      </c>
      <c r="AG272" s="172"/>
      <c r="AI272" s="168">
        <f>IFERROR(VLOOKUP(B272,[2]rptBudgetaryBudgetCrossOrganiza!$A$1:$M$754,4,FALSE),"0")</f>
        <v>0</v>
      </c>
      <c r="AJ272" s="168">
        <f>IFERROR(VLOOKUP(B272,[2]rptBudgetaryBudgetCrossOrganiza!$A$1:$M$754,6,FALSE),"0")</f>
        <v>0</v>
      </c>
      <c r="AK272" s="170">
        <f t="shared" si="52"/>
        <v>0</v>
      </c>
      <c r="AL272" s="170">
        <f>IFERROR(VLOOKUP(B272,[3]rptBudgetaryBudgetCrossOrganiza!$A$8792:$O$10068,13,FALSE),"0")</f>
        <v>0</v>
      </c>
      <c r="AM272" s="170"/>
      <c r="AN272" s="170"/>
      <c r="AO272" s="170"/>
      <c r="AP272" s="170"/>
      <c r="AQ272" s="170"/>
      <c r="AS272" s="140"/>
      <c r="AT272" s="140"/>
      <c r="AU272" s="140"/>
      <c r="AV272" s="140"/>
      <c r="AW272" s="140"/>
      <c r="AX272" s="140"/>
      <c r="AY272" s="140"/>
      <c r="AZ272" s="140"/>
      <c r="BA272" s="141" t="b">
        <f t="shared" si="54"/>
        <v>1</v>
      </c>
      <c r="BB272" s="141">
        <f t="shared" si="58"/>
        <v>0</v>
      </c>
    </row>
    <row r="273" spans="1:54" hidden="1" x14ac:dyDescent="0.2">
      <c r="A273" s="190">
        <v>4</v>
      </c>
      <c r="B273" s="141" t="s">
        <v>516</v>
      </c>
      <c r="C273" s="148" t="str">
        <f t="shared" si="53"/>
        <v>40</v>
      </c>
      <c r="D273" s="148" t="str">
        <f t="shared" si="55"/>
        <v>55</v>
      </c>
      <c r="E273" s="148" t="str">
        <f t="shared" si="56"/>
        <v>510</v>
      </c>
      <c r="F273" s="127" t="str">
        <f t="shared" si="57"/>
        <v>5100.15</v>
      </c>
      <c r="G273" s="141" t="s">
        <v>113</v>
      </c>
      <c r="H273" s="163">
        <v>0</v>
      </c>
      <c r="I273" s="163">
        <v>0</v>
      </c>
      <c r="J273" s="163"/>
      <c r="K273" s="163"/>
      <c r="L273" s="163"/>
      <c r="M273" s="163">
        <v>0</v>
      </c>
      <c r="N273" s="139">
        <v>0</v>
      </c>
      <c r="O273" s="139"/>
      <c r="Q273" s="174">
        <v>0</v>
      </c>
      <c r="R273" s="174">
        <v>0</v>
      </c>
      <c r="S273" s="174"/>
      <c r="T273" s="174"/>
      <c r="U273" s="174"/>
      <c r="V273" s="174">
        <v>0</v>
      </c>
      <c r="W273" s="140">
        <v>0</v>
      </c>
      <c r="X273" s="140"/>
      <c r="Z273" s="176">
        <v>0</v>
      </c>
      <c r="AA273" s="176">
        <v>0</v>
      </c>
      <c r="AB273" s="176"/>
      <c r="AC273" s="176"/>
      <c r="AD273" s="176"/>
      <c r="AE273" s="176">
        <v>0</v>
      </c>
      <c r="AF273" s="172">
        <v>0</v>
      </c>
      <c r="AG273" s="172"/>
      <c r="AI273" s="168">
        <f>IFERROR(VLOOKUP(B273,[2]rptBudgetaryBudgetCrossOrganiza!$A$1:$M$754,4,FALSE),"0")</f>
        <v>0</v>
      </c>
      <c r="AJ273" s="168">
        <f>IFERROR(VLOOKUP(B273,[2]rptBudgetaryBudgetCrossOrganiza!$A$1:$M$754,6,FALSE),"0")</f>
        <v>0</v>
      </c>
      <c r="AK273" s="170">
        <f t="shared" si="52"/>
        <v>0</v>
      </c>
      <c r="AL273" s="170">
        <f>IFERROR(VLOOKUP(B273,[3]rptBudgetaryBudgetCrossOrganiza!$A$8792:$O$10068,13,FALSE),"0")</f>
        <v>0</v>
      </c>
      <c r="AM273" s="170"/>
      <c r="AN273" s="170"/>
      <c r="AO273" s="170"/>
      <c r="AP273" s="170"/>
      <c r="AQ273" s="170"/>
      <c r="AS273" s="140"/>
      <c r="AT273" s="140"/>
      <c r="AU273" s="140"/>
      <c r="AV273" s="140"/>
      <c r="AW273" s="140"/>
      <c r="AX273" s="140"/>
      <c r="AY273" s="140"/>
      <c r="AZ273" s="140"/>
      <c r="BA273" s="141" t="b">
        <f t="shared" si="54"/>
        <v>1</v>
      </c>
      <c r="BB273" s="141">
        <f t="shared" si="58"/>
        <v>0</v>
      </c>
    </row>
    <row r="274" spans="1:54" hidden="1" x14ac:dyDescent="0.2">
      <c r="A274" s="190">
        <v>4</v>
      </c>
      <c r="B274" s="141" t="s">
        <v>517</v>
      </c>
      <c r="C274" s="148" t="str">
        <f t="shared" si="53"/>
        <v>40</v>
      </c>
      <c r="D274" s="148" t="str">
        <f t="shared" si="55"/>
        <v>55</v>
      </c>
      <c r="E274" s="148" t="str">
        <f t="shared" si="56"/>
        <v>510</v>
      </c>
      <c r="F274" s="127" t="str">
        <f t="shared" si="57"/>
        <v>5100.08</v>
      </c>
      <c r="G274" s="141" t="s">
        <v>106</v>
      </c>
      <c r="H274" s="163">
        <v>418</v>
      </c>
      <c r="I274" s="163">
        <v>418</v>
      </c>
      <c r="J274" s="163"/>
      <c r="K274" s="163"/>
      <c r="L274" s="163"/>
      <c r="M274" s="163">
        <v>694.02</v>
      </c>
      <c r="N274" s="139">
        <v>694.02</v>
      </c>
      <c r="O274" s="139"/>
      <c r="Q274" s="174">
        <v>755</v>
      </c>
      <c r="R274" s="174">
        <v>755</v>
      </c>
      <c r="S274" s="174"/>
      <c r="T274" s="174"/>
      <c r="U274" s="174"/>
      <c r="V274" s="174">
        <v>753.24</v>
      </c>
      <c r="W274" s="140">
        <v>753.24</v>
      </c>
      <c r="X274" s="140"/>
      <c r="Z274" s="176">
        <v>755</v>
      </c>
      <c r="AA274" s="176">
        <v>755</v>
      </c>
      <c r="AB274" s="176"/>
      <c r="AC274" s="176"/>
      <c r="AD274" s="176"/>
      <c r="AE274" s="176">
        <v>433.84</v>
      </c>
      <c r="AF274" s="172">
        <v>433.84</v>
      </c>
      <c r="AG274" s="172"/>
      <c r="AI274" s="168">
        <f>IFERROR(VLOOKUP(B274,[2]rptBudgetaryBudgetCrossOrganiza!$A$1:$M$754,4,FALSE),"0")</f>
        <v>755</v>
      </c>
      <c r="AJ274" s="168">
        <f>IFERROR(VLOOKUP(B274,[2]rptBudgetaryBudgetCrossOrganiza!$A$1:$M$754,6,FALSE),"0")</f>
        <v>755</v>
      </c>
      <c r="AK274" s="170">
        <f t="shared" si="52"/>
        <v>755</v>
      </c>
      <c r="AL274" s="170">
        <f>IFERROR(VLOOKUP(B274,[3]rptBudgetaryBudgetCrossOrganiza!$A$8792:$O$10068,13,FALSE),"0")</f>
        <v>203.74</v>
      </c>
      <c r="AM274" s="170"/>
      <c r="AN274" s="170"/>
      <c r="AO274" s="170"/>
      <c r="AP274" s="170"/>
      <c r="AQ274" s="170"/>
      <c r="AS274" s="140"/>
      <c r="AT274" s="140"/>
      <c r="AU274" s="140"/>
      <c r="AV274" s="140"/>
      <c r="AW274" s="140"/>
      <c r="AX274" s="140"/>
      <c r="AY274" s="140"/>
      <c r="AZ274" s="140"/>
      <c r="BA274" s="141" t="b">
        <f t="shared" si="54"/>
        <v>1</v>
      </c>
      <c r="BB274" s="141">
        <f t="shared" si="58"/>
        <v>0</v>
      </c>
    </row>
    <row r="275" spans="1:54" hidden="1" x14ac:dyDescent="0.2">
      <c r="A275" s="190">
        <v>4</v>
      </c>
      <c r="B275" s="141" t="s">
        <v>518</v>
      </c>
      <c r="C275" s="148" t="str">
        <f t="shared" si="53"/>
        <v>40</v>
      </c>
      <c r="D275" s="148" t="str">
        <f t="shared" si="55"/>
        <v>55</v>
      </c>
      <c r="E275" s="148" t="str">
        <f t="shared" si="56"/>
        <v>510</v>
      </c>
      <c r="F275" s="127" t="str">
        <f t="shared" si="57"/>
        <v>5100.03</v>
      </c>
      <c r="G275" s="141" t="s">
        <v>101</v>
      </c>
      <c r="H275" s="163">
        <v>415</v>
      </c>
      <c r="I275" s="163">
        <v>415</v>
      </c>
      <c r="J275" s="163"/>
      <c r="K275" s="163"/>
      <c r="L275" s="163"/>
      <c r="M275" s="163">
        <v>403.44</v>
      </c>
      <c r="N275" s="139">
        <v>403.44</v>
      </c>
      <c r="O275" s="139"/>
      <c r="Q275" s="174">
        <v>405</v>
      </c>
      <c r="R275" s="174">
        <v>405</v>
      </c>
      <c r="S275" s="174"/>
      <c r="T275" s="174"/>
      <c r="U275" s="174"/>
      <c r="V275" s="174">
        <v>397.84</v>
      </c>
      <c r="W275" s="140">
        <v>397.84</v>
      </c>
      <c r="X275" s="140"/>
      <c r="Z275" s="176">
        <v>404</v>
      </c>
      <c r="AA275" s="176">
        <v>404</v>
      </c>
      <c r="AB275" s="176"/>
      <c r="AC275" s="176"/>
      <c r="AD275" s="176"/>
      <c r="AE275" s="176">
        <v>204.18</v>
      </c>
      <c r="AF275" s="172">
        <v>204.18</v>
      </c>
      <c r="AG275" s="172"/>
      <c r="AI275" s="168">
        <f>IFERROR(VLOOKUP(B275,[2]rptBudgetaryBudgetCrossOrganiza!$A$1:$M$754,4,FALSE),"0")</f>
        <v>404</v>
      </c>
      <c r="AJ275" s="168">
        <f>IFERROR(VLOOKUP(B275,[2]rptBudgetaryBudgetCrossOrganiza!$A$1:$M$754,6,FALSE),"0")</f>
        <v>404</v>
      </c>
      <c r="AK275" s="170">
        <f t="shared" si="52"/>
        <v>404</v>
      </c>
      <c r="AL275" s="170">
        <f>IFERROR(VLOOKUP(B275,[3]rptBudgetaryBudgetCrossOrganiza!$A$8792:$O$10068,13,FALSE),"0")</f>
        <v>91.32</v>
      </c>
      <c r="AM275" s="170"/>
      <c r="AN275" s="170"/>
      <c r="AO275" s="170"/>
      <c r="AP275" s="170"/>
      <c r="AQ275" s="170"/>
      <c r="AS275" s="140"/>
      <c r="AT275" s="140"/>
      <c r="AU275" s="140"/>
      <c r="AV275" s="140"/>
      <c r="AW275" s="140"/>
      <c r="AX275" s="140"/>
      <c r="AY275" s="140"/>
      <c r="AZ275" s="140"/>
      <c r="BA275" s="141" t="b">
        <f t="shared" si="54"/>
        <v>1</v>
      </c>
      <c r="BB275" s="141">
        <f t="shared" si="58"/>
        <v>0</v>
      </c>
    </row>
    <row r="276" spans="1:54" hidden="1" x14ac:dyDescent="0.2">
      <c r="A276" s="190">
        <v>4</v>
      </c>
      <c r="B276" s="141" t="s">
        <v>519</v>
      </c>
      <c r="C276" s="148" t="str">
        <f t="shared" si="53"/>
        <v>40</v>
      </c>
      <c r="D276" s="148" t="str">
        <f t="shared" si="55"/>
        <v>55</v>
      </c>
      <c r="E276" s="148" t="str">
        <f t="shared" si="56"/>
        <v>510</v>
      </c>
      <c r="F276" s="127" t="str">
        <f t="shared" si="57"/>
        <v>5100.13</v>
      </c>
      <c r="G276" s="141" t="s">
        <v>111</v>
      </c>
      <c r="H276" s="163">
        <v>0</v>
      </c>
      <c r="I276" s="163">
        <v>0</v>
      </c>
      <c r="J276" s="163"/>
      <c r="K276" s="163"/>
      <c r="L276" s="163"/>
      <c r="M276" s="163">
        <v>0</v>
      </c>
      <c r="N276" s="139">
        <v>0</v>
      </c>
      <c r="O276" s="139"/>
      <c r="Q276" s="174">
        <v>0</v>
      </c>
      <c r="R276" s="174">
        <v>0</v>
      </c>
      <c r="S276" s="174"/>
      <c r="T276" s="174"/>
      <c r="U276" s="174"/>
      <c r="V276" s="174">
        <v>0</v>
      </c>
      <c r="W276" s="140">
        <v>0</v>
      </c>
      <c r="X276" s="140"/>
      <c r="Z276" s="176">
        <v>0</v>
      </c>
      <c r="AA276" s="176">
        <v>0</v>
      </c>
      <c r="AB276" s="176"/>
      <c r="AC276" s="176"/>
      <c r="AD276" s="176"/>
      <c r="AE276" s="176">
        <v>0</v>
      </c>
      <c r="AF276" s="172">
        <v>0</v>
      </c>
      <c r="AG276" s="172"/>
      <c r="AI276" s="168">
        <f>IFERROR(VLOOKUP(B276,[2]rptBudgetaryBudgetCrossOrganiza!$A$1:$M$754,4,FALSE),"0")</f>
        <v>0</v>
      </c>
      <c r="AJ276" s="168">
        <f>IFERROR(VLOOKUP(B276,[2]rptBudgetaryBudgetCrossOrganiza!$A$1:$M$754,6,FALSE),"0")</f>
        <v>0</v>
      </c>
      <c r="AK276" s="170">
        <f t="shared" si="52"/>
        <v>0</v>
      </c>
      <c r="AL276" s="170">
        <f>IFERROR(VLOOKUP(B276,[3]rptBudgetaryBudgetCrossOrganiza!$A$8792:$O$10068,13,FALSE),"0")</f>
        <v>0</v>
      </c>
      <c r="AM276" s="170"/>
      <c r="AN276" s="170"/>
      <c r="AO276" s="170"/>
      <c r="AP276" s="170"/>
      <c r="AQ276" s="170"/>
      <c r="AS276" s="140"/>
      <c r="AT276" s="140"/>
      <c r="AU276" s="140"/>
      <c r="AV276" s="140"/>
      <c r="AW276" s="140"/>
      <c r="AX276" s="140"/>
      <c r="AY276" s="140"/>
      <c r="AZ276" s="140"/>
      <c r="BA276" s="141" t="b">
        <f t="shared" si="54"/>
        <v>1</v>
      </c>
      <c r="BB276" s="141">
        <f t="shared" si="58"/>
        <v>0</v>
      </c>
    </row>
    <row r="277" spans="1:54" hidden="1" x14ac:dyDescent="0.2">
      <c r="A277" s="190">
        <v>4</v>
      </c>
      <c r="B277" s="141" t="s">
        <v>520</v>
      </c>
      <c r="C277" s="148" t="str">
        <f t="shared" si="53"/>
        <v>40</v>
      </c>
      <c r="D277" s="148" t="str">
        <f t="shared" si="55"/>
        <v>55</v>
      </c>
      <c r="E277" s="148" t="str">
        <f t="shared" si="56"/>
        <v>510</v>
      </c>
      <c r="F277" s="127" t="str">
        <f t="shared" si="57"/>
        <v>5100.02</v>
      </c>
      <c r="G277" s="141" t="s">
        <v>100</v>
      </c>
      <c r="H277" s="163">
        <v>4320</v>
      </c>
      <c r="I277" s="163">
        <v>4320</v>
      </c>
      <c r="J277" s="163"/>
      <c r="K277" s="163"/>
      <c r="L277" s="163"/>
      <c r="M277" s="163">
        <v>4320.13</v>
      </c>
      <c r="N277" s="139">
        <v>4320.13</v>
      </c>
      <c r="O277" s="139"/>
      <c r="Q277" s="174">
        <v>4325</v>
      </c>
      <c r="R277" s="174">
        <v>4325</v>
      </c>
      <c r="S277" s="174"/>
      <c r="T277" s="174"/>
      <c r="U277" s="174"/>
      <c r="V277" s="174">
        <v>4320.1099999999997</v>
      </c>
      <c r="W277" s="140">
        <v>4320.1099999999997</v>
      </c>
      <c r="X277" s="140"/>
      <c r="Z277" s="176">
        <v>4320</v>
      </c>
      <c r="AA277" s="176">
        <v>4320</v>
      </c>
      <c r="AB277" s="176"/>
      <c r="AC277" s="176"/>
      <c r="AD277" s="176"/>
      <c r="AE277" s="176">
        <v>1856.68</v>
      </c>
      <c r="AF277" s="172">
        <v>1856.68</v>
      </c>
      <c r="AG277" s="172"/>
      <c r="AI277" s="168">
        <f>IFERROR(VLOOKUP(B277,[2]rptBudgetaryBudgetCrossOrganiza!$A$1:$M$754,4,FALSE),"0")</f>
        <v>4320</v>
      </c>
      <c r="AJ277" s="168">
        <f>IFERROR(VLOOKUP(B277,[2]rptBudgetaryBudgetCrossOrganiza!$A$1:$M$754,6,FALSE),"0")</f>
        <v>4320</v>
      </c>
      <c r="AK277" s="170">
        <f t="shared" si="52"/>
        <v>4320</v>
      </c>
      <c r="AL277" s="170">
        <f>IFERROR(VLOOKUP(B277,[3]rptBudgetaryBudgetCrossOrganiza!$A$8792:$O$10068,13,FALSE),"0")</f>
        <v>562.55999999999995</v>
      </c>
      <c r="AM277" s="170"/>
      <c r="AN277" s="170"/>
      <c r="AO277" s="170"/>
      <c r="AP277" s="170"/>
      <c r="AQ277" s="170"/>
      <c r="AS277" s="140"/>
      <c r="AT277" s="140"/>
      <c r="AU277" s="140"/>
      <c r="AV277" s="140"/>
      <c r="AW277" s="140"/>
      <c r="AX277" s="140"/>
      <c r="AY277" s="140"/>
      <c r="AZ277" s="140"/>
      <c r="BA277" s="141" t="b">
        <f t="shared" si="54"/>
        <v>1</v>
      </c>
      <c r="BB277" s="141">
        <f t="shared" si="58"/>
        <v>0</v>
      </c>
    </row>
    <row r="278" spans="1:54" hidden="1" x14ac:dyDescent="0.2">
      <c r="A278" s="190">
        <v>4</v>
      </c>
      <c r="B278" s="141" t="s">
        <v>521</v>
      </c>
      <c r="C278" s="148" t="str">
        <f t="shared" si="53"/>
        <v>40</v>
      </c>
      <c r="D278" s="148" t="str">
        <f t="shared" si="55"/>
        <v>55</v>
      </c>
      <c r="E278" s="148" t="str">
        <f t="shared" si="56"/>
        <v>510</v>
      </c>
      <c r="F278" s="127" t="str">
        <f t="shared" si="57"/>
        <v>5100.05</v>
      </c>
      <c r="G278" s="141" t="s">
        <v>103</v>
      </c>
      <c r="H278" s="163">
        <v>10</v>
      </c>
      <c r="I278" s="163">
        <v>10</v>
      </c>
      <c r="J278" s="163"/>
      <c r="K278" s="163"/>
      <c r="L278" s="163"/>
      <c r="M278" s="163">
        <v>5.28</v>
      </c>
      <c r="N278" s="139">
        <v>5.28</v>
      </c>
      <c r="O278" s="139"/>
      <c r="Q278" s="174">
        <v>6</v>
      </c>
      <c r="R278" s="174">
        <v>6</v>
      </c>
      <c r="S278" s="174"/>
      <c r="T278" s="174"/>
      <c r="U278" s="174"/>
      <c r="V278" s="174">
        <v>5.28</v>
      </c>
      <c r="W278" s="140">
        <v>5.28</v>
      </c>
      <c r="X278" s="140"/>
      <c r="Z278" s="176">
        <v>10</v>
      </c>
      <c r="AA278" s="176">
        <v>10</v>
      </c>
      <c r="AB278" s="176"/>
      <c r="AC278" s="176"/>
      <c r="AD278" s="176"/>
      <c r="AE278" s="176">
        <v>13.79</v>
      </c>
      <c r="AF278" s="172">
        <v>13.79</v>
      </c>
      <c r="AG278" s="172"/>
      <c r="AI278" s="168">
        <f>IFERROR(VLOOKUP(B278,[2]rptBudgetaryBudgetCrossOrganiza!$A$1:$M$754,4,FALSE),"0")</f>
        <v>10</v>
      </c>
      <c r="AJ278" s="168">
        <f>IFERROR(VLOOKUP(B278,[2]rptBudgetaryBudgetCrossOrganiza!$A$1:$M$754,6,FALSE),"0")</f>
        <v>10</v>
      </c>
      <c r="AK278" s="170">
        <f t="shared" si="52"/>
        <v>10</v>
      </c>
      <c r="AL278" s="170">
        <f>IFERROR(VLOOKUP(B278,[3]rptBudgetaryBudgetCrossOrganiza!$A$8792:$O$10068,13,FALSE),"0")</f>
        <v>8.08</v>
      </c>
      <c r="AM278" s="170"/>
      <c r="AN278" s="170"/>
      <c r="AO278" s="170"/>
      <c r="AP278" s="170"/>
      <c r="AQ278" s="170"/>
      <c r="AS278" s="140"/>
      <c r="AT278" s="140"/>
      <c r="AU278" s="140"/>
      <c r="AV278" s="140"/>
      <c r="AW278" s="140"/>
      <c r="AX278" s="140"/>
      <c r="AY278" s="140"/>
      <c r="AZ278" s="140"/>
      <c r="BA278" s="141" t="b">
        <f t="shared" si="54"/>
        <v>1</v>
      </c>
      <c r="BB278" s="141">
        <f t="shared" si="58"/>
        <v>0</v>
      </c>
    </row>
    <row r="279" spans="1:54" hidden="1" x14ac:dyDescent="0.2">
      <c r="A279" s="190">
        <v>4</v>
      </c>
      <c r="B279" s="141" t="s">
        <v>522</v>
      </c>
      <c r="C279" s="148" t="str">
        <f t="shared" si="53"/>
        <v>40</v>
      </c>
      <c r="D279" s="148" t="str">
        <f t="shared" si="55"/>
        <v>55</v>
      </c>
      <c r="E279" s="148" t="str">
        <f t="shared" si="56"/>
        <v>510</v>
      </c>
      <c r="F279" s="127" t="str">
        <f t="shared" si="57"/>
        <v>5100.07</v>
      </c>
      <c r="G279" s="141" t="s">
        <v>105</v>
      </c>
      <c r="H279" s="163">
        <v>100</v>
      </c>
      <c r="I279" s="163">
        <v>100</v>
      </c>
      <c r="J279" s="163"/>
      <c r="K279" s="163"/>
      <c r="L279" s="163"/>
      <c r="M279" s="163">
        <v>82.11</v>
      </c>
      <c r="N279" s="139">
        <v>82.11</v>
      </c>
      <c r="O279" s="139"/>
      <c r="Q279" s="174">
        <v>110</v>
      </c>
      <c r="R279" s="174">
        <v>110</v>
      </c>
      <c r="S279" s="174"/>
      <c r="T279" s="174"/>
      <c r="U279" s="174"/>
      <c r="V279" s="174">
        <v>89.06</v>
      </c>
      <c r="W279" s="140">
        <v>89.06</v>
      </c>
      <c r="X279" s="140"/>
      <c r="Z279" s="176">
        <v>100</v>
      </c>
      <c r="AA279" s="176">
        <v>100</v>
      </c>
      <c r="AB279" s="176"/>
      <c r="AC279" s="176"/>
      <c r="AD279" s="176"/>
      <c r="AE279" s="176">
        <v>48.85</v>
      </c>
      <c r="AF279" s="172">
        <v>48.85</v>
      </c>
      <c r="AG279" s="172"/>
      <c r="AI279" s="168">
        <f>IFERROR(VLOOKUP(B279,[2]rptBudgetaryBudgetCrossOrganiza!$A$1:$M$754,4,FALSE),"0")</f>
        <v>100</v>
      </c>
      <c r="AJ279" s="168">
        <f>IFERROR(VLOOKUP(B279,[2]rptBudgetaryBudgetCrossOrganiza!$A$1:$M$754,6,FALSE),"0")</f>
        <v>100</v>
      </c>
      <c r="AK279" s="170">
        <f t="shared" si="52"/>
        <v>100</v>
      </c>
      <c r="AL279" s="170">
        <f>IFERROR(VLOOKUP(B279,[3]rptBudgetaryBudgetCrossOrganiza!$A$8792:$O$10068,13,FALSE),"0")</f>
        <v>20.81</v>
      </c>
      <c r="AM279" s="170"/>
      <c r="AN279" s="170"/>
      <c r="AO279" s="170"/>
      <c r="AP279" s="170"/>
      <c r="AQ279" s="170"/>
      <c r="AS279" s="140"/>
      <c r="AT279" s="140"/>
      <c r="AU279" s="140"/>
      <c r="AV279" s="140"/>
      <c r="AW279" s="140"/>
      <c r="AX279" s="140"/>
      <c r="AY279" s="140"/>
      <c r="AZ279" s="140"/>
      <c r="BA279" s="141" t="b">
        <f t="shared" si="54"/>
        <v>1</v>
      </c>
      <c r="BB279" s="141">
        <f t="shared" si="58"/>
        <v>0</v>
      </c>
    </row>
    <row r="280" spans="1:54" hidden="1" x14ac:dyDescent="0.2">
      <c r="A280" s="190">
        <v>4</v>
      </c>
      <c r="B280" s="141" t="s">
        <v>523</v>
      </c>
      <c r="C280" s="148" t="str">
        <f t="shared" si="53"/>
        <v>40</v>
      </c>
      <c r="D280" s="148" t="str">
        <f t="shared" si="55"/>
        <v>55</v>
      </c>
      <c r="E280" s="148" t="str">
        <f t="shared" si="56"/>
        <v>510</v>
      </c>
      <c r="F280" s="127" t="str">
        <f t="shared" si="57"/>
        <v>5100.11</v>
      </c>
      <c r="G280" s="141" t="s">
        <v>109</v>
      </c>
      <c r="H280" s="163">
        <v>230</v>
      </c>
      <c r="I280" s="163">
        <v>230</v>
      </c>
      <c r="J280" s="163"/>
      <c r="K280" s="163"/>
      <c r="L280" s="163"/>
      <c r="M280" s="163">
        <v>226.24</v>
      </c>
      <c r="N280" s="139">
        <v>226.24</v>
      </c>
      <c r="O280" s="139"/>
      <c r="Q280" s="174">
        <v>270</v>
      </c>
      <c r="R280" s="174">
        <v>270</v>
      </c>
      <c r="S280" s="174"/>
      <c r="T280" s="174"/>
      <c r="U280" s="174"/>
      <c r="V280" s="174">
        <v>255.03</v>
      </c>
      <c r="W280" s="140">
        <v>255.03</v>
      </c>
      <c r="X280" s="140"/>
      <c r="Z280" s="176">
        <v>290</v>
      </c>
      <c r="AA280" s="176">
        <v>290</v>
      </c>
      <c r="AB280" s="176"/>
      <c r="AC280" s="176"/>
      <c r="AD280" s="176"/>
      <c r="AE280" s="176">
        <v>177.43</v>
      </c>
      <c r="AF280" s="172">
        <v>177.43</v>
      </c>
      <c r="AG280" s="172"/>
      <c r="AI280" s="168">
        <f>IFERROR(VLOOKUP(B280,[2]rptBudgetaryBudgetCrossOrganiza!$A$1:$M$754,4,FALSE),"0")</f>
        <v>290</v>
      </c>
      <c r="AJ280" s="168">
        <f>IFERROR(VLOOKUP(B280,[2]rptBudgetaryBudgetCrossOrganiza!$A$1:$M$754,6,FALSE),"0")</f>
        <v>290</v>
      </c>
      <c r="AK280" s="170">
        <f t="shared" si="52"/>
        <v>290</v>
      </c>
      <c r="AL280" s="170">
        <f>IFERROR(VLOOKUP(B280,[3]rptBudgetaryBudgetCrossOrganiza!$A$8792:$O$10068,13,FALSE),"0")</f>
        <v>65.540000000000006</v>
      </c>
      <c r="AM280" s="170"/>
      <c r="AN280" s="170"/>
      <c r="AO280" s="170"/>
      <c r="AP280" s="170"/>
      <c r="AQ280" s="170"/>
      <c r="AS280" s="140"/>
      <c r="AT280" s="140"/>
      <c r="AU280" s="140"/>
      <c r="AV280" s="140"/>
      <c r="AW280" s="140"/>
      <c r="AX280" s="140"/>
      <c r="AY280" s="140"/>
      <c r="AZ280" s="140"/>
      <c r="BA280" s="141" t="b">
        <f t="shared" si="54"/>
        <v>1</v>
      </c>
      <c r="BB280" s="141">
        <f t="shared" si="58"/>
        <v>0</v>
      </c>
    </row>
    <row r="281" spans="1:54" hidden="1" x14ac:dyDescent="0.2">
      <c r="A281" s="190">
        <v>4</v>
      </c>
      <c r="B281" s="141" t="s">
        <v>524</v>
      </c>
      <c r="C281" s="148" t="str">
        <f t="shared" si="53"/>
        <v>40</v>
      </c>
      <c r="D281" s="148" t="str">
        <f t="shared" si="55"/>
        <v>55</v>
      </c>
      <c r="E281" s="148" t="str">
        <f t="shared" si="56"/>
        <v>510</v>
      </c>
      <c r="F281" s="127" t="str">
        <f t="shared" si="57"/>
        <v>5100.17</v>
      </c>
      <c r="G281" s="141" t="s">
        <v>1027</v>
      </c>
      <c r="H281" s="163">
        <v>2025</v>
      </c>
      <c r="I281" s="163">
        <v>2025</v>
      </c>
      <c r="J281" s="163"/>
      <c r="K281" s="163"/>
      <c r="L281" s="163"/>
      <c r="M281" s="163">
        <v>2023.75</v>
      </c>
      <c r="N281" s="139">
        <v>2023.75</v>
      </c>
      <c r="O281" s="139"/>
      <c r="Q281" s="174">
        <v>2025</v>
      </c>
      <c r="R281" s="174">
        <v>2025</v>
      </c>
      <c r="S281" s="174"/>
      <c r="T281" s="174"/>
      <c r="U281" s="174"/>
      <c r="V281" s="174">
        <v>2058.25</v>
      </c>
      <c r="W281" s="140">
        <v>2058.25</v>
      </c>
      <c r="X281" s="140"/>
      <c r="Z281" s="176">
        <v>2025</v>
      </c>
      <c r="AA281" s="176">
        <v>2025</v>
      </c>
      <c r="AB281" s="176"/>
      <c r="AC281" s="176"/>
      <c r="AD281" s="176"/>
      <c r="AE281" s="176">
        <v>2290.27</v>
      </c>
      <c r="AF281" s="172">
        <v>2290.27</v>
      </c>
      <c r="AG281" s="172"/>
      <c r="AI281" s="168">
        <f>IFERROR(VLOOKUP(B281,[2]rptBudgetaryBudgetCrossOrganiza!$A$1:$M$754,4,FALSE),"0")</f>
        <v>2025</v>
      </c>
      <c r="AJ281" s="168">
        <f>IFERROR(VLOOKUP(B281,[2]rptBudgetaryBudgetCrossOrganiza!$A$1:$M$754,6,FALSE),"0")</f>
        <v>2025</v>
      </c>
      <c r="AK281" s="170">
        <f t="shared" si="52"/>
        <v>2025</v>
      </c>
      <c r="AL281" s="170">
        <f>IFERROR(VLOOKUP(B281,[3]rptBudgetaryBudgetCrossOrganiza!$A$8792:$O$10068,13,FALSE),"0")</f>
        <v>610.5</v>
      </c>
      <c r="AM281" s="170"/>
      <c r="AN281" s="170"/>
      <c r="AO281" s="170"/>
      <c r="AP281" s="170"/>
      <c r="AQ281" s="170"/>
      <c r="AS281" s="140"/>
      <c r="AT281" s="140"/>
      <c r="AU281" s="140"/>
      <c r="AV281" s="140"/>
      <c r="AW281" s="140"/>
      <c r="AX281" s="140"/>
      <c r="AY281" s="140"/>
      <c r="AZ281" s="140"/>
      <c r="BA281" s="141" t="b">
        <f t="shared" si="54"/>
        <v>1</v>
      </c>
      <c r="BB281" s="141">
        <f t="shared" si="58"/>
        <v>0</v>
      </c>
    </row>
    <row r="282" spans="1:54" hidden="1" x14ac:dyDescent="0.2">
      <c r="A282" s="190">
        <v>4</v>
      </c>
      <c r="B282" s="141" t="s">
        <v>525</v>
      </c>
      <c r="C282" s="148" t="str">
        <f t="shared" si="53"/>
        <v>40</v>
      </c>
      <c r="D282" s="148" t="str">
        <f t="shared" si="55"/>
        <v>55</v>
      </c>
      <c r="E282" s="148" t="str">
        <f t="shared" si="56"/>
        <v>510</v>
      </c>
      <c r="F282" s="127" t="str">
        <f t="shared" si="57"/>
        <v>5100.00</v>
      </c>
      <c r="G282" s="141" t="s">
        <v>98</v>
      </c>
      <c r="H282" s="163">
        <v>2402</v>
      </c>
      <c r="I282" s="163">
        <v>2402</v>
      </c>
      <c r="J282" s="163"/>
      <c r="K282" s="163"/>
      <c r="L282" s="163"/>
      <c r="M282" s="163">
        <v>2461.9299999999998</v>
      </c>
      <c r="N282" s="139">
        <v>2461.9299999999998</v>
      </c>
      <c r="O282" s="139"/>
      <c r="Q282" s="174">
        <v>2855</v>
      </c>
      <c r="R282" s="174">
        <v>2855</v>
      </c>
      <c r="S282" s="174"/>
      <c r="T282" s="174"/>
      <c r="U282" s="174"/>
      <c r="V282" s="174">
        <v>2926.15</v>
      </c>
      <c r="W282" s="140">
        <v>2926.15</v>
      </c>
      <c r="X282" s="140"/>
      <c r="Z282" s="176">
        <v>3180</v>
      </c>
      <c r="AA282" s="176">
        <v>3180</v>
      </c>
      <c r="AB282" s="176"/>
      <c r="AC282" s="176"/>
      <c r="AD282" s="176"/>
      <c r="AE282" s="176">
        <v>1908.71</v>
      </c>
      <c r="AF282" s="172">
        <v>1908.71</v>
      </c>
      <c r="AG282" s="172"/>
      <c r="AI282" s="168">
        <f>IFERROR(VLOOKUP(B282,[2]rptBudgetaryBudgetCrossOrganiza!$A$1:$M$754,4,FALSE),"0")</f>
        <v>3180</v>
      </c>
      <c r="AJ282" s="168">
        <f>IFERROR(VLOOKUP(B282,[2]rptBudgetaryBudgetCrossOrganiza!$A$1:$M$754,6,FALSE),"0")</f>
        <v>3180</v>
      </c>
      <c r="AK282" s="170">
        <f t="shared" si="52"/>
        <v>3180</v>
      </c>
      <c r="AL282" s="170">
        <f>IFERROR(VLOOKUP(B282,[3]rptBudgetaryBudgetCrossOrganiza!$A$8792:$O$10068,13,FALSE),"0")</f>
        <v>873.05</v>
      </c>
      <c r="AM282" s="170"/>
      <c r="AN282" s="170"/>
      <c r="AO282" s="170"/>
      <c r="AP282" s="170"/>
      <c r="AQ282" s="170"/>
      <c r="AS282" s="140"/>
      <c r="AT282" s="140"/>
      <c r="AU282" s="140"/>
      <c r="AV282" s="140"/>
      <c r="AW282" s="140"/>
      <c r="AX282" s="140"/>
      <c r="AY282" s="140"/>
      <c r="AZ282" s="140"/>
      <c r="BA282" s="141" t="b">
        <f t="shared" si="54"/>
        <v>1</v>
      </c>
      <c r="BB282" s="141">
        <f t="shared" si="58"/>
        <v>0</v>
      </c>
    </row>
    <row r="283" spans="1:54" hidden="1" x14ac:dyDescent="0.2">
      <c r="A283" s="190">
        <v>4</v>
      </c>
      <c r="B283" s="141" t="s">
        <v>526</v>
      </c>
      <c r="C283" s="148" t="str">
        <f t="shared" si="53"/>
        <v>40</v>
      </c>
      <c r="D283" s="148" t="str">
        <f t="shared" si="55"/>
        <v>55</v>
      </c>
      <c r="E283" s="148" t="str">
        <f t="shared" si="56"/>
        <v>510</v>
      </c>
      <c r="F283" s="127" t="str">
        <f t="shared" si="57"/>
        <v>5100.14</v>
      </c>
      <c r="G283" s="141" t="s">
        <v>112</v>
      </c>
      <c r="H283" s="163">
        <v>0</v>
      </c>
      <c r="I283" s="163">
        <v>0</v>
      </c>
      <c r="J283" s="163"/>
      <c r="K283" s="163"/>
      <c r="L283" s="163"/>
      <c r="M283" s="163">
        <v>0</v>
      </c>
      <c r="N283" s="139">
        <v>0</v>
      </c>
      <c r="O283" s="139"/>
      <c r="Q283" s="174">
        <v>0</v>
      </c>
      <c r="R283" s="174">
        <v>0</v>
      </c>
      <c r="S283" s="174"/>
      <c r="T283" s="174"/>
      <c r="U283" s="174"/>
      <c r="V283" s="174">
        <v>0</v>
      </c>
      <c r="W283" s="140">
        <v>0</v>
      </c>
      <c r="X283" s="140"/>
      <c r="Z283" s="176">
        <v>0</v>
      </c>
      <c r="AA283" s="176">
        <v>0</v>
      </c>
      <c r="AB283" s="176"/>
      <c r="AC283" s="176"/>
      <c r="AD283" s="176"/>
      <c r="AE283" s="176">
        <v>0</v>
      </c>
      <c r="AF283" s="172">
        <v>0</v>
      </c>
      <c r="AG283" s="172"/>
      <c r="AI283" s="168">
        <f>IFERROR(VLOOKUP(B283,[2]rptBudgetaryBudgetCrossOrganiza!$A$1:$M$754,4,FALSE),"0")</f>
        <v>0</v>
      </c>
      <c r="AJ283" s="168">
        <f>IFERROR(VLOOKUP(B283,[2]rptBudgetaryBudgetCrossOrganiza!$A$1:$M$754,6,FALSE),"0")</f>
        <v>0</v>
      </c>
      <c r="AK283" s="170">
        <f t="shared" si="52"/>
        <v>0</v>
      </c>
      <c r="AL283" s="170">
        <f>IFERROR(VLOOKUP(B283,[3]rptBudgetaryBudgetCrossOrganiza!$A$8792:$O$10068,13,FALSE),"0")</f>
        <v>0</v>
      </c>
      <c r="AM283" s="170"/>
      <c r="AN283" s="170"/>
      <c r="AO283" s="170"/>
      <c r="AP283" s="170"/>
      <c r="AQ283" s="170"/>
      <c r="AS283" s="140"/>
      <c r="AT283" s="140"/>
      <c r="AU283" s="140"/>
      <c r="AV283" s="140"/>
      <c r="AW283" s="140"/>
      <c r="AX283" s="140"/>
      <c r="AY283" s="140"/>
      <c r="AZ283" s="140"/>
      <c r="BA283" s="141" t="b">
        <f t="shared" si="54"/>
        <v>1</v>
      </c>
      <c r="BB283" s="141">
        <f t="shared" si="58"/>
        <v>0</v>
      </c>
    </row>
    <row r="284" spans="1:54" hidden="1" x14ac:dyDescent="0.2">
      <c r="A284" s="190">
        <v>4</v>
      </c>
      <c r="B284" s="141" t="s">
        <v>527</v>
      </c>
      <c r="C284" s="148" t="str">
        <f t="shared" si="53"/>
        <v>40</v>
      </c>
      <c r="D284" s="148" t="str">
        <f t="shared" si="55"/>
        <v>55</v>
      </c>
      <c r="E284" s="148" t="str">
        <f t="shared" si="56"/>
        <v>510</v>
      </c>
      <c r="F284" s="127" t="str">
        <f t="shared" si="57"/>
        <v>5100.01</v>
      </c>
      <c r="G284" s="141" t="s">
        <v>99</v>
      </c>
      <c r="H284" s="163">
        <v>1592</v>
      </c>
      <c r="I284" s="163">
        <v>1592</v>
      </c>
      <c r="J284" s="163"/>
      <c r="K284" s="163"/>
      <c r="L284" s="163"/>
      <c r="M284" s="163">
        <v>1542.45</v>
      </c>
      <c r="N284" s="139">
        <v>1542.45</v>
      </c>
      <c r="O284" s="139"/>
      <c r="Q284" s="174">
        <v>1645</v>
      </c>
      <c r="R284" s="174">
        <v>1645</v>
      </c>
      <c r="S284" s="174"/>
      <c r="T284" s="174"/>
      <c r="U284" s="174"/>
      <c r="V284" s="174">
        <v>1683.94</v>
      </c>
      <c r="W284" s="140">
        <v>1683.94</v>
      </c>
      <c r="X284" s="140"/>
      <c r="Z284" s="176">
        <v>1745</v>
      </c>
      <c r="AA284" s="176">
        <v>1745</v>
      </c>
      <c r="AB284" s="176"/>
      <c r="AC284" s="176"/>
      <c r="AD284" s="176"/>
      <c r="AE284" s="176">
        <v>1047.06</v>
      </c>
      <c r="AF284" s="172">
        <v>1047.06</v>
      </c>
      <c r="AG284" s="172"/>
      <c r="AI284" s="168">
        <f>IFERROR(VLOOKUP(B284,[2]rptBudgetaryBudgetCrossOrganiza!$A$1:$M$754,4,FALSE),"0")</f>
        <v>1745</v>
      </c>
      <c r="AJ284" s="168">
        <f>IFERROR(VLOOKUP(B284,[2]rptBudgetaryBudgetCrossOrganiza!$A$1:$M$754,6,FALSE),"0")</f>
        <v>1745</v>
      </c>
      <c r="AK284" s="170">
        <f t="shared" si="52"/>
        <v>1745</v>
      </c>
      <c r="AL284" s="170">
        <f>IFERROR(VLOOKUP(B284,[3]rptBudgetaryBudgetCrossOrganiza!$A$8792:$O$10068,13,FALSE),"0")</f>
        <v>490.78</v>
      </c>
      <c r="AM284" s="170"/>
      <c r="AN284" s="170"/>
      <c r="AO284" s="170"/>
      <c r="AP284" s="170"/>
      <c r="AQ284" s="170"/>
      <c r="AS284" s="140"/>
      <c r="AT284" s="140"/>
      <c r="AU284" s="140"/>
      <c r="AV284" s="140"/>
      <c r="AW284" s="140"/>
      <c r="AX284" s="140"/>
      <c r="AY284" s="140"/>
      <c r="AZ284" s="140"/>
      <c r="BA284" s="141" t="b">
        <f t="shared" si="54"/>
        <v>1</v>
      </c>
      <c r="BB284" s="141">
        <f t="shared" si="58"/>
        <v>0</v>
      </c>
    </row>
    <row r="285" spans="1:54" hidden="1" x14ac:dyDescent="0.2">
      <c r="A285" s="190">
        <v>4</v>
      </c>
      <c r="B285" s="141" t="s">
        <v>528</v>
      </c>
      <c r="C285" s="148" t="str">
        <f t="shared" si="53"/>
        <v>40</v>
      </c>
      <c r="D285" s="148" t="str">
        <f t="shared" si="55"/>
        <v>55</v>
      </c>
      <c r="E285" s="148" t="str">
        <f t="shared" si="56"/>
        <v>510</v>
      </c>
      <c r="F285" s="127" t="str">
        <f t="shared" si="57"/>
        <v>5100.09</v>
      </c>
      <c r="G285" s="141" t="s">
        <v>107</v>
      </c>
      <c r="H285" s="163">
        <v>0</v>
      </c>
      <c r="I285" s="163">
        <v>0</v>
      </c>
      <c r="J285" s="163"/>
      <c r="K285" s="163"/>
      <c r="L285" s="163"/>
      <c r="M285" s="163">
        <v>0</v>
      </c>
      <c r="N285" s="139">
        <v>0</v>
      </c>
      <c r="O285" s="139"/>
      <c r="Q285" s="174">
        <v>0</v>
      </c>
      <c r="R285" s="174">
        <v>0</v>
      </c>
      <c r="S285" s="174"/>
      <c r="T285" s="174"/>
      <c r="U285" s="174"/>
      <c r="V285" s="174">
        <v>0</v>
      </c>
      <c r="W285" s="140">
        <v>0</v>
      </c>
      <c r="X285" s="140"/>
      <c r="Z285" s="176">
        <v>0</v>
      </c>
      <c r="AA285" s="176">
        <v>0</v>
      </c>
      <c r="AB285" s="176"/>
      <c r="AC285" s="176"/>
      <c r="AD285" s="176"/>
      <c r="AE285" s="176">
        <v>0</v>
      </c>
      <c r="AF285" s="172">
        <v>0</v>
      </c>
      <c r="AG285" s="172"/>
      <c r="AI285" s="168">
        <f>IFERROR(VLOOKUP(B285,[2]rptBudgetaryBudgetCrossOrganiza!$A$1:$M$754,4,FALSE),"0")</f>
        <v>0</v>
      </c>
      <c r="AJ285" s="168">
        <f>IFERROR(VLOOKUP(B285,[2]rptBudgetaryBudgetCrossOrganiza!$A$1:$M$754,6,FALSE),"0")</f>
        <v>0</v>
      </c>
      <c r="AK285" s="170">
        <f t="shared" si="52"/>
        <v>0</v>
      </c>
      <c r="AL285" s="170">
        <f>IFERROR(VLOOKUP(B285,[3]rptBudgetaryBudgetCrossOrganiza!$A$8792:$O$10068,13,FALSE),"0")</f>
        <v>0</v>
      </c>
      <c r="AM285" s="170"/>
      <c r="AN285" s="170"/>
      <c r="AO285" s="170"/>
      <c r="AP285" s="170"/>
      <c r="AQ285" s="170"/>
      <c r="AS285" s="140"/>
      <c r="AT285" s="140"/>
      <c r="AU285" s="140"/>
      <c r="AV285" s="140"/>
      <c r="AW285" s="140"/>
      <c r="AX285" s="140"/>
      <c r="AY285" s="140"/>
      <c r="AZ285" s="140"/>
      <c r="BA285" s="141" t="b">
        <f t="shared" si="54"/>
        <v>1</v>
      </c>
      <c r="BB285" s="141">
        <f t="shared" si="58"/>
        <v>0</v>
      </c>
    </row>
    <row r="286" spans="1:54" hidden="1" x14ac:dyDescent="0.2">
      <c r="A286" s="190">
        <v>4</v>
      </c>
      <c r="B286" s="141" t="s">
        <v>529</v>
      </c>
      <c r="C286" s="148" t="str">
        <f t="shared" si="53"/>
        <v>40</v>
      </c>
      <c r="D286" s="148" t="str">
        <f t="shared" si="55"/>
        <v>55</v>
      </c>
      <c r="E286" s="148" t="str">
        <f t="shared" si="56"/>
        <v>510</v>
      </c>
      <c r="F286" s="127" t="str">
        <f t="shared" si="57"/>
        <v>5100.10</v>
      </c>
      <c r="G286" s="141" t="s">
        <v>108</v>
      </c>
      <c r="H286" s="163">
        <v>0</v>
      </c>
      <c r="I286" s="163">
        <v>0</v>
      </c>
      <c r="J286" s="163"/>
      <c r="K286" s="163"/>
      <c r="L286" s="163"/>
      <c r="M286" s="163">
        <v>0</v>
      </c>
      <c r="N286" s="139">
        <v>0</v>
      </c>
      <c r="O286" s="139"/>
      <c r="Q286" s="174">
        <v>0</v>
      </c>
      <c r="R286" s="174">
        <v>0</v>
      </c>
      <c r="S286" s="174"/>
      <c r="T286" s="174"/>
      <c r="U286" s="174"/>
      <c r="V286" s="174">
        <v>0</v>
      </c>
      <c r="W286" s="140">
        <v>0</v>
      </c>
      <c r="X286" s="140"/>
      <c r="Z286" s="176">
        <v>0</v>
      </c>
      <c r="AA286" s="176">
        <v>0</v>
      </c>
      <c r="AB286" s="176"/>
      <c r="AC286" s="176"/>
      <c r="AD286" s="176"/>
      <c r="AE286" s="176">
        <v>62.5</v>
      </c>
      <c r="AF286" s="172">
        <v>62.5</v>
      </c>
      <c r="AG286" s="172"/>
      <c r="AI286" s="168">
        <f>IFERROR(VLOOKUP(B286,[2]rptBudgetaryBudgetCrossOrganiza!$A$1:$M$754,4,FALSE),"0")</f>
        <v>0</v>
      </c>
      <c r="AJ286" s="168">
        <f>IFERROR(VLOOKUP(B286,[2]rptBudgetaryBudgetCrossOrganiza!$A$1:$M$754,6,FALSE),"0")</f>
        <v>0</v>
      </c>
      <c r="AK286" s="170">
        <f t="shared" si="52"/>
        <v>0</v>
      </c>
      <c r="AL286" s="170">
        <f>IFERROR(VLOOKUP(B286,[3]rptBudgetaryBudgetCrossOrganiza!$A$8792:$O$10068,13,FALSE),"0")</f>
        <v>0</v>
      </c>
      <c r="AM286" s="170"/>
      <c r="AN286" s="170"/>
      <c r="AO286" s="170"/>
      <c r="AP286" s="170"/>
      <c r="AQ286" s="170"/>
      <c r="AS286" s="140"/>
      <c r="AT286" s="140"/>
      <c r="AU286" s="140"/>
      <c r="AV286" s="140"/>
      <c r="AW286" s="140"/>
      <c r="AX286" s="140"/>
      <c r="AY286" s="140"/>
      <c r="AZ286" s="140"/>
      <c r="BA286" s="141" t="b">
        <f t="shared" si="54"/>
        <v>1</v>
      </c>
      <c r="BB286" s="141">
        <f t="shared" si="58"/>
        <v>0</v>
      </c>
    </row>
    <row r="287" spans="1:54" hidden="1" x14ac:dyDescent="0.2">
      <c r="A287" s="190">
        <v>4</v>
      </c>
      <c r="B287" s="141" t="s">
        <v>530</v>
      </c>
      <c r="C287" s="148" t="str">
        <f t="shared" si="53"/>
        <v>40</v>
      </c>
      <c r="D287" s="148" t="str">
        <f t="shared" si="55"/>
        <v>55</v>
      </c>
      <c r="E287" s="148" t="str">
        <f t="shared" si="56"/>
        <v>510</v>
      </c>
      <c r="F287" s="127" t="str">
        <f t="shared" si="57"/>
        <v>5100.04</v>
      </c>
      <c r="G287" s="141" t="s">
        <v>102</v>
      </c>
      <c r="H287" s="163">
        <v>60</v>
      </c>
      <c r="I287" s="163">
        <v>60</v>
      </c>
      <c r="J287" s="163"/>
      <c r="K287" s="163"/>
      <c r="L287" s="163"/>
      <c r="M287" s="163">
        <v>59.76</v>
      </c>
      <c r="N287" s="139">
        <v>59.76</v>
      </c>
      <c r="O287" s="139"/>
      <c r="Q287" s="174">
        <v>60</v>
      </c>
      <c r="R287" s="174">
        <v>60</v>
      </c>
      <c r="S287" s="174"/>
      <c r="T287" s="174"/>
      <c r="U287" s="174"/>
      <c r="V287" s="174">
        <v>59.76</v>
      </c>
      <c r="W287" s="140">
        <v>59.76</v>
      </c>
      <c r="X287" s="140"/>
      <c r="Z287" s="176">
        <v>60</v>
      </c>
      <c r="AA287" s="176">
        <v>60</v>
      </c>
      <c r="AB287" s="176"/>
      <c r="AC287" s="176"/>
      <c r="AD287" s="176"/>
      <c r="AE287" s="176">
        <v>32.369999999999997</v>
      </c>
      <c r="AF287" s="172">
        <v>32.369999999999997</v>
      </c>
      <c r="AG287" s="172"/>
      <c r="AI287" s="168">
        <f>IFERROR(VLOOKUP(B287,[2]rptBudgetaryBudgetCrossOrganiza!$A$1:$M$754,4,FALSE),"0")</f>
        <v>60</v>
      </c>
      <c r="AJ287" s="168">
        <f>IFERROR(VLOOKUP(B287,[2]rptBudgetaryBudgetCrossOrganiza!$A$1:$M$754,6,FALSE),"0")</f>
        <v>60</v>
      </c>
      <c r="AK287" s="170">
        <f t="shared" si="52"/>
        <v>60</v>
      </c>
      <c r="AL287" s="170">
        <f>IFERROR(VLOOKUP(B287,[3]rptBudgetaryBudgetCrossOrganiza!$A$8792:$O$10068,13,FALSE),"0")</f>
        <v>14.94</v>
      </c>
      <c r="AM287" s="170"/>
      <c r="AN287" s="170"/>
      <c r="AO287" s="170"/>
      <c r="AP287" s="170"/>
      <c r="AQ287" s="170"/>
      <c r="AS287" s="140"/>
      <c r="AT287" s="140"/>
      <c r="AU287" s="140"/>
      <c r="AV287" s="140"/>
      <c r="AW287" s="140"/>
      <c r="AX287" s="140"/>
      <c r="AY287" s="140"/>
      <c r="AZ287" s="140"/>
      <c r="BA287" s="141" t="b">
        <f t="shared" si="54"/>
        <v>1</v>
      </c>
      <c r="BB287" s="141">
        <f t="shared" si="58"/>
        <v>0</v>
      </c>
    </row>
    <row r="288" spans="1:54" hidden="1" x14ac:dyDescent="0.2">
      <c r="A288" s="190">
        <v>4</v>
      </c>
      <c r="B288" s="141" t="s">
        <v>531</v>
      </c>
      <c r="C288" s="148" t="str">
        <f t="shared" si="53"/>
        <v>40</v>
      </c>
      <c r="D288" s="148" t="str">
        <f t="shared" si="55"/>
        <v>55</v>
      </c>
      <c r="E288" s="148" t="str">
        <f t="shared" si="56"/>
        <v>510</v>
      </c>
      <c r="F288" s="127" t="str">
        <f t="shared" si="57"/>
        <v>5100.06</v>
      </c>
      <c r="G288" s="141" t="s">
        <v>104</v>
      </c>
      <c r="H288" s="163">
        <v>450</v>
      </c>
      <c r="I288" s="163">
        <v>450</v>
      </c>
      <c r="J288" s="163"/>
      <c r="K288" s="163"/>
      <c r="L288" s="163"/>
      <c r="M288" s="163">
        <v>450</v>
      </c>
      <c r="N288" s="139">
        <v>450</v>
      </c>
      <c r="O288" s="139"/>
      <c r="Q288" s="174">
        <v>520</v>
      </c>
      <c r="R288" s="174">
        <v>520</v>
      </c>
      <c r="S288" s="174"/>
      <c r="T288" s="174"/>
      <c r="U288" s="174"/>
      <c r="V288" s="174">
        <v>520</v>
      </c>
      <c r="W288" s="140">
        <v>520</v>
      </c>
      <c r="X288" s="140"/>
      <c r="Z288" s="176">
        <v>600</v>
      </c>
      <c r="AA288" s="176">
        <v>600</v>
      </c>
      <c r="AB288" s="176"/>
      <c r="AC288" s="176"/>
      <c r="AD288" s="176"/>
      <c r="AE288" s="176">
        <v>199.4</v>
      </c>
      <c r="AF288" s="172">
        <v>199.4</v>
      </c>
      <c r="AG288" s="172"/>
      <c r="AI288" s="168">
        <f>IFERROR(VLOOKUP(B288,[2]rptBudgetaryBudgetCrossOrganiza!$A$1:$M$754,4,FALSE),"0")</f>
        <v>600</v>
      </c>
      <c r="AJ288" s="168">
        <f>IFERROR(VLOOKUP(B288,[2]rptBudgetaryBudgetCrossOrganiza!$A$1:$M$754,6,FALSE),"0")</f>
        <v>600</v>
      </c>
      <c r="AK288" s="170">
        <f t="shared" si="52"/>
        <v>600</v>
      </c>
      <c r="AL288" s="170">
        <f>IFERROR(VLOOKUP(B288,[3]rptBudgetaryBudgetCrossOrganiza!$A$8792:$O$10068,13,FALSE),"0")</f>
        <v>0</v>
      </c>
      <c r="AM288" s="170"/>
      <c r="AN288" s="170"/>
      <c r="AO288" s="170"/>
      <c r="AP288" s="170"/>
      <c r="AQ288" s="170"/>
      <c r="AS288" s="140"/>
      <c r="AT288" s="140"/>
      <c r="AU288" s="140"/>
      <c r="AV288" s="140"/>
      <c r="AW288" s="140"/>
      <c r="AX288" s="140"/>
      <c r="AY288" s="140"/>
      <c r="AZ288" s="140"/>
      <c r="BA288" s="141" t="b">
        <f t="shared" si="54"/>
        <v>1</v>
      </c>
      <c r="BB288" s="141">
        <f t="shared" si="58"/>
        <v>0</v>
      </c>
    </row>
    <row r="289" spans="1:54" hidden="1" x14ac:dyDescent="0.2">
      <c r="A289" s="190">
        <v>4</v>
      </c>
      <c r="B289" s="141" t="s">
        <v>532</v>
      </c>
      <c r="C289" s="148" t="str">
        <f t="shared" si="53"/>
        <v>40</v>
      </c>
      <c r="D289" s="148" t="str">
        <f t="shared" si="55"/>
        <v>55</v>
      </c>
      <c r="E289" s="148" t="str">
        <f t="shared" si="56"/>
        <v>510</v>
      </c>
      <c r="F289" s="127" t="str">
        <f t="shared" si="57"/>
        <v>5000.07</v>
      </c>
      <c r="G289" s="141" t="s">
        <v>91</v>
      </c>
      <c r="H289" s="163">
        <v>0</v>
      </c>
      <c r="I289" s="163">
        <v>0</v>
      </c>
      <c r="J289" s="163"/>
      <c r="K289" s="163"/>
      <c r="L289" s="163"/>
      <c r="M289" s="163">
        <v>0</v>
      </c>
      <c r="N289" s="139">
        <v>0</v>
      </c>
      <c r="O289" s="139"/>
      <c r="Q289" s="174">
        <v>0</v>
      </c>
      <c r="R289" s="174">
        <v>0</v>
      </c>
      <c r="S289" s="174"/>
      <c r="T289" s="174"/>
      <c r="U289" s="174"/>
      <c r="V289" s="174">
        <v>0</v>
      </c>
      <c r="W289" s="140">
        <v>0</v>
      </c>
      <c r="X289" s="140"/>
      <c r="Z289" s="176">
        <v>0</v>
      </c>
      <c r="AA289" s="176">
        <v>0</v>
      </c>
      <c r="AB289" s="176"/>
      <c r="AC289" s="176"/>
      <c r="AD289" s="176"/>
      <c r="AE289" s="176">
        <v>0</v>
      </c>
      <c r="AF289" s="172">
        <v>0</v>
      </c>
      <c r="AG289" s="172"/>
      <c r="AI289" s="168">
        <f>IFERROR(VLOOKUP(B289,[2]rptBudgetaryBudgetCrossOrganiza!$A$1:$M$754,4,FALSE),"0")</f>
        <v>0</v>
      </c>
      <c r="AJ289" s="168">
        <f>IFERROR(VLOOKUP(B289,[2]rptBudgetaryBudgetCrossOrganiza!$A$1:$M$754,6,FALSE),"0")</f>
        <v>0</v>
      </c>
      <c r="AK289" s="170">
        <f t="shared" si="52"/>
        <v>0</v>
      </c>
      <c r="AL289" s="170">
        <f>IFERROR(VLOOKUP(B289,[3]rptBudgetaryBudgetCrossOrganiza!$A$8792:$O$10068,13,FALSE),"0")</f>
        <v>0</v>
      </c>
      <c r="AM289" s="170"/>
      <c r="AN289" s="170"/>
      <c r="AO289" s="170"/>
      <c r="AP289" s="170"/>
      <c r="AQ289" s="170"/>
      <c r="AS289" s="140"/>
      <c r="AT289" s="140"/>
      <c r="AU289" s="140"/>
      <c r="AV289" s="140"/>
      <c r="AW289" s="140"/>
      <c r="AX289" s="140"/>
      <c r="AY289" s="140"/>
      <c r="AZ289" s="140"/>
      <c r="BA289" s="141" t="b">
        <f t="shared" si="54"/>
        <v>1</v>
      </c>
      <c r="BB289" s="141">
        <f t="shared" si="58"/>
        <v>0</v>
      </c>
    </row>
    <row r="290" spans="1:54" hidden="1" x14ac:dyDescent="0.2">
      <c r="A290" s="190">
        <v>4</v>
      </c>
      <c r="B290" s="141" t="s">
        <v>533</v>
      </c>
      <c r="C290" s="148" t="str">
        <f t="shared" si="53"/>
        <v>40</v>
      </c>
      <c r="D290" s="148" t="str">
        <f t="shared" si="55"/>
        <v>55</v>
      </c>
      <c r="E290" s="148" t="str">
        <f t="shared" si="56"/>
        <v>510</v>
      </c>
      <c r="F290" s="127" t="str">
        <f t="shared" si="57"/>
        <v>5000.12</v>
      </c>
      <c r="G290" s="141" t="s">
        <v>96</v>
      </c>
      <c r="H290" s="163">
        <v>0</v>
      </c>
      <c r="I290" s="163">
        <v>0</v>
      </c>
      <c r="J290" s="163"/>
      <c r="K290" s="163"/>
      <c r="L290" s="163"/>
      <c r="M290" s="163">
        <v>0</v>
      </c>
      <c r="N290" s="139">
        <v>0</v>
      </c>
      <c r="O290" s="139"/>
      <c r="Q290" s="174">
        <v>0</v>
      </c>
      <c r="R290" s="174">
        <v>0</v>
      </c>
      <c r="S290" s="174"/>
      <c r="T290" s="174"/>
      <c r="U290" s="174"/>
      <c r="V290" s="174">
        <v>0</v>
      </c>
      <c r="W290" s="140">
        <v>0</v>
      </c>
      <c r="X290" s="140"/>
      <c r="Z290" s="176">
        <v>0</v>
      </c>
      <c r="AA290" s="176">
        <v>0</v>
      </c>
      <c r="AB290" s="176"/>
      <c r="AC290" s="176"/>
      <c r="AD290" s="176"/>
      <c r="AE290" s="176">
        <v>0</v>
      </c>
      <c r="AF290" s="172">
        <v>0</v>
      </c>
      <c r="AG290" s="172"/>
      <c r="AI290" s="168">
        <f>IFERROR(VLOOKUP(B290,[2]rptBudgetaryBudgetCrossOrganiza!$A$1:$M$754,4,FALSE),"0")</f>
        <v>0</v>
      </c>
      <c r="AJ290" s="168">
        <f>IFERROR(VLOOKUP(B290,[2]rptBudgetaryBudgetCrossOrganiza!$A$1:$M$754,6,FALSE),"0")</f>
        <v>0</v>
      </c>
      <c r="AK290" s="170">
        <f t="shared" si="52"/>
        <v>0</v>
      </c>
      <c r="AL290" s="170">
        <f>IFERROR(VLOOKUP(B290,[3]rptBudgetaryBudgetCrossOrganiza!$A$8792:$O$10068,13,FALSE),"0")</f>
        <v>0</v>
      </c>
      <c r="AM290" s="170"/>
      <c r="AN290" s="170"/>
      <c r="AO290" s="170"/>
      <c r="AP290" s="170"/>
      <c r="AQ290" s="170"/>
      <c r="AS290" s="140"/>
      <c r="AT290" s="140"/>
      <c r="AU290" s="140"/>
      <c r="AV290" s="140"/>
      <c r="AW290" s="140"/>
      <c r="AX290" s="140"/>
      <c r="AY290" s="140"/>
      <c r="AZ290" s="140"/>
      <c r="BA290" s="141" t="b">
        <f t="shared" si="54"/>
        <v>1</v>
      </c>
      <c r="BB290" s="141">
        <f t="shared" si="58"/>
        <v>0</v>
      </c>
    </row>
    <row r="291" spans="1:54" hidden="1" x14ac:dyDescent="0.2">
      <c r="A291" s="190">
        <v>4</v>
      </c>
      <c r="B291" s="141" t="s">
        <v>534</v>
      </c>
      <c r="C291" s="148" t="str">
        <f t="shared" si="53"/>
        <v>40</v>
      </c>
      <c r="D291" s="148" t="str">
        <f t="shared" si="55"/>
        <v>55</v>
      </c>
      <c r="E291" s="148" t="str">
        <f t="shared" si="56"/>
        <v>510</v>
      </c>
      <c r="F291" s="127" t="str">
        <f t="shared" si="57"/>
        <v>5000.05</v>
      </c>
      <c r="G291" s="141" t="s">
        <v>89</v>
      </c>
      <c r="H291" s="163">
        <v>0</v>
      </c>
      <c r="I291" s="163">
        <v>0</v>
      </c>
      <c r="J291" s="163"/>
      <c r="K291" s="163"/>
      <c r="L291" s="163"/>
      <c r="M291" s="163">
        <v>0</v>
      </c>
      <c r="N291" s="139">
        <v>0</v>
      </c>
      <c r="O291" s="139"/>
      <c r="Q291" s="174">
        <v>0</v>
      </c>
      <c r="R291" s="174">
        <v>0</v>
      </c>
      <c r="S291" s="174"/>
      <c r="T291" s="174"/>
      <c r="U291" s="174"/>
      <c r="V291" s="174">
        <v>0</v>
      </c>
      <c r="W291" s="140">
        <v>0</v>
      </c>
      <c r="X291" s="140"/>
      <c r="Z291" s="176">
        <v>0</v>
      </c>
      <c r="AA291" s="176">
        <v>0</v>
      </c>
      <c r="AB291" s="176"/>
      <c r="AC291" s="176"/>
      <c r="AD291" s="176"/>
      <c r="AE291" s="176">
        <v>0</v>
      </c>
      <c r="AF291" s="172">
        <v>0</v>
      </c>
      <c r="AG291" s="172"/>
      <c r="AI291" s="168">
        <f>IFERROR(VLOOKUP(B291,[2]rptBudgetaryBudgetCrossOrganiza!$A$1:$M$754,4,FALSE),"0")</f>
        <v>0</v>
      </c>
      <c r="AJ291" s="168">
        <f>IFERROR(VLOOKUP(B291,[2]rptBudgetaryBudgetCrossOrganiza!$A$1:$M$754,6,FALSE),"0")</f>
        <v>0</v>
      </c>
      <c r="AK291" s="170">
        <f t="shared" si="52"/>
        <v>0</v>
      </c>
      <c r="AL291" s="170">
        <f>IFERROR(VLOOKUP(B291,[3]rptBudgetaryBudgetCrossOrganiza!$A$8792:$O$10068,13,FALSE),"0")</f>
        <v>0</v>
      </c>
      <c r="AM291" s="170"/>
      <c r="AN291" s="170"/>
      <c r="AO291" s="170"/>
      <c r="AP291" s="170"/>
      <c r="AQ291" s="170"/>
      <c r="AS291" s="140"/>
      <c r="AT291" s="140"/>
      <c r="AU291" s="140"/>
      <c r="AV291" s="140"/>
      <c r="AW291" s="140"/>
      <c r="AX291" s="140"/>
      <c r="AY291" s="140"/>
      <c r="AZ291" s="140"/>
      <c r="BA291" s="141" t="b">
        <f t="shared" si="54"/>
        <v>1</v>
      </c>
      <c r="BB291" s="141">
        <f t="shared" si="58"/>
        <v>0</v>
      </c>
    </row>
    <row r="292" spans="1:54" hidden="1" x14ac:dyDescent="0.2">
      <c r="A292" s="190">
        <v>4</v>
      </c>
      <c r="B292" s="141" t="s">
        <v>535</v>
      </c>
      <c r="C292" s="148" t="str">
        <f t="shared" si="53"/>
        <v>40</v>
      </c>
      <c r="D292" s="148" t="str">
        <f t="shared" si="55"/>
        <v>55</v>
      </c>
      <c r="E292" s="148" t="str">
        <f t="shared" si="56"/>
        <v>510</v>
      </c>
      <c r="F292" s="127" t="str">
        <f t="shared" si="57"/>
        <v>5000.10</v>
      </c>
      <c r="G292" s="141" t="s">
        <v>94</v>
      </c>
      <c r="H292" s="163">
        <v>0</v>
      </c>
      <c r="I292" s="163">
        <v>0</v>
      </c>
      <c r="J292" s="163"/>
      <c r="K292" s="163"/>
      <c r="L292" s="163"/>
      <c r="M292" s="163">
        <v>0</v>
      </c>
      <c r="N292" s="139">
        <v>0</v>
      </c>
      <c r="O292" s="139"/>
      <c r="Q292" s="174">
        <v>0</v>
      </c>
      <c r="R292" s="174">
        <v>0</v>
      </c>
      <c r="S292" s="174"/>
      <c r="T292" s="174"/>
      <c r="U292" s="174"/>
      <c r="V292" s="174">
        <v>0</v>
      </c>
      <c r="W292" s="140">
        <v>0</v>
      </c>
      <c r="X292" s="140"/>
      <c r="Z292" s="176">
        <v>0</v>
      </c>
      <c r="AA292" s="176">
        <v>0</v>
      </c>
      <c r="AB292" s="176"/>
      <c r="AC292" s="176"/>
      <c r="AD292" s="176"/>
      <c r="AE292" s="176">
        <v>0</v>
      </c>
      <c r="AF292" s="172">
        <v>0</v>
      </c>
      <c r="AG292" s="172"/>
      <c r="AI292" s="168">
        <f>IFERROR(VLOOKUP(B292,[2]rptBudgetaryBudgetCrossOrganiza!$A$1:$M$754,4,FALSE),"0")</f>
        <v>0</v>
      </c>
      <c r="AJ292" s="168">
        <f>IFERROR(VLOOKUP(B292,[2]rptBudgetaryBudgetCrossOrganiza!$A$1:$M$754,6,FALSE),"0")</f>
        <v>0</v>
      </c>
      <c r="AK292" s="170">
        <f t="shared" si="52"/>
        <v>0</v>
      </c>
      <c r="AL292" s="170">
        <f>IFERROR(VLOOKUP(B292,[3]rptBudgetaryBudgetCrossOrganiza!$A$8792:$O$10068,13,FALSE),"0")</f>
        <v>0</v>
      </c>
      <c r="AM292" s="170"/>
      <c r="AN292" s="170"/>
      <c r="AO292" s="170"/>
      <c r="AP292" s="170"/>
      <c r="AQ292" s="170"/>
      <c r="AS292" s="140"/>
      <c r="AT292" s="140"/>
      <c r="AU292" s="140"/>
      <c r="AV292" s="140"/>
      <c r="AW292" s="140"/>
      <c r="AX292" s="140"/>
      <c r="AY292" s="140"/>
      <c r="AZ292" s="140"/>
      <c r="BA292" s="141" t="b">
        <f t="shared" si="54"/>
        <v>1</v>
      </c>
      <c r="BB292" s="141">
        <f t="shared" si="58"/>
        <v>0</v>
      </c>
    </row>
    <row r="293" spans="1:54" hidden="1" x14ac:dyDescent="0.2">
      <c r="A293" s="190">
        <v>4</v>
      </c>
      <c r="B293" s="141" t="s">
        <v>536</v>
      </c>
      <c r="C293" s="148" t="str">
        <f t="shared" si="53"/>
        <v>40</v>
      </c>
      <c r="D293" s="148" t="str">
        <f t="shared" si="55"/>
        <v>55</v>
      </c>
      <c r="E293" s="148" t="str">
        <f t="shared" si="56"/>
        <v>510</v>
      </c>
      <c r="F293" s="127" t="str">
        <f t="shared" si="57"/>
        <v>5000.04</v>
      </c>
      <c r="G293" s="141" t="s">
        <v>88</v>
      </c>
      <c r="H293" s="163">
        <v>0</v>
      </c>
      <c r="I293" s="163">
        <v>0</v>
      </c>
      <c r="J293" s="163"/>
      <c r="K293" s="163"/>
      <c r="L293" s="163"/>
      <c r="M293" s="163">
        <v>0</v>
      </c>
      <c r="N293" s="139">
        <v>0</v>
      </c>
      <c r="O293" s="139"/>
      <c r="Q293" s="174">
        <v>0</v>
      </c>
      <c r="R293" s="174">
        <v>0</v>
      </c>
      <c r="S293" s="174"/>
      <c r="T293" s="174"/>
      <c r="U293" s="174"/>
      <c r="V293" s="174">
        <v>0</v>
      </c>
      <c r="W293" s="140">
        <v>0</v>
      </c>
      <c r="X293" s="140"/>
      <c r="Z293" s="176">
        <v>0</v>
      </c>
      <c r="AA293" s="176">
        <v>0</v>
      </c>
      <c r="AB293" s="176"/>
      <c r="AC293" s="176"/>
      <c r="AD293" s="176"/>
      <c r="AE293" s="176">
        <v>77.94</v>
      </c>
      <c r="AF293" s="172">
        <v>77.94</v>
      </c>
      <c r="AG293" s="172"/>
      <c r="AI293" s="168">
        <f>IFERROR(VLOOKUP(B293,[2]rptBudgetaryBudgetCrossOrganiza!$A$1:$M$754,4,FALSE),"0")</f>
        <v>0</v>
      </c>
      <c r="AJ293" s="168">
        <f>IFERROR(VLOOKUP(B293,[2]rptBudgetaryBudgetCrossOrganiza!$A$1:$M$754,6,FALSE),"0")</f>
        <v>0</v>
      </c>
      <c r="AK293" s="170">
        <f t="shared" si="52"/>
        <v>0</v>
      </c>
      <c r="AL293" s="170">
        <f>IFERROR(VLOOKUP(B293,[3]rptBudgetaryBudgetCrossOrganiza!$A$8792:$O$10068,13,FALSE),"0")</f>
        <v>0</v>
      </c>
      <c r="AM293" s="170"/>
      <c r="AN293" s="170"/>
      <c r="AO293" s="170"/>
      <c r="AP293" s="170"/>
      <c r="AQ293" s="170"/>
      <c r="AS293" s="140"/>
      <c r="AT293" s="140"/>
      <c r="AU293" s="140"/>
      <c r="AV293" s="140"/>
      <c r="AW293" s="140"/>
      <c r="AX293" s="140"/>
      <c r="AY293" s="140"/>
      <c r="AZ293" s="140"/>
      <c r="BA293" s="141" t="b">
        <f t="shared" si="54"/>
        <v>1</v>
      </c>
      <c r="BB293" s="141">
        <f t="shared" si="58"/>
        <v>0</v>
      </c>
    </row>
    <row r="294" spans="1:54" hidden="1" x14ac:dyDescent="0.2">
      <c r="A294" s="190">
        <v>4</v>
      </c>
      <c r="B294" s="141" t="s">
        <v>537</v>
      </c>
      <c r="C294" s="148" t="str">
        <f t="shared" si="53"/>
        <v>40</v>
      </c>
      <c r="D294" s="148" t="str">
        <f t="shared" si="55"/>
        <v>55</v>
      </c>
      <c r="E294" s="148" t="str">
        <f t="shared" si="56"/>
        <v>510</v>
      </c>
      <c r="F294" s="127" t="str">
        <f t="shared" si="57"/>
        <v>5000.08</v>
      </c>
      <c r="G294" s="141" t="s">
        <v>92</v>
      </c>
      <c r="H294" s="163">
        <v>0</v>
      </c>
      <c r="I294" s="163">
        <v>0</v>
      </c>
      <c r="J294" s="163"/>
      <c r="K294" s="163"/>
      <c r="L294" s="163"/>
      <c r="M294" s="163">
        <v>0</v>
      </c>
      <c r="N294" s="139">
        <v>0</v>
      </c>
      <c r="O294" s="139"/>
      <c r="Q294" s="174">
        <v>0</v>
      </c>
      <c r="R294" s="174">
        <v>0</v>
      </c>
      <c r="S294" s="174"/>
      <c r="T294" s="174"/>
      <c r="U294" s="174"/>
      <c r="V294" s="174">
        <v>0</v>
      </c>
      <c r="W294" s="140">
        <v>0</v>
      </c>
      <c r="X294" s="140"/>
      <c r="Z294" s="176">
        <v>0</v>
      </c>
      <c r="AA294" s="176">
        <v>0</v>
      </c>
      <c r="AB294" s="176"/>
      <c r="AC294" s="176"/>
      <c r="AD294" s="176"/>
      <c r="AE294" s="176">
        <v>259.83999999999997</v>
      </c>
      <c r="AF294" s="172">
        <v>259.83999999999997</v>
      </c>
      <c r="AG294" s="172"/>
      <c r="AI294" s="168">
        <f>IFERROR(VLOOKUP(B294,[2]rptBudgetaryBudgetCrossOrganiza!$A$1:$M$754,4,FALSE),"0")</f>
        <v>0</v>
      </c>
      <c r="AJ294" s="168">
        <f>IFERROR(VLOOKUP(B294,[2]rptBudgetaryBudgetCrossOrganiza!$A$1:$M$754,6,FALSE),"0")</f>
        <v>0</v>
      </c>
      <c r="AK294" s="170">
        <f t="shared" si="52"/>
        <v>0</v>
      </c>
      <c r="AL294" s="170">
        <f>IFERROR(VLOOKUP(B294,[3]rptBudgetaryBudgetCrossOrganiza!$A$8792:$O$10068,13,FALSE),"0")</f>
        <v>0</v>
      </c>
      <c r="AM294" s="170"/>
      <c r="AN294" s="170"/>
      <c r="AO294" s="170"/>
      <c r="AP294" s="170"/>
      <c r="AQ294" s="170"/>
      <c r="AS294" s="140"/>
      <c r="AT294" s="140"/>
      <c r="AU294" s="140"/>
      <c r="AV294" s="140"/>
      <c r="AW294" s="140"/>
      <c r="AX294" s="140"/>
      <c r="AY294" s="140"/>
      <c r="AZ294" s="140"/>
      <c r="BA294" s="141" t="b">
        <f t="shared" si="54"/>
        <v>1</v>
      </c>
      <c r="BB294" s="141">
        <f t="shared" si="58"/>
        <v>0</v>
      </c>
    </row>
    <row r="295" spans="1:54" hidden="1" x14ac:dyDescent="0.2">
      <c r="A295" s="190">
        <v>4</v>
      </c>
      <c r="B295" s="141" t="s">
        <v>538</v>
      </c>
      <c r="C295" s="148" t="str">
        <f t="shared" si="53"/>
        <v>40</v>
      </c>
      <c r="D295" s="148" t="str">
        <f t="shared" si="55"/>
        <v>55</v>
      </c>
      <c r="E295" s="148" t="str">
        <f t="shared" si="56"/>
        <v>510</v>
      </c>
      <c r="F295" s="127" t="str">
        <f t="shared" si="57"/>
        <v>5000.09</v>
      </c>
      <c r="G295" s="141" t="s">
        <v>93</v>
      </c>
      <c r="H295" s="163">
        <v>0</v>
      </c>
      <c r="I295" s="163">
        <v>0</v>
      </c>
      <c r="J295" s="163"/>
      <c r="K295" s="163"/>
      <c r="L295" s="163"/>
      <c r="M295" s="163">
        <v>0</v>
      </c>
      <c r="N295" s="139">
        <v>0</v>
      </c>
      <c r="O295" s="139"/>
      <c r="Q295" s="174">
        <v>0</v>
      </c>
      <c r="R295" s="174">
        <v>0</v>
      </c>
      <c r="S295" s="174"/>
      <c r="T295" s="174"/>
      <c r="U295" s="174"/>
      <c r="V295" s="174">
        <v>0</v>
      </c>
      <c r="W295" s="140">
        <v>0</v>
      </c>
      <c r="X295" s="140"/>
      <c r="Z295" s="176">
        <v>0</v>
      </c>
      <c r="AA295" s="176">
        <v>0</v>
      </c>
      <c r="AB295" s="176"/>
      <c r="AC295" s="176"/>
      <c r="AD295" s="176"/>
      <c r="AE295" s="176">
        <v>0</v>
      </c>
      <c r="AF295" s="172">
        <v>0</v>
      </c>
      <c r="AG295" s="172"/>
      <c r="AI295" s="168">
        <f>IFERROR(VLOOKUP(B295,[2]rptBudgetaryBudgetCrossOrganiza!$A$1:$M$754,4,FALSE),"0")</f>
        <v>0</v>
      </c>
      <c r="AJ295" s="168">
        <f>IFERROR(VLOOKUP(B295,[2]rptBudgetaryBudgetCrossOrganiza!$A$1:$M$754,6,FALSE),"0")</f>
        <v>0</v>
      </c>
      <c r="AK295" s="170">
        <f t="shared" si="52"/>
        <v>0</v>
      </c>
      <c r="AL295" s="170">
        <f>IFERROR(VLOOKUP(B295,[3]rptBudgetaryBudgetCrossOrganiza!$A$8792:$O$10068,13,FALSE),"0")</f>
        <v>0</v>
      </c>
      <c r="AM295" s="170"/>
      <c r="AN295" s="170"/>
      <c r="AO295" s="170"/>
      <c r="AP295" s="170"/>
      <c r="AQ295" s="170"/>
      <c r="AS295" s="140"/>
      <c r="AT295" s="140"/>
      <c r="AU295" s="140"/>
      <c r="AV295" s="140"/>
      <c r="AW295" s="140"/>
      <c r="AX295" s="140"/>
      <c r="AY295" s="140"/>
      <c r="AZ295" s="140"/>
      <c r="BA295" s="141" t="b">
        <f t="shared" si="54"/>
        <v>1</v>
      </c>
      <c r="BB295" s="141">
        <f t="shared" si="58"/>
        <v>0</v>
      </c>
    </row>
    <row r="296" spans="1:54" hidden="1" x14ac:dyDescent="0.2">
      <c r="A296" s="190">
        <v>4</v>
      </c>
      <c r="B296" s="141" t="s">
        <v>539</v>
      </c>
      <c r="C296" s="148" t="str">
        <f t="shared" si="53"/>
        <v>40</v>
      </c>
      <c r="D296" s="148" t="str">
        <f t="shared" si="55"/>
        <v>55</v>
      </c>
      <c r="E296" s="148" t="str">
        <f t="shared" si="56"/>
        <v>510</v>
      </c>
      <c r="F296" s="127" t="str">
        <f t="shared" si="57"/>
        <v>5000.06</v>
      </c>
      <c r="G296" s="141" t="s">
        <v>90</v>
      </c>
      <c r="H296" s="163">
        <v>0</v>
      </c>
      <c r="I296" s="163">
        <v>0</v>
      </c>
      <c r="J296" s="163"/>
      <c r="K296" s="163"/>
      <c r="L296" s="163"/>
      <c r="M296" s="163">
        <v>0</v>
      </c>
      <c r="N296" s="139">
        <v>0</v>
      </c>
      <c r="O296" s="139"/>
      <c r="Q296" s="174">
        <v>0</v>
      </c>
      <c r="R296" s="174">
        <v>0</v>
      </c>
      <c r="S296" s="174"/>
      <c r="T296" s="174"/>
      <c r="U296" s="174"/>
      <c r="V296" s="174">
        <v>0</v>
      </c>
      <c r="W296" s="140">
        <v>0</v>
      </c>
      <c r="X296" s="140"/>
      <c r="Z296" s="176">
        <v>0</v>
      </c>
      <c r="AA296" s="176">
        <v>0</v>
      </c>
      <c r="AB296" s="176"/>
      <c r="AC296" s="176"/>
      <c r="AD296" s="176"/>
      <c r="AE296" s="176">
        <v>0</v>
      </c>
      <c r="AF296" s="172">
        <v>0</v>
      </c>
      <c r="AG296" s="172"/>
      <c r="AI296" s="168">
        <f>IFERROR(VLOOKUP(B296,[2]rptBudgetaryBudgetCrossOrganiza!$A$1:$M$754,4,FALSE),"0")</f>
        <v>0</v>
      </c>
      <c r="AJ296" s="168">
        <f>IFERROR(VLOOKUP(B296,[2]rptBudgetaryBudgetCrossOrganiza!$A$1:$M$754,6,FALSE),"0")</f>
        <v>0</v>
      </c>
      <c r="AK296" s="170">
        <f t="shared" si="52"/>
        <v>0</v>
      </c>
      <c r="AL296" s="170">
        <f>IFERROR(VLOOKUP(B296,[3]rptBudgetaryBudgetCrossOrganiza!$A$8792:$O$10068,13,FALSE),"0")</f>
        <v>0</v>
      </c>
      <c r="AM296" s="170"/>
      <c r="AN296" s="170"/>
      <c r="AO296" s="170"/>
      <c r="AP296" s="170"/>
      <c r="AQ296" s="170"/>
      <c r="AS296" s="140"/>
      <c r="AT296" s="140"/>
      <c r="AU296" s="140"/>
      <c r="AV296" s="140"/>
      <c r="AW296" s="140"/>
      <c r="AX296" s="140"/>
      <c r="AY296" s="140"/>
      <c r="AZ296" s="140"/>
      <c r="BA296" s="141" t="b">
        <f t="shared" si="54"/>
        <v>1</v>
      </c>
      <c r="BB296" s="141">
        <f t="shared" si="58"/>
        <v>0</v>
      </c>
    </row>
    <row r="297" spans="1:54" hidden="1" x14ac:dyDescent="0.2">
      <c r="A297" s="190">
        <v>4</v>
      </c>
      <c r="B297" s="141" t="s">
        <v>540</v>
      </c>
      <c r="C297" s="148" t="str">
        <f t="shared" si="53"/>
        <v>40</v>
      </c>
      <c r="D297" s="148" t="str">
        <f t="shared" si="55"/>
        <v>55</v>
      </c>
      <c r="E297" s="148" t="str">
        <f t="shared" si="56"/>
        <v>510</v>
      </c>
      <c r="F297" s="127" t="str">
        <f t="shared" si="57"/>
        <v>5000.03</v>
      </c>
      <c r="G297" s="141" t="s">
        <v>87</v>
      </c>
      <c r="H297" s="163">
        <v>1500</v>
      </c>
      <c r="I297" s="163">
        <v>1500</v>
      </c>
      <c r="J297" s="163"/>
      <c r="K297" s="163"/>
      <c r="L297" s="163"/>
      <c r="M297" s="163">
        <v>1163.3900000000001</v>
      </c>
      <c r="N297" s="139">
        <v>1163.3900000000001</v>
      </c>
      <c r="O297" s="139"/>
      <c r="Q297" s="174">
        <v>1500</v>
      </c>
      <c r="R297" s="174">
        <v>1500</v>
      </c>
      <c r="S297" s="174"/>
      <c r="T297" s="174"/>
      <c r="U297" s="174"/>
      <c r="V297" s="174">
        <v>1300.01</v>
      </c>
      <c r="W297" s="140">
        <v>1300.01</v>
      </c>
      <c r="X297" s="140"/>
      <c r="Z297" s="176">
        <v>1500</v>
      </c>
      <c r="AA297" s="176">
        <v>1500</v>
      </c>
      <c r="AB297" s="176"/>
      <c r="AC297" s="176"/>
      <c r="AD297" s="176"/>
      <c r="AE297" s="176">
        <v>1423.04</v>
      </c>
      <c r="AF297" s="172">
        <v>1423.04</v>
      </c>
      <c r="AG297" s="172"/>
      <c r="AI297" s="168">
        <f>IFERROR(VLOOKUP(B297,[2]rptBudgetaryBudgetCrossOrganiza!$A$1:$M$754,4,FALSE),"0")</f>
        <v>1550</v>
      </c>
      <c r="AJ297" s="168">
        <f>IFERROR(VLOOKUP(B297,[2]rptBudgetaryBudgetCrossOrganiza!$A$1:$M$754,6,FALSE),"0")</f>
        <v>1550</v>
      </c>
      <c r="AK297" s="170">
        <f t="shared" si="52"/>
        <v>1550</v>
      </c>
      <c r="AL297" s="170">
        <f>IFERROR(VLOOKUP(B297,[3]rptBudgetaryBudgetCrossOrganiza!$A$8792:$O$10068,13,FALSE),"0")</f>
        <v>77.650000000000006</v>
      </c>
      <c r="AM297" s="170"/>
      <c r="AN297" s="170"/>
      <c r="AO297" s="170"/>
      <c r="AP297" s="170"/>
      <c r="AQ297" s="170"/>
      <c r="AS297" s="140"/>
      <c r="AT297" s="140"/>
      <c r="AU297" s="140"/>
      <c r="AV297" s="140"/>
      <c r="AW297" s="140"/>
      <c r="AX297" s="140"/>
      <c r="AY297" s="140"/>
      <c r="AZ297" s="140"/>
      <c r="BA297" s="141" t="b">
        <f t="shared" si="54"/>
        <v>1</v>
      </c>
      <c r="BB297" s="141">
        <f t="shared" si="58"/>
        <v>0</v>
      </c>
    </row>
    <row r="298" spans="1:54" hidden="1" x14ac:dyDescent="0.2">
      <c r="A298" s="190">
        <v>4</v>
      </c>
      <c r="B298" s="141" t="s">
        <v>541</v>
      </c>
      <c r="C298" s="148" t="str">
        <f t="shared" si="53"/>
        <v>40</v>
      </c>
      <c r="D298" s="148" t="str">
        <f t="shared" si="55"/>
        <v>55</v>
      </c>
      <c r="E298" s="148" t="str">
        <f t="shared" si="56"/>
        <v>510</v>
      </c>
      <c r="F298" s="127" t="str">
        <f t="shared" si="57"/>
        <v>5000.02</v>
      </c>
      <c r="G298" s="141" t="s">
        <v>86</v>
      </c>
      <c r="H298" s="163">
        <v>0</v>
      </c>
      <c r="I298" s="163">
        <v>0</v>
      </c>
      <c r="J298" s="163"/>
      <c r="K298" s="163"/>
      <c r="L298" s="163"/>
      <c r="M298" s="163">
        <v>0</v>
      </c>
      <c r="N298" s="139">
        <v>0</v>
      </c>
      <c r="O298" s="139"/>
      <c r="Q298" s="174">
        <v>0</v>
      </c>
      <c r="R298" s="174">
        <v>0</v>
      </c>
      <c r="S298" s="174"/>
      <c r="T298" s="174"/>
      <c r="U298" s="174"/>
      <c r="V298" s="174">
        <v>0</v>
      </c>
      <c r="W298" s="140">
        <v>0</v>
      </c>
      <c r="X298" s="140"/>
      <c r="Z298" s="176">
        <v>0</v>
      </c>
      <c r="AA298" s="176">
        <v>0</v>
      </c>
      <c r="AB298" s="176"/>
      <c r="AC298" s="176"/>
      <c r="AD298" s="176"/>
      <c r="AE298" s="176">
        <v>0</v>
      </c>
      <c r="AF298" s="172">
        <v>0</v>
      </c>
      <c r="AG298" s="172"/>
      <c r="AI298" s="168">
        <f>IFERROR(VLOOKUP(B298,[2]rptBudgetaryBudgetCrossOrganiza!$A$1:$M$754,4,FALSE),"0")</f>
        <v>0</v>
      </c>
      <c r="AJ298" s="168">
        <f>IFERROR(VLOOKUP(B298,[2]rptBudgetaryBudgetCrossOrganiza!$A$1:$M$754,6,FALSE),"0")</f>
        <v>0</v>
      </c>
      <c r="AK298" s="170">
        <f t="shared" si="52"/>
        <v>0</v>
      </c>
      <c r="AL298" s="170">
        <f>IFERROR(VLOOKUP(B298,[3]rptBudgetaryBudgetCrossOrganiza!$A$8792:$O$10068,13,FALSE),"0")</f>
        <v>0</v>
      </c>
      <c r="AM298" s="170"/>
      <c r="AN298" s="170"/>
      <c r="AO298" s="170"/>
      <c r="AP298" s="170"/>
      <c r="AQ298" s="170"/>
      <c r="AS298" s="140"/>
      <c r="AT298" s="140"/>
      <c r="AU298" s="140"/>
      <c r="AV298" s="140"/>
      <c r="AW298" s="140"/>
      <c r="AX298" s="140"/>
      <c r="AY298" s="140"/>
      <c r="AZ298" s="140"/>
      <c r="BA298" s="141" t="b">
        <f t="shared" si="54"/>
        <v>1</v>
      </c>
      <c r="BB298" s="141">
        <f t="shared" si="58"/>
        <v>0</v>
      </c>
    </row>
    <row r="299" spans="1:54" hidden="1" x14ac:dyDescent="0.2">
      <c r="A299" s="190">
        <v>4</v>
      </c>
      <c r="B299" s="141" t="s">
        <v>542</v>
      </c>
      <c r="C299" s="148" t="str">
        <f t="shared" si="53"/>
        <v>40</v>
      </c>
      <c r="D299" s="148" t="str">
        <f t="shared" si="55"/>
        <v>55</v>
      </c>
      <c r="E299" s="148" t="str">
        <f t="shared" si="56"/>
        <v>510</v>
      </c>
      <c r="F299" s="127" t="str">
        <f t="shared" si="57"/>
        <v>5000.01</v>
      </c>
      <c r="G299" s="141" t="s">
        <v>85</v>
      </c>
      <c r="H299" s="163">
        <v>14320</v>
      </c>
      <c r="I299" s="163">
        <v>14320</v>
      </c>
      <c r="J299" s="163"/>
      <c r="K299" s="163"/>
      <c r="L299" s="163"/>
      <c r="M299" s="163">
        <v>14334.4</v>
      </c>
      <c r="N299" s="139">
        <v>14334.4</v>
      </c>
      <c r="O299" s="139"/>
      <c r="Q299" s="174">
        <v>15485</v>
      </c>
      <c r="R299" s="174">
        <v>15485</v>
      </c>
      <c r="S299" s="174"/>
      <c r="T299" s="174"/>
      <c r="U299" s="174"/>
      <c r="V299" s="174">
        <v>15498.51</v>
      </c>
      <c r="W299" s="140">
        <v>15498.51</v>
      </c>
      <c r="X299" s="140"/>
      <c r="Z299" s="176">
        <v>16480</v>
      </c>
      <c r="AA299" s="176">
        <v>17285</v>
      </c>
      <c r="AB299" s="176"/>
      <c r="AC299" s="176"/>
      <c r="AD299" s="176"/>
      <c r="AE299" s="176">
        <v>9942.0300000000007</v>
      </c>
      <c r="AF299" s="172">
        <v>9942.0300000000007</v>
      </c>
      <c r="AG299" s="172"/>
      <c r="AI299" s="168">
        <f>IFERROR(VLOOKUP(B299,[2]rptBudgetaryBudgetCrossOrganiza!$A$1:$M$754,4,FALSE),"0")</f>
        <v>16975</v>
      </c>
      <c r="AJ299" s="168">
        <f>IFERROR(VLOOKUP(B299,[2]rptBudgetaryBudgetCrossOrganiza!$A$1:$M$754,6,FALSE),"0")</f>
        <v>16975</v>
      </c>
      <c r="AK299" s="170">
        <f t="shared" si="52"/>
        <v>16975</v>
      </c>
      <c r="AL299" s="170">
        <f>IFERROR(VLOOKUP(B299,[3]rptBudgetaryBudgetCrossOrganiza!$A$8792:$O$10068,13,FALSE),"0")</f>
        <v>4237.68</v>
      </c>
      <c r="AM299" s="170"/>
      <c r="AN299" s="170"/>
      <c r="AO299" s="170"/>
      <c r="AP299" s="170"/>
      <c r="AQ299" s="170"/>
      <c r="AS299" s="140"/>
      <c r="AT299" s="140"/>
      <c r="AU299" s="140"/>
      <c r="AV299" s="140"/>
      <c r="AW299" s="140"/>
      <c r="AX299" s="140"/>
      <c r="AY299" s="140"/>
      <c r="AZ299" s="140"/>
      <c r="BA299" s="141" t="b">
        <f t="shared" si="54"/>
        <v>1</v>
      </c>
      <c r="BB299" s="141">
        <f t="shared" si="58"/>
        <v>0</v>
      </c>
    </row>
    <row r="300" spans="1:54" hidden="1" x14ac:dyDescent="0.2">
      <c r="A300" s="190">
        <v>4</v>
      </c>
      <c r="B300" s="141" t="s">
        <v>543</v>
      </c>
      <c r="C300" s="148" t="str">
        <f t="shared" si="53"/>
        <v>40</v>
      </c>
      <c r="D300" s="148" t="str">
        <f t="shared" si="55"/>
        <v>55</v>
      </c>
      <c r="E300" s="148" t="str">
        <f t="shared" si="56"/>
        <v>510</v>
      </c>
      <c r="F300" s="127" t="str">
        <f t="shared" si="57"/>
        <v>5000.11</v>
      </c>
      <c r="G300" s="141" t="s">
        <v>95</v>
      </c>
      <c r="H300" s="163">
        <v>0</v>
      </c>
      <c r="I300" s="163">
        <v>0</v>
      </c>
      <c r="J300" s="163"/>
      <c r="K300" s="163"/>
      <c r="L300" s="163"/>
      <c r="M300" s="163">
        <v>0</v>
      </c>
      <c r="N300" s="139">
        <v>0</v>
      </c>
      <c r="O300" s="139"/>
      <c r="Q300" s="174">
        <v>0</v>
      </c>
      <c r="R300" s="174">
        <v>0</v>
      </c>
      <c r="S300" s="174"/>
      <c r="T300" s="174"/>
      <c r="U300" s="174"/>
      <c r="V300" s="174">
        <v>0</v>
      </c>
      <c r="W300" s="140">
        <v>0</v>
      </c>
      <c r="X300" s="140"/>
      <c r="Z300" s="176">
        <v>0</v>
      </c>
      <c r="AA300" s="176">
        <v>0</v>
      </c>
      <c r="AB300" s="176"/>
      <c r="AC300" s="176"/>
      <c r="AD300" s="176"/>
      <c r="AE300" s="176">
        <v>0</v>
      </c>
      <c r="AF300" s="172">
        <v>0</v>
      </c>
      <c r="AG300" s="172"/>
      <c r="AI300" s="168">
        <f>IFERROR(VLOOKUP(B300,[2]rptBudgetaryBudgetCrossOrganiza!$A$1:$M$754,4,FALSE),"0")</f>
        <v>0</v>
      </c>
      <c r="AJ300" s="168">
        <f>IFERROR(VLOOKUP(B300,[2]rptBudgetaryBudgetCrossOrganiza!$A$1:$M$754,6,FALSE),"0")</f>
        <v>0</v>
      </c>
      <c r="AK300" s="170">
        <f t="shared" si="52"/>
        <v>0</v>
      </c>
      <c r="AL300" s="170">
        <f>IFERROR(VLOOKUP(B300,[3]rptBudgetaryBudgetCrossOrganiza!$A$8792:$O$10068,13,FALSE),"0")</f>
        <v>0</v>
      </c>
      <c r="AM300" s="170"/>
      <c r="AN300" s="170"/>
      <c r="AO300" s="170"/>
      <c r="AP300" s="170"/>
      <c r="AQ300" s="170"/>
      <c r="AS300" s="140"/>
      <c r="AT300" s="140"/>
      <c r="AU300" s="140"/>
      <c r="AV300" s="140"/>
      <c r="AW300" s="140"/>
      <c r="AX300" s="140"/>
      <c r="AY300" s="140"/>
      <c r="AZ300" s="140"/>
      <c r="BA300" s="141" t="b">
        <f t="shared" si="54"/>
        <v>1</v>
      </c>
      <c r="BB300" s="141">
        <f t="shared" si="58"/>
        <v>0</v>
      </c>
    </row>
    <row r="301" spans="1:54" hidden="1" x14ac:dyDescent="0.2">
      <c r="A301" s="190">
        <v>4</v>
      </c>
      <c r="B301" s="141" t="s">
        <v>544</v>
      </c>
      <c r="C301" s="148" t="str">
        <f t="shared" si="53"/>
        <v>40</v>
      </c>
      <c r="D301" s="148" t="str">
        <f t="shared" si="55"/>
        <v>60</v>
      </c>
      <c r="E301" s="148" t="str">
        <f t="shared" si="56"/>
        <v>520</v>
      </c>
      <c r="F301" s="127" t="str">
        <f t="shared" si="57"/>
        <v>5100.16</v>
      </c>
      <c r="G301" s="141" t="s">
        <v>114</v>
      </c>
      <c r="H301" s="163">
        <v>0</v>
      </c>
      <c r="I301" s="163">
        <v>0</v>
      </c>
      <c r="J301" s="163"/>
      <c r="K301" s="163"/>
      <c r="L301" s="163"/>
      <c r="M301" s="163">
        <v>0</v>
      </c>
      <c r="N301" s="139">
        <v>0</v>
      </c>
      <c r="O301" s="139"/>
      <c r="Q301" s="174">
        <v>0</v>
      </c>
      <c r="R301" s="174">
        <v>0</v>
      </c>
      <c r="S301" s="174"/>
      <c r="T301" s="174"/>
      <c r="U301" s="174"/>
      <c r="V301" s="174">
        <v>0</v>
      </c>
      <c r="W301" s="140">
        <v>0</v>
      </c>
      <c r="X301" s="140"/>
      <c r="Z301" s="176">
        <v>0</v>
      </c>
      <c r="AA301" s="176">
        <v>0</v>
      </c>
      <c r="AB301" s="176"/>
      <c r="AC301" s="176"/>
      <c r="AD301" s="176"/>
      <c r="AE301" s="176">
        <v>0</v>
      </c>
      <c r="AF301" s="172">
        <v>0</v>
      </c>
      <c r="AG301" s="172"/>
      <c r="AI301" s="168">
        <f>IFERROR(VLOOKUP(B301,[2]rptBudgetaryBudgetCrossOrganiza!$A$1:$M$754,4,FALSE),"0")</f>
        <v>0</v>
      </c>
      <c r="AJ301" s="168">
        <f>IFERROR(VLOOKUP(B301,[2]rptBudgetaryBudgetCrossOrganiza!$A$1:$M$754,6,FALSE),"0")</f>
        <v>0</v>
      </c>
      <c r="AK301" s="170">
        <f t="shared" ref="AK301:AK364" si="59">AJ301</f>
        <v>0</v>
      </c>
      <c r="AL301" s="170">
        <f>IFERROR(VLOOKUP(B301,[3]rptBudgetaryBudgetCrossOrganiza!$A$8792:$O$10068,13,FALSE),"0")</f>
        <v>0</v>
      </c>
      <c r="AM301" s="170"/>
      <c r="AN301" s="170"/>
      <c r="AO301" s="170"/>
      <c r="AP301" s="170"/>
      <c r="AQ301" s="170"/>
      <c r="AS301" s="140"/>
      <c r="AT301" s="140"/>
      <c r="AU301" s="140"/>
      <c r="AV301" s="140"/>
      <c r="AW301" s="140"/>
      <c r="AX301" s="140"/>
      <c r="AY301" s="140"/>
      <c r="AZ301" s="140"/>
      <c r="BA301" s="141" t="b">
        <f t="shared" si="54"/>
        <v>1</v>
      </c>
      <c r="BB301" s="141">
        <f t="shared" si="58"/>
        <v>0</v>
      </c>
    </row>
    <row r="302" spans="1:54" hidden="1" x14ac:dyDescent="0.2">
      <c r="A302" s="190">
        <v>4</v>
      </c>
      <c r="B302" s="141" t="s">
        <v>545</v>
      </c>
      <c r="C302" s="148" t="str">
        <f t="shared" si="53"/>
        <v>40</v>
      </c>
      <c r="D302" s="148" t="str">
        <f t="shared" si="55"/>
        <v>60</v>
      </c>
      <c r="E302" s="148" t="str">
        <f t="shared" si="56"/>
        <v>520</v>
      </c>
      <c r="F302" s="127" t="str">
        <f t="shared" si="57"/>
        <v>5100.12</v>
      </c>
      <c r="G302" s="141" t="s">
        <v>110</v>
      </c>
      <c r="H302" s="163">
        <v>0</v>
      </c>
      <c r="I302" s="163">
        <v>0</v>
      </c>
      <c r="J302" s="163"/>
      <c r="K302" s="163"/>
      <c r="L302" s="163"/>
      <c r="M302" s="163">
        <v>0</v>
      </c>
      <c r="N302" s="139">
        <v>0</v>
      </c>
      <c r="O302" s="139"/>
      <c r="Q302" s="174">
        <v>0</v>
      </c>
      <c r="R302" s="174">
        <v>0</v>
      </c>
      <c r="S302" s="174"/>
      <c r="T302" s="174"/>
      <c r="U302" s="174"/>
      <c r="V302" s="174">
        <v>0</v>
      </c>
      <c r="W302" s="140">
        <v>0</v>
      </c>
      <c r="X302" s="140"/>
      <c r="Z302" s="176">
        <v>0</v>
      </c>
      <c r="AA302" s="176">
        <v>0</v>
      </c>
      <c r="AB302" s="176"/>
      <c r="AC302" s="176"/>
      <c r="AD302" s="176"/>
      <c r="AE302" s="176">
        <v>0</v>
      </c>
      <c r="AF302" s="172">
        <v>0</v>
      </c>
      <c r="AG302" s="172"/>
      <c r="AI302" s="168">
        <f>IFERROR(VLOOKUP(B302,[2]rptBudgetaryBudgetCrossOrganiza!$A$1:$M$754,4,FALSE),"0")</f>
        <v>0</v>
      </c>
      <c r="AJ302" s="168">
        <f>IFERROR(VLOOKUP(B302,[2]rptBudgetaryBudgetCrossOrganiza!$A$1:$M$754,6,FALSE),"0")</f>
        <v>0</v>
      </c>
      <c r="AK302" s="170">
        <f t="shared" si="59"/>
        <v>0</v>
      </c>
      <c r="AL302" s="170">
        <f>IFERROR(VLOOKUP(B302,[3]rptBudgetaryBudgetCrossOrganiza!$A$8792:$O$10068,13,FALSE),"0")</f>
        <v>0</v>
      </c>
      <c r="AM302" s="170"/>
      <c r="AN302" s="170"/>
      <c r="AO302" s="170"/>
      <c r="AP302" s="170"/>
      <c r="AQ302" s="170"/>
      <c r="AS302" s="140"/>
      <c r="AT302" s="140"/>
      <c r="AU302" s="140"/>
      <c r="AV302" s="140"/>
      <c r="AW302" s="140"/>
      <c r="AX302" s="140"/>
      <c r="AY302" s="140"/>
      <c r="AZ302" s="140"/>
      <c r="BA302" s="141" t="b">
        <f t="shared" si="54"/>
        <v>1</v>
      </c>
      <c r="BB302" s="141">
        <f t="shared" si="58"/>
        <v>0</v>
      </c>
    </row>
    <row r="303" spans="1:54" hidden="1" x14ac:dyDescent="0.2">
      <c r="A303" s="190">
        <v>4</v>
      </c>
      <c r="B303" s="141" t="s">
        <v>546</v>
      </c>
      <c r="C303" s="148" t="str">
        <f t="shared" si="53"/>
        <v>40</v>
      </c>
      <c r="D303" s="148" t="str">
        <f t="shared" si="55"/>
        <v>60</v>
      </c>
      <c r="E303" s="148" t="str">
        <f t="shared" si="56"/>
        <v>520</v>
      </c>
      <c r="F303" s="127" t="str">
        <f t="shared" si="57"/>
        <v>5100.15</v>
      </c>
      <c r="G303" s="141" t="s">
        <v>113</v>
      </c>
      <c r="H303" s="163">
        <v>0</v>
      </c>
      <c r="I303" s="163">
        <v>0</v>
      </c>
      <c r="J303" s="163"/>
      <c r="K303" s="163"/>
      <c r="L303" s="163"/>
      <c r="M303" s="163">
        <v>0</v>
      </c>
      <c r="N303" s="139">
        <v>0</v>
      </c>
      <c r="O303" s="139"/>
      <c r="Q303" s="174">
        <v>0</v>
      </c>
      <c r="R303" s="174">
        <v>0</v>
      </c>
      <c r="S303" s="174"/>
      <c r="T303" s="174"/>
      <c r="U303" s="174"/>
      <c r="V303" s="174">
        <v>0</v>
      </c>
      <c r="W303" s="140">
        <v>0</v>
      </c>
      <c r="X303" s="140"/>
      <c r="Z303" s="176">
        <v>0</v>
      </c>
      <c r="AA303" s="176">
        <v>0</v>
      </c>
      <c r="AB303" s="176"/>
      <c r="AC303" s="176"/>
      <c r="AD303" s="176"/>
      <c r="AE303" s="176">
        <v>0</v>
      </c>
      <c r="AF303" s="172">
        <v>0</v>
      </c>
      <c r="AG303" s="172"/>
      <c r="AI303" s="168">
        <f>IFERROR(VLOOKUP(B303,[2]rptBudgetaryBudgetCrossOrganiza!$A$1:$M$754,4,FALSE),"0")</f>
        <v>0</v>
      </c>
      <c r="AJ303" s="168">
        <f>IFERROR(VLOOKUP(B303,[2]rptBudgetaryBudgetCrossOrganiza!$A$1:$M$754,6,FALSE),"0")</f>
        <v>0</v>
      </c>
      <c r="AK303" s="170">
        <f t="shared" si="59"/>
        <v>0</v>
      </c>
      <c r="AL303" s="170">
        <f>IFERROR(VLOOKUP(B303,[3]rptBudgetaryBudgetCrossOrganiza!$A$8792:$O$10068,13,FALSE),"0")</f>
        <v>0</v>
      </c>
      <c r="AM303" s="170"/>
      <c r="AN303" s="170"/>
      <c r="AO303" s="170"/>
      <c r="AP303" s="170"/>
      <c r="AQ303" s="170"/>
      <c r="AS303" s="140"/>
      <c r="AT303" s="140"/>
      <c r="AU303" s="140"/>
      <c r="AV303" s="140"/>
      <c r="AW303" s="140"/>
      <c r="AX303" s="140"/>
      <c r="AY303" s="140"/>
      <c r="AZ303" s="140"/>
      <c r="BA303" s="141" t="b">
        <f t="shared" si="54"/>
        <v>1</v>
      </c>
      <c r="BB303" s="141">
        <f t="shared" si="58"/>
        <v>0</v>
      </c>
    </row>
    <row r="304" spans="1:54" hidden="1" x14ac:dyDescent="0.2">
      <c r="A304" s="190">
        <v>4</v>
      </c>
      <c r="B304" s="141" t="s">
        <v>547</v>
      </c>
      <c r="C304" s="148" t="str">
        <f t="shared" si="53"/>
        <v>40</v>
      </c>
      <c r="D304" s="148" t="str">
        <f t="shared" si="55"/>
        <v>60</v>
      </c>
      <c r="E304" s="148" t="str">
        <f t="shared" si="56"/>
        <v>520</v>
      </c>
      <c r="F304" s="127" t="str">
        <f t="shared" si="57"/>
        <v>5100.08</v>
      </c>
      <c r="G304" s="141" t="s">
        <v>106</v>
      </c>
      <c r="H304" s="163">
        <v>555</v>
      </c>
      <c r="I304" s="163">
        <v>555</v>
      </c>
      <c r="J304" s="163"/>
      <c r="K304" s="163"/>
      <c r="L304" s="163"/>
      <c r="M304" s="163">
        <v>730.46</v>
      </c>
      <c r="N304" s="139">
        <v>730.46</v>
      </c>
      <c r="O304" s="139"/>
      <c r="Q304" s="174">
        <v>880</v>
      </c>
      <c r="R304" s="174">
        <v>880</v>
      </c>
      <c r="S304" s="174"/>
      <c r="T304" s="174"/>
      <c r="U304" s="174"/>
      <c r="V304" s="174">
        <v>616.09</v>
      </c>
      <c r="W304" s="140">
        <v>616.09</v>
      </c>
      <c r="X304" s="140"/>
      <c r="Z304" s="176">
        <v>0</v>
      </c>
      <c r="AA304" s="176">
        <v>0</v>
      </c>
      <c r="AB304" s="176"/>
      <c r="AC304" s="176"/>
      <c r="AD304" s="176"/>
      <c r="AE304" s="176">
        <v>585.17999999999995</v>
      </c>
      <c r="AF304" s="172">
        <v>585.17999999999995</v>
      </c>
      <c r="AG304" s="172"/>
      <c r="AI304" s="168">
        <f>IFERROR(VLOOKUP(B304,[2]rptBudgetaryBudgetCrossOrganiza!$A$1:$M$754,4,FALSE),"0")</f>
        <v>0</v>
      </c>
      <c r="AJ304" s="168">
        <f>IFERROR(VLOOKUP(B304,[2]rptBudgetaryBudgetCrossOrganiza!$A$1:$M$754,6,FALSE),"0")</f>
        <v>0</v>
      </c>
      <c r="AK304" s="170">
        <f t="shared" si="59"/>
        <v>0</v>
      </c>
      <c r="AL304" s="170">
        <f>IFERROR(VLOOKUP(B304,[3]rptBudgetaryBudgetCrossOrganiza!$A$8792:$O$10068,13,FALSE),"0")</f>
        <v>902.39</v>
      </c>
      <c r="AM304" s="170"/>
      <c r="AN304" s="170"/>
      <c r="AO304" s="170"/>
      <c r="AP304" s="170"/>
      <c r="AQ304" s="170"/>
      <c r="AS304" s="140"/>
      <c r="AT304" s="140"/>
      <c r="AU304" s="140"/>
      <c r="AV304" s="140"/>
      <c r="AW304" s="140"/>
      <c r="AX304" s="140"/>
      <c r="AY304" s="140"/>
      <c r="AZ304" s="140"/>
      <c r="BA304" s="141" t="b">
        <f t="shared" si="54"/>
        <v>1</v>
      </c>
      <c r="BB304" s="141">
        <f t="shared" si="58"/>
        <v>0</v>
      </c>
    </row>
    <row r="305" spans="1:54" hidden="1" x14ac:dyDescent="0.2">
      <c r="A305" s="190">
        <v>4</v>
      </c>
      <c r="B305" s="141" t="s">
        <v>548</v>
      </c>
      <c r="C305" s="148" t="str">
        <f t="shared" si="53"/>
        <v>40</v>
      </c>
      <c r="D305" s="148" t="str">
        <f t="shared" si="55"/>
        <v>60</v>
      </c>
      <c r="E305" s="148" t="str">
        <f t="shared" si="56"/>
        <v>520</v>
      </c>
      <c r="F305" s="127" t="str">
        <f t="shared" si="57"/>
        <v>5100.03</v>
      </c>
      <c r="G305" s="141" t="s">
        <v>101</v>
      </c>
      <c r="H305" s="163">
        <v>465</v>
      </c>
      <c r="I305" s="163">
        <v>465</v>
      </c>
      <c r="J305" s="163"/>
      <c r="K305" s="163"/>
      <c r="L305" s="163"/>
      <c r="M305" s="163">
        <v>413.64</v>
      </c>
      <c r="N305" s="139">
        <v>413.64</v>
      </c>
      <c r="O305" s="139"/>
      <c r="Q305" s="174">
        <v>455</v>
      </c>
      <c r="R305" s="174">
        <v>455</v>
      </c>
      <c r="S305" s="174"/>
      <c r="T305" s="174"/>
      <c r="U305" s="174"/>
      <c r="V305" s="174">
        <v>444.52</v>
      </c>
      <c r="W305" s="140">
        <v>444.52</v>
      </c>
      <c r="X305" s="140"/>
      <c r="Z305" s="176">
        <v>0</v>
      </c>
      <c r="AA305" s="176">
        <v>0</v>
      </c>
      <c r="AB305" s="176"/>
      <c r="AC305" s="176"/>
      <c r="AD305" s="176"/>
      <c r="AE305" s="176">
        <v>411.39</v>
      </c>
      <c r="AF305" s="172">
        <v>411.39</v>
      </c>
      <c r="AG305" s="172"/>
      <c r="AI305" s="168">
        <f>IFERROR(VLOOKUP(B305,[2]rptBudgetaryBudgetCrossOrganiza!$A$1:$M$754,4,FALSE),"0")</f>
        <v>0</v>
      </c>
      <c r="AJ305" s="168">
        <f>IFERROR(VLOOKUP(B305,[2]rptBudgetaryBudgetCrossOrganiza!$A$1:$M$754,6,FALSE),"0")</f>
        <v>0</v>
      </c>
      <c r="AK305" s="170">
        <f t="shared" si="59"/>
        <v>0</v>
      </c>
      <c r="AL305" s="170">
        <f>IFERROR(VLOOKUP(B305,[3]rptBudgetaryBudgetCrossOrganiza!$A$8792:$O$10068,13,FALSE),"0")</f>
        <v>105.96</v>
      </c>
      <c r="AM305" s="170"/>
      <c r="AN305" s="170"/>
      <c r="AO305" s="170"/>
      <c r="AP305" s="170"/>
      <c r="AQ305" s="170"/>
      <c r="AS305" s="140"/>
      <c r="AT305" s="140"/>
      <c r="AU305" s="140"/>
      <c r="AV305" s="140"/>
      <c r="AW305" s="140"/>
      <c r="AX305" s="140"/>
      <c r="AY305" s="140"/>
      <c r="AZ305" s="140"/>
      <c r="BA305" s="141" t="b">
        <f t="shared" si="54"/>
        <v>1</v>
      </c>
      <c r="BB305" s="141">
        <f t="shared" si="58"/>
        <v>0</v>
      </c>
    </row>
    <row r="306" spans="1:54" hidden="1" x14ac:dyDescent="0.2">
      <c r="A306" s="190">
        <v>4</v>
      </c>
      <c r="B306" s="141" t="s">
        <v>549</v>
      </c>
      <c r="C306" s="148" t="str">
        <f t="shared" si="53"/>
        <v>40</v>
      </c>
      <c r="D306" s="148" t="str">
        <f t="shared" si="55"/>
        <v>60</v>
      </c>
      <c r="E306" s="148" t="str">
        <f t="shared" si="56"/>
        <v>520</v>
      </c>
      <c r="F306" s="127" t="str">
        <f t="shared" si="57"/>
        <v>5100.13</v>
      </c>
      <c r="G306" s="141" t="s">
        <v>111</v>
      </c>
      <c r="H306" s="163">
        <v>0</v>
      </c>
      <c r="I306" s="163">
        <v>0</v>
      </c>
      <c r="J306" s="163"/>
      <c r="K306" s="163"/>
      <c r="L306" s="163"/>
      <c r="M306" s="163">
        <v>0</v>
      </c>
      <c r="N306" s="139">
        <v>0</v>
      </c>
      <c r="O306" s="139"/>
      <c r="Q306" s="174">
        <v>0</v>
      </c>
      <c r="R306" s="174">
        <v>0</v>
      </c>
      <c r="S306" s="174"/>
      <c r="T306" s="174"/>
      <c r="U306" s="174"/>
      <c r="V306" s="174">
        <v>0</v>
      </c>
      <c r="W306" s="140">
        <v>0</v>
      </c>
      <c r="X306" s="140"/>
      <c r="Z306" s="176">
        <v>0</v>
      </c>
      <c r="AA306" s="176">
        <v>0</v>
      </c>
      <c r="AB306" s="176"/>
      <c r="AC306" s="176"/>
      <c r="AD306" s="176"/>
      <c r="AE306" s="176">
        <v>0</v>
      </c>
      <c r="AF306" s="172">
        <v>0</v>
      </c>
      <c r="AG306" s="172"/>
      <c r="AI306" s="168">
        <f>IFERROR(VLOOKUP(B306,[2]rptBudgetaryBudgetCrossOrganiza!$A$1:$M$754,4,FALSE),"0")</f>
        <v>0</v>
      </c>
      <c r="AJ306" s="168">
        <f>IFERROR(VLOOKUP(B306,[2]rptBudgetaryBudgetCrossOrganiza!$A$1:$M$754,6,FALSE),"0")</f>
        <v>0</v>
      </c>
      <c r="AK306" s="170">
        <f t="shared" si="59"/>
        <v>0</v>
      </c>
      <c r="AL306" s="170">
        <f>IFERROR(VLOOKUP(B306,[3]rptBudgetaryBudgetCrossOrganiza!$A$8792:$O$10068,13,FALSE),"0")</f>
        <v>0</v>
      </c>
      <c r="AM306" s="170"/>
      <c r="AN306" s="170"/>
      <c r="AO306" s="170"/>
      <c r="AP306" s="170"/>
      <c r="AQ306" s="170"/>
      <c r="AS306" s="140"/>
      <c r="AT306" s="140"/>
      <c r="AU306" s="140"/>
      <c r="AV306" s="140"/>
      <c r="AW306" s="140"/>
      <c r="AX306" s="140"/>
      <c r="AY306" s="140"/>
      <c r="AZ306" s="140"/>
      <c r="BA306" s="141" t="b">
        <f t="shared" si="54"/>
        <v>1</v>
      </c>
      <c r="BB306" s="141">
        <f t="shared" si="58"/>
        <v>0</v>
      </c>
    </row>
    <row r="307" spans="1:54" hidden="1" x14ac:dyDescent="0.2">
      <c r="A307" s="190">
        <v>4</v>
      </c>
      <c r="B307" s="141" t="s">
        <v>550</v>
      </c>
      <c r="C307" s="148" t="str">
        <f t="shared" si="53"/>
        <v>40</v>
      </c>
      <c r="D307" s="148" t="str">
        <f t="shared" si="55"/>
        <v>60</v>
      </c>
      <c r="E307" s="148" t="str">
        <f t="shared" si="56"/>
        <v>520</v>
      </c>
      <c r="F307" s="127" t="str">
        <f t="shared" si="57"/>
        <v>5100.02</v>
      </c>
      <c r="G307" s="141" t="s">
        <v>100</v>
      </c>
      <c r="H307" s="163">
        <v>4458</v>
      </c>
      <c r="I307" s="163">
        <v>4458</v>
      </c>
      <c r="J307" s="163"/>
      <c r="K307" s="163"/>
      <c r="L307" s="163"/>
      <c r="M307" s="163">
        <v>4267.62</v>
      </c>
      <c r="N307" s="139">
        <v>4267.62</v>
      </c>
      <c r="O307" s="139"/>
      <c r="Q307" s="174">
        <v>4460</v>
      </c>
      <c r="R307" s="174">
        <v>4460</v>
      </c>
      <c r="S307" s="174"/>
      <c r="T307" s="174"/>
      <c r="U307" s="174"/>
      <c r="V307" s="174">
        <v>4455.12</v>
      </c>
      <c r="W307" s="140">
        <v>4455.12</v>
      </c>
      <c r="X307" s="140"/>
      <c r="Z307" s="176">
        <v>0</v>
      </c>
      <c r="AA307" s="176">
        <v>0</v>
      </c>
      <c r="AB307" s="176"/>
      <c r="AC307" s="176"/>
      <c r="AD307" s="176"/>
      <c r="AE307" s="176">
        <v>4234.51</v>
      </c>
      <c r="AF307" s="172">
        <v>4234.51</v>
      </c>
      <c r="AG307" s="172"/>
      <c r="AI307" s="168">
        <f>IFERROR(VLOOKUP(B307,[2]rptBudgetaryBudgetCrossOrganiza!$A$1:$M$754,4,FALSE),"0")</f>
        <v>0</v>
      </c>
      <c r="AJ307" s="168">
        <f>IFERROR(VLOOKUP(B307,[2]rptBudgetaryBudgetCrossOrganiza!$A$1:$M$754,6,FALSE),"0")</f>
        <v>0</v>
      </c>
      <c r="AK307" s="170">
        <f t="shared" si="59"/>
        <v>0</v>
      </c>
      <c r="AL307" s="170">
        <f>IFERROR(VLOOKUP(B307,[3]rptBudgetaryBudgetCrossOrganiza!$A$8792:$O$10068,13,FALSE),"0")</f>
        <v>1083.3599999999999</v>
      </c>
      <c r="AM307" s="170"/>
      <c r="AN307" s="170"/>
      <c r="AO307" s="170"/>
      <c r="AP307" s="170"/>
      <c r="AQ307" s="170"/>
      <c r="AS307" s="140"/>
      <c r="AT307" s="140"/>
      <c r="AU307" s="140"/>
      <c r="AV307" s="140"/>
      <c r="AW307" s="140"/>
      <c r="AX307" s="140"/>
      <c r="AY307" s="140"/>
      <c r="AZ307" s="140"/>
      <c r="BA307" s="141" t="b">
        <f t="shared" si="54"/>
        <v>1</v>
      </c>
      <c r="BB307" s="141">
        <f t="shared" si="58"/>
        <v>0</v>
      </c>
    </row>
    <row r="308" spans="1:54" hidden="1" x14ac:dyDescent="0.2">
      <c r="A308" s="190">
        <v>4</v>
      </c>
      <c r="B308" s="141" t="s">
        <v>551</v>
      </c>
      <c r="C308" s="148" t="str">
        <f t="shared" si="53"/>
        <v>40</v>
      </c>
      <c r="D308" s="148" t="str">
        <f t="shared" si="55"/>
        <v>60</v>
      </c>
      <c r="E308" s="148" t="str">
        <f t="shared" si="56"/>
        <v>520</v>
      </c>
      <c r="F308" s="127" t="str">
        <f t="shared" si="57"/>
        <v>5100.05</v>
      </c>
      <c r="G308" s="141" t="s">
        <v>103</v>
      </c>
      <c r="H308" s="163">
        <v>40</v>
      </c>
      <c r="I308" s="163">
        <v>40</v>
      </c>
      <c r="J308" s="163"/>
      <c r="K308" s="163"/>
      <c r="L308" s="163"/>
      <c r="M308" s="163">
        <v>33.479999999999997</v>
      </c>
      <c r="N308" s="139">
        <v>33.479999999999997</v>
      </c>
      <c r="O308" s="139"/>
      <c r="Q308" s="174">
        <v>35</v>
      </c>
      <c r="R308" s="174">
        <v>35</v>
      </c>
      <c r="S308" s="174"/>
      <c r="T308" s="174"/>
      <c r="U308" s="174"/>
      <c r="V308" s="174">
        <v>30</v>
      </c>
      <c r="W308" s="140">
        <v>30</v>
      </c>
      <c r="X308" s="140"/>
      <c r="Z308" s="176">
        <v>0</v>
      </c>
      <c r="AA308" s="176">
        <v>0</v>
      </c>
      <c r="AB308" s="176"/>
      <c r="AC308" s="176"/>
      <c r="AD308" s="176"/>
      <c r="AE308" s="176">
        <v>26.69</v>
      </c>
      <c r="AF308" s="172">
        <v>26.69</v>
      </c>
      <c r="AG308" s="172"/>
      <c r="AI308" s="168">
        <f>IFERROR(VLOOKUP(B308,[2]rptBudgetaryBudgetCrossOrganiza!$A$1:$M$754,4,FALSE),"0")</f>
        <v>0</v>
      </c>
      <c r="AJ308" s="168">
        <f>IFERROR(VLOOKUP(B308,[2]rptBudgetaryBudgetCrossOrganiza!$A$1:$M$754,6,FALSE),"0")</f>
        <v>0</v>
      </c>
      <c r="AK308" s="170">
        <f t="shared" si="59"/>
        <v>0</v>
      </c>
      <c r="AL308" s="170">
        <f>IFERROR(VLOOKUP(B308,[3]rptBudgetaryBudgetCrossOrganiza!$A$8792:$O$10068,13,FALSE),"0")</f>
        <v>6.31</v>
      </c>
      <c r="AM308" s="170"/>
      <c r="AN308" s="170"/>
      <c r="AO308" s="170"/>
      <c r="AP308" s="170"/>
      <c r="AQ308" s="170"/>
      <c r="AS308" s="140"/>
      <c r="AT308" s="140"/>
      <c r="AU308" s="140"/>
      <c r="AV308" s="140"/>
      <c r="AW308" s="140"/>
      <c r="AX308" s="140"/>
      <c r="AY308" s="140"/>
      <c r="AZ308" s="140"/>
      <c r="BA308" s="141" t="b">
        <f t="shared" si="54"/>
        <v>1</v>
      </c>
      <c r="BB308" s="141">
        <f t="shared" si="58"/>
        <v>0</v>
      </c>
    </row>
    <row r="309" spans="1:54" hidden="1" x14ac:dyDescent="0.2">
      <c r="A309" s="190">
        <v>4</v>
      </c>
      <c r="B309" s="141" t="s">
        <v>552</v>
      </c>
      <c r="C309" s="148" t="str">
        <f t="shared" si="53"/>
        <v>40</v>
      </c>
      <c r="D309" s="148" t="str">
        <f t="shared" si="55"/>
        <v>60</v>
      </c>
      <c r="E309" s="148" t="str">
        <f t="shared" si="56"/>
        <v>520</v>
      </c>
      <c r="F309" s="127" t="str">
        <f t="shared" si="57"/>
        <v>5100.07</v>
      </c>
      <c r="G309" s="141" t="s">
        <v>105</v>
      </c>
      <c r="H309" s="163">
        <v>145</v>
      </c>
      <c r="I309" s="163">
        <v>145</v>
      </c>
      <c r="J309" s="163"/>
      <c r="K309" s="163"/>
      <c r="L309" s="163"/>
      <c r="M309" s="163">
        <v>100.2</v>
      </c>
      <c r="N309" s="139">
        <v>100.2</v>
      </c>
      <c r="O309" s="139"/>
      <c r="Q309" s="174">
        <v>130</v>
      </c>
      <c r="R309" s="174">
        <v>130</v>
      </c>
      <c r="S309" s="174"/>
      <c r="T309" s="174"/>
      <c r="U309" s="174"/>
      <c r="V309" s="174">
        <v>106.55</v>
      </c>
      <c r="W309" s="140">
        <v>106.55</v>
      </c>
      <c r="X309" s="140"/>
      <c r="Z309" s="176">
        <v>0</v>
      </c>
      <c r="AA309" s="176">
        <v>0</v>
      </c>
      <c r="AB309" s="176"/>
      <c r="AC309" s="176"/>
      <c r="AD309" s="176"/>
      <c r="AE309" s="176">
        <v>96.51</v>
      </c>
      <c r="AF309" s="172">
        <v>96.51</v>
      </c>
      <c r="AG309" s="172"/>
      <c r="AI309" s="168">
        <f>IFERROR(VLOOKUP(B309,[2]rptBudgetaryBudgetCrossOrganiza!$A$1:$M$754,4,FALSE),"0")</f>
        <v>0</v>
      </c>
      <c r="AJ309" s="168">
        <f>IFERROR(VLOOKUP(B309,[2]rptBudgetaryBudgetCrossOrganiza!$A$1:$M$754,6,FALSE),"0")</f>
        <v>0</v>
      </c>
      <c r="AK309" s="170">
        <f t="shared" si="59"/>
        <v>0</v>
      </c>
      <c r="AL309" s="170">
        <f>IFERROR(VLOOKUP(B309,[3]rptBudgetaryBudgetCrossOrganiza!$A$8792:$O$10068,13,FALSE),"0")</f>
        <v>22.95</v>
      </c>
      <c r="AM309" s="170"/>
      <c r="AN309" s="170"/>
      <c r="AO309" s="170"/>
      <c r="AP309" s="170"/>
      <c r="AQ309" s="170"/>
      <c r="AS309" s="140"/>
      <c r="AT309" s="140"/>
      <c r="AU309" s="140"/>
      <c r="AV309" s="140"/>
      <c r="AW309" s="140"/>
      <c r="AX309" s="140"/>
      <c r="AY309" s="140"/>
      <c r="AZ309" s="140"/>
      <c r="BA309" s="141" t="b">
        <f t="shared" si="54"/>
        <v>1</v>
      </c>
      <c r="BB309" s="141">
        <f t="shared" si="58"/>
        <v>0</v>
      </c>
    </row>
    <row r="310" spans="1:54" hidden="1" x14ac:dyDescent="0.2">
      <c r="A310" s="190">
        <v>4</v>
      </c>
      <c r="B310" s="141" t="s">
        <v>553</v>
      </c>
      <c r="C310" s="148" t="str">
        <f t="shared" si="53"/>
        <v>40</v>
      </c>
      <c r="D310" s="148" t="str">
        <f t="shared" si="55"/>
        <v>60</v>
      </c>
      <c r="E310" s="148" t="str">
        <f t="shared" si="56"/>
        <v>520</v>
      </c>
      <c r="F310" s="127" t="str">
        <f t="shared" si="57"/>
        <v>5100.11</v>
      </c>
      <c r="G310" s="141" t="s">
        <v>109</v>
      </c>
      <c r="H310" s="163">
        <v>295</v>
      </c>
      <c r="I310" s="163">
        <v>295</v>
      </c>
      <c r="J310" s="163"/>
      <c r="K310" s="163"/>
      <c r="L310" s="163"/>
      <c r="M310" s="163">
        <v>295.48</v>
      </c>
      <c r="N310" s="139">
        <v>295.48</v>
      </c>
      <c r="O310" s="139"/>
      <c r="Q310" s="174">
        <v>305</v>
      </c>
      <c r="R310" s="174">
        <v>305</v>
      </c>
      <c r="S310" s="174"/>
      <c r="T310" s="174"/>
      <c r="U310" s="174"/>
      <c r="V310" s="174">
        <v>281.19</v>
      </c>
      <c r="W310" s="140">
        <v>281.19</v>
      </c>
      <c r="X310" s="140"/>
      <c r="Z310" s="176">
        <v>0</v>
      </c>
      <c r="AA310" s="176">
        <v>0</v>
      </c>
      <c r="AB310" s="176"/>
      <c r="AC310" s="176"/>
      <c r="AD310" s="176"/>
      <c r="AE310" s="176">
        <v>288.92</v>
      </c>
      <c r="AF310" s="172">
        <v>288.92</v>
      </c>
      <c r="AG310" s="172"/>
      <c r="AI310" s="168">
        <f>IFERROR(VLOOKUP(B310,[2]rptBudgetaryBudgetCrossOrganiza!$A$1:$M$754,4,FALSE),"0")</f>
        <v>0</v>
      </c>
      <c r="AJ310" s="168">
        <f>IFERROR(VLOOKUP(B310,[2]rptBudgetaryBudgetCrossOrganiza!$A$1:$M$754,6,FALSE),"0")</f>
        <v>0</v>
      </c>
      <c r="AK310" s="170">
        <f t="shared" si="59"/>
        <v>0</v>
      </c>
      <c r="AL310" s="170">
        <f>IFERROR(VLOOKUP(B310,[3]rptBudgetaryBudgetCrossOrganiza!$A$8792:$O$10068,13,FALSE),"0")</f>
        <v>72.959999999999994</v>
      </c>
      <c r="AM310" s="170"/>
      <c r="AN310" s="170"/>
      <c r="AO310" s="170"/>
      <c r="AP310" s="170"/>
      <c r="AQ310" s="170"/>
      <c r="AS310" s="140"/>
      <c r="AT310" s="140"/>
      <c r="AU310" s="140"/>
      <c r="AV310" s="140"/>
      <c r="AW310" s="140"/>
      <c r="AX310" s="140"/>
      <c r="AY310" s="140"/>
      <c r="AZ310" s="140"/>
      <c r="BA310" s="141" t="b">
        <f t="shared" si="54"/>
        <v>1</v>
      </c>
      <c r="BB310" s="141">
        <f t="shared" si="58"/>
        <v>0</v>
      </c>
    </row>
    <row r="311" spans="1:54" hidden="1" x14ac:dyDescent="0.2">
      <c r="A311" s="190">
        <v>4</v>
      </c>
      <c r="B311" s="141" t="s">
        <v>554</v>
      </c>
      <c r="C311" s="148" t="str">
        <f t="shared" si="53"/>
        <v>40</v>
      </c>
      <c r="D311" s="148" t="str">
        <f t="shared" si="55"/>
        <v>60</v>
      </c>
      <c r="E311" s="148" t="str">
        <f t="shared" si="56"/>
        <v>520</v>
      </c>
      <c r="F311" s="127" t="str">
        <f t="shared" si="57"/>
        <v>5100.17</v>
      </c>
      <c r="G311" s="141" t="s">
        <v>1027</v>
      </c>
      <c r="H311" s="163">
        <v>325</v>
      </c>
      <c r="I311" s="163">
        <v>325</v>
      </c>
      <c r="J311" s="163"/>
      <c r="K311" s="163"/>
      <c r="L311" s="163"/>
      <c r="M311" s="163">
        <v>783.72</v>
      </c>
      <c r="N311" s="139">
        <v>783.72</v>
      </c>
      <c r="O311" s="139"/>
      <c r="Q311" s="174">
        <v>1135</v>
      </c>
      <c r="R311" s="174">
        <v>1135</v>
      </c>
      <c r="S311" s="174"/>
      <c r="T311" s="174"/>
      <c r="U311" s="174"/>
      <c r="V311" s="174">
        <v>1134.3</v>
      </c>
      <c r="W311" s="140">
        <v>1134.3</v>
      </c>
      <c r="X311" s="140"/>
      <c r="Z311" s="176">
        <v>1135</v>
      </c>
      <c r="AA311" s="176">
        <v>1135</v>
      </c>
      <c r="AB311" s="176"/>
      <c r="AC311" s="176"/>
      <c r="AD311" s="176"/>
      <c r="AE311" s="176">
        <v>1281.1199999999999</v>
      </c>
      <c r="AF311" s="172">
        <v>1281.1199999999999</v>
      </c>
      <c r="AG311" s="172"/>
      <c r="AI311" s="168">
        <f>IFERROR(VLOOKUP(B311,[2]rptBudgetaryBudgetCrossOrganiza!$A$1:$M$754,4,FALSE),"0")</f>
        <v>1135</v>
      </c>
      <c r="AJ311" s="168">
        <f>IFERROR(VLOOKUP(B311,[2]rptBudgetaryBudgetCrossOrganiza!$A$1:$M$754,6,FALSE),"0")</f>
        <v>1135</v>
      </c>
      <c r="AK311" s="170">
        <f t="shared" si="59"/>
        <v>1135</v>
      </c>
      <c r="AL311" s="170">
        <f>IFERROR(VLOOKUP(B311,[3]rptBudgetaryBudgetCrossOrganiza!$A$8792:$O$10068,13,FALSE),"0")</f>
        <v>265.82</v>
      </c>
      <c r="AM311" s="170"/>
      <c r="AN311" s="170"/>
      <c r="AO311" s="170"/>
      <c r="AP311" s="170"/>
      <c r="AQ311" s="170"/>
      <c r="AS311" s="140"/>
      <c r="AT311" s="140"/>
      <c r="AU311" s="140"/>
      <c r="AV311" s="140"/>
      <c r="AW311" s="140"/>
      <c r="AX311" s="140"/>
      <c r="AY311" s="140"/>
      <c r="AZ311" s="140"/>
      <c r="BA311" s="141" t="b">
        <f t="shared" si="54"/>
        <v>1</v>
      </c>
      <c r="BB311" s="141">
        <f t="shared" si="58"/>
        <v>0</v>
      </c>
    </row>
    <row r="312" spans="1:54" hidden="1" x14ac:dyDescent="0.2">
      <c r="A312" s="190">
        <v>4</v>
      </c>
      <c r="B312" s="141" t="s">
        <v>555</v>
      </c>
      <c r="C312" s="148" t="str">
        <f t="shared" si="53"/>
        <v>40</v>
      </c>
      <c r="D312" s="148" t="str">
        <f t="shared" si="55"/>
        <v>60</v>
      </c>
      <c r="E312" s="148" t="str">
        <f t="shared" si="56"/>
        <v>520</v>
      </c>
      <c r="F312" s="127" t="str">
        <f t="shared" si="57"/>
        <v>5100.00</v>
      </c>
      <c r="G312" s="141" t="s">
        <v>98</v>
      </c>
      <c r="H312" s="163">
        <v>3243</v>
      </c>
      <c r="I312" s="163">
        <v>3243</v>
      </c>
      <c r="J312" s="163"/>
      <c r="K312" s="163"/>
      <c r="L312" s="163"/>
      <c r="M312" s="163">
        <v>2966.84</v>
      </c>
      <c r="N312" s="139">
        <v>2966.84</v>
      </c>
      <c r="O312" s="139"/>
      <c r="Q312" s="174">
        <v>3385</v>
      </c>
      <c r="R312" s="174">
        <v>3385</v>
      </c>
      <c r="S312" s="174"/>
      <c r="T312" s="174"/>
      <c r="U312" s="174"/>
      <c r="V312" s="174">
        <v>3362.53</v>
      </c>
      <c r="W312" s="140">
        <v>3362.53</v>
      </c>
      <c r="X312" s="140"/>
      <c r="Z312" s="176">
        <v>0</v>
      </c>
      <c r="AA312" s="176">
        <v>0</v>
      </c>
      <c r="AB312" s="176"/>
      <c r="AC312" s="176"/>
      <c r="AD312" s="176"/>
      <c r="AE312" s="176">
        <v>3622.99</v>
      </c>
      <c r="AF312" s="172">
        <v>3622.99</v>
      </c>
      <c r="AG312" s="172"/>
      <c r="AI312" s="168">
        <f>IFERROR(VLOOKUP(B312,[2]rptBudgetaryBudgetCrossOrganiza!$A$1:$M$754,4,FALSE),"0")</f>
        <v>0</v>
      </c>
      <c r="AJ312" s="168">
        <f>IFERROR(VLOOKUP(B312,[2]rptBudgetaryBudgetCrossOrganiza!$A$1:$M$754,6,FALSE),"0")</f>
        <v>0</v>
      </c>
      <c r="AK312" s="170">
        <f t="shared" si="59"/>
        <v>0</v>
      </c>
      <c r="AL312" s="170">
        <f>IFERROR(VLOOKUP(B312,[3]rptBudgetaryBudgetCrossOrganiza!$A$8792:$O$10068,13,FALSE),"0")</f>
        <v>1001.69</v>
      </c>
      <c r="AM312" s="170"/>
      <c r="AN312" s="170"/>
      <c r="AO312" s="170"/>
      <c r="AP312" s="170"/>
      <c r="AQ312" s="170"/>
      <c r="AS312" s="140"/>
      <c r="AT312" s="140"/>
      <c r="AU312" s="140"/>
      <c r="AV312" s="140"/>
      <c r="AW312" s="140"/>
      <c r="AX312" s="140"/>
      <c r="AY312" s="140"/>
      <c r="AZ312" s="140"/>
      <c r="BA312" s="141" t="b">
        <f t="shared" si="54"/>
        <v>1</v>
      </c>
      <c r="BB312" s="141">
        <f t="shared" si="58"/>
        <v>0</v>
      </c>
    </row>
    <row r="313" spans="1:54" hidden="1" x14ac:dyDescent="0.2">
      <c r="A313" s="190">
        <v>4</v>
      </c>
      <c r="B313" s="141" t="s">
        <v>556</v>
      </c>
      <c r="C313" s="148" t="str">
        <f t="shared" si="53"/>
        <v>40</v>
      </c>
      <c r="D313" s="148" t="str">
        <f t="shared" si="55"/>
        <v>60</v>
      </c>
      <c r="E313" s="148" t="str">
        <f t="shared" si="56"/>
        <v>520</v>
      </c>
      <c r="F313" s="127" t="str">
        <f t="shared" si="57"/>
        <v>5100.14</v>
      </c>
      <c r="G313" s="141" t="s">
        <v>112</v>
      </c>
      <c r="H313" s="163">
        <v>0</v>
      </c>
      <c r="I313" s="163">
        <v>0</v>
      </c>
      <c r="J313" s="163"/>
      <c r="K313" s="163"/>
      <c r="L313" s="163"/>
      <c r="M313" s="163">
        <v>0</v>
      </c>
      <c r="N313" s="139">
        <v>0</v>
      </c>
      <c r="O313" s="139"/>
      <c r="Q313" s="174">
        <v>0</v>
      </c>
      <c r="R313" s="174">
        <v>0</v>
      </c>
      <c r="S313" s="174"/>
      <c r="T313" s="174"/>
      <c r="U313" s="174"/>
      <c r="V313" s="174">
        <v>0</v>
      </c>
      <c r="W313" s="140">
        <v>0</v>
      </c>
      <c r="X313" s="140"/>
      <c r="Z313" s="176">
        <v>0</v>
      </c>
      <c r="AA313" s="176">
        <v>0</v>
      </c>
      <c r="AB313" s="176"/>
      <c r="AC313" s="176"/>
      <c r="AD313" s="176"/>
      <c r="AE313" s="176">
        <v>0</v>
      </c>
      <c r="AF313" s="172">
        <v>0</v>
      </c>
      <c r="AG313" s="172"/>
      <c r="AI313" s="168">
        <f>IFERROR(VLOOKUP(B313,[2]rptBudgetaryBudgetCrossOrganiza!$A$1:$M$754,4,FALSE),"0")</f>
        <v>0</v>
      </c>
      <c r="AJ313" s="168">
        <f>IFERROR(VLOOKUP(B313,[2]rptBudgetaryBudgetCrossOrganiza!$A$1:$M$754,6,FALSE),"0")</f>
        <v>0</v>
      </c>
      <c r="AK313" s="170">
        <f t="shared" si="59"/>
        <v>0</v>
      </c>
      <c r="AL313" s="170">
        <f>IFERROR(VLOOKUP(B313,[3]rptBudgetaryBudgetCrossOrganiza!$A$8792:$O$10068,13,FALSE),"0")</f>
        <v>0</v>
      </c>
      <c r="AM313" s="170"/>
      <c r="AN313" s="170"/>
      <c r="AO313" s="170"/>
      <c r="AP313" s="170"/>
      <c r="AQ313" s="170"/>
      <c r="AS313" s="140"/>
      <c r="AT313" s="140"/>
      <c r="AU313" s="140"/>
      <c r="AV313" s="140"/>
      <c r="AW313" s="140"/>
      <c r="AX313" s="140"/>
      <c r="AY313" s="140"/>
      <c r="AZ313" s="140"/>
      <c r="BA313" s="141" t="b">
        <f t="shared" si="54"/>
        <v>1</v>
      </c>
      <c r="BB313" s="141">
        <f t="shared" si="58"/>
        <v>0</v>
      </c>
    </row>
    <row r="314" spans="1:54" hidden="1" x14ac:dyDescent="0.2">
      <c r="A314" s="190">
        <v>4</v>
      </c>
      <c r="B314" s="141" t="s">
        <v>557</v>
      </c>
      <c r="C314" s="148" t="str">
        <f t="shared" si="53"/>
        <v>40</v>
      </c>
      <c r="D314" s="148" t="str">
        <f t="shared" si="55"/>
        <v>60</v>
      </c>
      <c r="E314" s="148" t="str">
        <f t="shared" si="56"/>
        <v>520</v>
      </c>
      <c r="F314" s="127" t="str">
        <f t="shared" si="57"/>
        <v>5100.01</v>
      </c>
      <c r="G314" s="141" t="s">
        <v>99</v>
      </c>
      <c r="H314" s="163">
        <v>2385</v>
      </c>
      <c r="I314" s="163">
        <v>2385</v>
      </c>
      <c r="J314" s="163"/>
      <c r="K314" s="163"/>
      <c r="L314" s="163"/>
      <c r="M314" s="163">
        <v>2134.21</v>
      </c>
      <c r="N314" s="139">
        <v>2134.21</v>
      </c>
      <c r="O314" s="139"/>
      <c r="Q314" s="174">
        <v>2205</v>
      </c>
      <c r="R314" s="174">
        <v>2205</v>
      </c>
      <c r="S314" s="174"/>
      <c r="T314" s="174"/>
      <c r="U314" s="174"/>
      <c r="V314" s="174">
        <v>2186.48</v>
      </c>
      <c r="W314" s="140">
        <v>2186.48</v>
      </c>
      <c r="X314" s="140"/>
      <c r="Z314" s="176">
        <v>0</v>
      </c>
      <c r="AA314" s="176">
        <v>0</v>
      </c>
      <c r="AB314" s="176"/>
      <c r="AC314" s="176"/>
      <c r="AD314" s="176"/>
      <c r="AE314" s="176">
        <v>1997.81</v>
      </c>
      <c r="AF314" s="172">
        <v>1997.81</v>
      </c>
      <c r="AG314" s="172"/>
      <c r="AI314" s="168">
        <f>IFERROR(VLOOKUP(B314,[2]rptBudgetaryBudgetCrossOrganiza!$A$1:$M$754,4,FALSE),"0")</f>
        <v>0</v>
      </c>
      <c r="AJ314" s="168">
        <f>IFERROR(VLOOKUP(B314,[2]rptBudgetaryBudgetCrossOrganiza!$A$1:$M$754,6,FALSE),"0")</f>
        <v>0</v>
      </c>
      <c r="AK314" s="170">
        <f t="shared" si="59"/>
        <v>0</v>
      </c>
      <c r="AL314" s="170">
        <f>IFERROR(VLOOKUP(B314,[3]rptBudgetaryBudgetCrossOrganiza!$A$8792:$O$10068,13,FALSE),"0")</f>
        <v>563.07000000000005</v>
      </c>
      <c r="AM314" s="170"/>
      <c r="AN314" s="170"/>
      <c r="AO314" s="170"/>
      <c r="AP314" s="170"/>
      <c r="AQ314" s="170"/>
      <c r="AS314" s="140"/>
      <c r="AT314" s="140"/>
      <c r="AU314" s="140"/>
      <c r="AV314" s="140"/>
      <c r="AW314" s="140"/>
      <c r="AX314" s="140"/>
      <c r="AY314" s="140"/>
      <c r="AZ314" s="140"/>
      <c r="BA314" s="141" t="b">
        <f t="shared" si="54"/>
        <v>1</v>
      </c>
      <c r="BB314" s="141">
        <f t="shared" si="58"/>
        <v>0</v>
      </c>
    </row>
    <row r="315" spans="1:54" hidden="1" x14ac:dyDescent="0.2">
      <c r="A315" s="190">
        <v>4</v>
      </c>
      <c r="B315" s="141" t="s">
        <v>558</v>
      </c>
      <c r="C315" s="148" t="str">
        <f t="shared" si="53"/>
        <v>40</v>
      </c>
      <c r="D315" s="148" t="str">
        <f t="shared" si="55"/>
        <v>60</v>
      </c>
      <c r="E315" s="148" t="str">
        <f t="shared" si="56"/>
        <v>520</v>
      </c>
      <c r="F315" s="127" t="str">
        <f t="shared" si="57"/>
        <v>5100.09</v>
      </c>
      <c r="G315" s="141" t="s">
        <v>107</v>
      </c>
      <c r="H315" s="163">
        <v>0</v>
      </c>
      <c r="I315" s="163">
        <v>0</v>
      </c>
      <c r="J315" s="163"/>
      <c r="K315" s="163"/>
      <c r="L315" s="163"/>
      <c r="M315" s="163">
        <v>0</v>
      </c>
      <c r="N315" s="139">
        <v>0</v>
      </c>
      <c r="O315" s="139"/>
      <c r="Q315" s="174">
        <v>0</v>
      </c>
      <c r="R315" s="174">
        <v>0</v>
      </c>
      <c r="S315" s="174"/>
      <c r="T315" s="174"/>
      <c r="U315" s="174"/>
      <c r="V315" s="174">
        <v>0</v>
      </c>
      <c r="W315" s="140">
        <v>0</v>
      </c>
      <c r="X315" s="140"/>
      <c r="Z315" s="176">
        <v>0</v>
      </c>
      <c r="AA315" s="176">
        <v>0</v>
      </c>
      <c r="AB315" s="176"/>
      <c r="AC315" s="176"/>
      <c r="AD315" s="176"/>
      <c r="AE315" s="176">
        <v>0</v>
      </c>
      <c r="AF315" s="172">
        <v>0</v>
      </c>
      <c r="AG315" s="172"/>
      <c r="AI315" s="168">
        <f>IFERROR(VLOOKUP(B315,[2]rptBudgetaryBudgetCrossOrganiza!$A$1:$M$754,4,FALSE),"0")</f>
        <v>0</v>
      </c>
      <c r="AJ315" s="168">
        <f>IFERROR(VLOOKUP(B315,[2]rptBudgetaryBudgetCrossOrganiza!$A$1:$M$754,6,FALSE),"0")</f>
        <v>0</v>
      </c>
      <c r="AK315" s="170">
        <f t="shared" si="59"/>
        <v>0</v>
      </c>
      <c r="AL315" s="170">
        <f>IFERROR(VLOOKUP(B315,[3]rptBudgetaryBudgetCrossOrganiza!$A$8792:$O$10068,13,FALSE),"0")</f>
        <v>0</v>
      </c>
      <c r="AM315" s="170"/>
      <c r="AN315" s="170"/>
      <c r="AO315" s="170"/>
      <c r="AP315" s="170"/>
      <c r="AQ315" s="170"/>
      <c r="AS315" s="140"/>
      <c r="AT315" s="140"/>
      <c r="AU315" s="140"/>
      <c r="AV315" s="140"/>
      <c r="AW315" s="140"/>
      <c r="AX315" s="140"/>
      <c r="AY315" s="140"/>
      <c r="AZ315" s="140"/>
      <c r="BA315" s="141" t="b">
        <f t="shared" si="54"/>
        <v>1</v>
      </c>
      <c r="BB315" s="141">
        <f t="shared" si="58"/>
        <v>0</v>
      </c>
    </row>
    <row r="316" spans="1:54" hidden="1" x14ac:dyDescent="0.2">
      <c r="A316" s="190">
        <v>4</v>
      </c>
      <c r="B316" s="141" t="s">
        <v>559</v>
      </c>
      <c r="C316" s="148" t="str">
        <f t="shared" si="53"/>
        <v>40</v>
      </c>
      <c r="D316" s="148" t="str">
        <f t="shared" si="55"/>
        <v>60</v>
      </c>
      <c r="E316" s="148" t="str">
        <f t="shared" si="56"/>
        <v>520</v>
      </c>
      <c r="F316" s="127" t="str">
        <f t="shared" si="57"/>
        <v>5100.10</v>
      </c>
      <c r="G316" s="141" t="s">
        <v>108</v>
      </c>
      <c r="H316" s="163">
        <v>0</v>
      </c>
      <c r="I316" s="163">
        <v>0</v>
      </c>
      <c r="J316" s="163"/>
      <c r="K316" s="163"/>
      <c r="L316" s="163"/>
      <c r="M316" s="163">
        <v>0</v>
      </c>
      <c r="N316" s="139">
        <v>0</v>
      </c>
      <c r="O316" s="139"/>
      <c r="Q316" s="174">
        <v>0</v>
      </c>
      <c r="R316" s="174">
        <v>0</v>
      </c>
      <c r="S316" s="174"/>
      <c r="T316" s="174"/>
      <c r="U316" s="174"/>
      <c r="V316" s="174">
        <v>0</v>
      </c>
      <c r="W316" s="140">
        <v>0</v>
      </c>
      <c r="X316" s="140"/>
      <c r="Z316" s="176">
        <v>0</v>
      </c>
      <c r="AA316" s="176">
        <v>0</v>
      </c>
      <c r="AB316" s="176"/>
      <c r="AC316" s="176"/>
      <c r="AD316" s="176"/>
      <c r="AE316" s="176">
        <v>145</v>
      </c>
      <c r="AF316" s="172">
        <v>145</v>
      </c>
      <c r="AG316" s="172"/>
      <c r="AI316" s="168">
        <f>IFERROR(VLOOKUP(B316,[2]rptBudgetaryBudgetCrossOrganiza!$A$1:$M$754,4,FALSE),"0")</f>
        <v>0</v>
      </c>
      <c r="AJ316" s="168">
        <f>IFERROR(VLOOKUP(B316,[2]rptBudgetaryBudgetCrossOrganiza!$A$1:$M$754,6,FALSE),"0")</f>
        <v>0</v>
      </c>
      <c r="AK316" s="170">
        <f t="shared" si="59"/>
        <v>0</v>
      </c>
      <c r="AL316" s="170">
        <f>IFERROR(VLOOKUP(B316,[3]rptBudgetaryBudgetCrossOrganiza!$A$8792:$O$10068,13,FALSE),"0")</f>
        <v>0</v>
      </c>
      <c r="AM316" s="170"/>
      <c r="AN316" s="170"/>
      <c r="AO316" s="170"/>
      <c r="AP316" s="170"/>
      <c r="AQ316" s="170"/>
      <c r="AS316" s="140"/>
      <c r="AT316" s="140"/>
      <c r="AU316" s="140"/>
      <c r="AV316" s="140"/>
      <c r="AW316" s="140"/>
      <c r="AX316" s="140"/>
      <c r="AY316" s="140"/>
      <c r="AZ316" s="140"/>
      <c r="BA316" s="141" t="b">
        <f t="shared" si="54"/>
        <v>1</v>
      </c>
      <c r="BB316" s="141">
        <f t="shared" si="58"/>
        <v>0</v>
      </c>
    </row>
    <row r="317" spans="1:54" hidden="1" x14ac:dyDescent="0.2">
      <c r="A317" s="190">
        <v>4</v>
      </c>
      <c r="B317" s="141" t="s">
        <v>560</v>
      </c>
      <c r="C317" s="148" t="str">
        <f t="shared" si="53"/>
        <v>40</v>
      </c>
      <c r="D317" s="148" t="str">
        <f t="shared" si="55"/>
        <v>60</v>
      </c>
      <c r="E317" s="148" t="str">
        <f t="shared" si="56"/>
        <v>520</v>
      </c>
      <c r="F317" s="127" t="str">
        <f t="shared" si="57"/>
        <v>5100.04</v>
      </c>
      <c r="G317" s="141" t="s">
        <v>102</v>
      </c>
      <c r="H317" s="163">
        <v>70</v>
      </c>
      <c r="I317" s="163">
        <v>70</v>
      </c>
      <c r="J317" s="163"/>
      <c r="K317" s="163"/>
      <c r="L317" s="163"/>
      <c r="M317" s="163">
        <v>63.18</v>
      </c>
      <c r="N317" s="139">
        <v>63.18</v>
      </c>
      <c r="O317" s="139"/>
      <c r="Q317" s="174">
        <v>75</v>
      </c>
      <c r="R317" s="174">
        <v>75</v>
      </c>
      <c r="S317" s="174"/>
      <c r="T317" s="174"/>
      <c r="U317" s="174"/>
      <c r="V317" s="174">
        <v>69.12</v>
      </c>
      <c r="W317" s="140">
        <v>69.12</v>
      </c>
      <c r="X317" s="140"/>
      <c r="Z317" s="176">
        <v>0</v>
      </c>
      <c r="AA317" s="176">
        <v>0</v>
      </c>
      <c r="AB317" s="176"/>
      <c r="AC317" s="176"/>
      <c r="AD317" s="176"/>
      <c r="AE317" s="176">
        <v>65.52</v>
      </c>
      <c r="AF317" s="172">
        <v>65.52</v>
      </c>
      <c r="AG317" s="172"/>
      <c r="AI317" s="168">
        <f>IFERROR(VLOOKUP(B317,[2]rptBudgetaryBudgetCrossOrganiza!$A$1:$M$754,4,FALSE),"0")</f>
        <v>0</v>
      </c>
      <c r="AJ317" s="168">
        <f>IFERROR(VLOOKUP(B317,[2]rptBudgetaryBudgetCrossOrganiza!$A$1:$M$754,6,FALSE),"0")</f>
        <v>0</v>
      </c>
      <c r="AK317" s="170">
        <f t="shared" si="59"/>
        <v>0</v>
      </c>
      <c r="AL317" s="170">
        <f>IFERROR(VLOOKUP(B317,[3]rptBudgetaryBudgetCrossOrganiza!$A$8792:$O$10068,13,FALSE),"0")</f>
        <v>17.28</v>
      </c>
      <c r="AM317" s="170"/>
      <c r="AN317" s="170"/>
      <c r="AO317" s="170"/>
      <c r="AP317" s="170"/>
      <c r="AQ317" s="170"/>
      <c r="AS317" s="140"/>
      <c r="AT317" s="140"/>
      <c r="AU317" s="140"/>
      <c r="AV317" s="140"/>
      <c r="AW317" s="140"/>
      <c r="AX317" s="140"/>
      <c r="AY317" s="140"/>
      <c r="AZ317" s="140"/>
      <c r="BA317" s="141" t="b">
        <f t="shared" si="54"/>
        <v>1</v>
      </c>
      <c r="BB317" s="141">
        <f t="shared" si="58"/>
        <v>0</v>
      </c>
    </row>
    <row r="318" spans="1:54" hidden="1" x14ac:dyDescent="0.2">
      <c r="A318" s="190">
        <v>4</v>
      </c>
      <c r="B318" s="141" t="s">
        <v>561</v>
      </c>
      <c r="C318" s="148" t="str">
        <f t="shared" si="53"/>
        <v>40</v>
      </c>
      <c r="D318" s="148" t="str">
        <f t="shared" si="55"/>
        <v>60</v>
      </c>
      <c r="E318" s="148" t="str">
        <f t="shared" si="56"/>
        <v>520</v>
      </c>
      <c r="F318" s="127" t="str">
        <f t="shared" si="57"/>
        <v>5100.06</v>
      </c>
      <c r="G318" s="141" t="s">
        <v>104</v>
      </c>
      <c r="H318" s="163">
        <v>560</v>
      </c>
      <c r="I318" s="163">
        <v>560</v>
      </c>
      <c r="J318" s="163"/>
      <c r="K318" s="163"/>
      <c r="L318" s="163"/>
      <c r="M318" s="163">
        <v>560</v>
      </c>
      <c r="N318" s="139">
        <v>560</v>
      </c>
      <c r="O318" s="139"/>
      <c r="Q318" s="174">
        <v>590</v>
      </c>
      <c r="R318" s="174">
        <v>590</v>
      </c>
      <c r="S318" s="174"/>
      <c r="T318" s="174"/>
      <c r="U318" s="174"/>
      <c r="V318" s="174">
        <v>590</v>
      </c>
      <c r="W318" s="140">
        <v>590</v>
      </c>
      <c r="X318" s="140"/>
      <c r="Z318" s="176">
        <v>0</v>
      </c>
      <c r="AA318" s="176">
        <v>0</v>
      </c>
      <c r="AB318" s="176"/>
      <c r="AC318" s="176"/>
      <c r="AD318" s="176"/>
      <c r="AE318" s="176">
        <v>0</v>
      </c>
      <c r="AF318" s="172">
        <v>0</v>
      </c>
      <c r="AG318" s="172"/>
      <c r="AI318" s="168">
        <f>IFERROR(VLOOKUP(B318,[2]rptBudgetaryBudgetCrossOrganiza!$A$1:$M$754,4,FALSE),"0")</f>
        <v>0</v>
      </c>
      <c r="AJ318" s="168">
        <f>IFERROR(VLOOKUP(B318,[2]rptBudgetaryBudgetCrossOrganiza!$A$1:$M$754,6,FALSE),"0")</f>
        <v>0</v>
      </c>
      <c r="AK318" s="170">
        <f t="shared" si="59"/>
        <v>0</v>
      </c>
      <c r="AL318" s="170">
        <f>IFERROR(VLOOKUP(B318,[3]rptBudgetaryBudgetCrossOrganiza!$A$8792:$O$10068,13,FALSE),"0")</f>
        <v>0</v>
      </c>
      <c r="AM318" s="170"/>
      <c r="AN318" s="170"/>
      <c r="AO318" s="170"/>
      <c r="AP318" s="170"/>
      <c r="AQ318" s="170"/>
      <c r="AS318" s="140"/>
      <c r="AT318" s="140"/>
      <c r="AU318" s="140"/>
      <c r="AV318" s="140"/>
      <c r="AW318" s="140"/>
      <c r="AX318" s="140"/>
      <c r="AY318" s="140"/>
      <c r="AZ318" s="140"/>
      <c r="BA318" s="141" t="b">
        <f t="shared" si="54"/>
        <v>1</v>
      </c>
      <c r="BB318" s="141">
        <f t="shared" si="58"/>
        <v>0</v>
      </c>
    </row>
    <row r="319" spans="1:54" hidden="1" x14ac:dyDescent="0.2">
      <c r="A319" s="190">
        <v>7</v>
      </c>
      <c r="B319" s="141" t="s">
        <v>562</v>
      </c>
      <c r="C319" s="148" t="str">
        <f t="shared" si="53"/>
        <v>40</v>
      </c>
      <c r="D319" s="148" t="str">
        <f t="shared" si="55"/>
        <v>60</v>
      </c>
      <c r="E319" s="148" t="str">
        <f t="shared" si="56"/>
        <v>520</v>
      </c>
      <c r="F319" s="127" t="str">
        <f t="shared" si="57"/>
        <v>7000.99</v>
      </c>
      <c r="G319" s="141" t="s">
        <v>84</v>
      </c>
      <c r="H319" s="163">
        <v>0</v>
      </c>
      <c r="I319" s="163">
        <v>0</v>
      </c>
      <c r="J319" s="163"/>
      <c r="K319" s="163"/>
      <c r="L319" s="163"/>
      <c r="M319" s="163">
        <v>0</v>
      </c>
      <c r="N319" s="139">
        <v>0</v>
      </c>
      <c r="O319" s="139"/>
      <c r="Q319" s="174">
        <v>0</v>
      </c>
      <c r="R319" s="174">
        <v>0</v>
      </c>
      <c r="S319" s="174"/>
      <c r="T319" s="174"/>
      <c r="U319" s="174"/>
      <c r="V319" s="174">
        <v>0</v>
      </c>
      <c r="W319" s="140">
        <v>0</v>
      </c>
      <c r="X319" s="140"/>
      <c r="Z319" s="176">
        <v>0</v>
      </c>
      <c r="AA319" s="176">
        <v>0</v>
      </c>
      <c r="AB319" s="176"/>
      <c r="AC319" s="176"/>
      <c r="AD319" s="176"/>
      <c r="AE319" s="176">
        <v>0</v>
      </c>
      <c r="AF319" s="172">
        <v>0</v>
      </c>
      <c r="AG319" s="172"/>
      <c r="AI319" s="168">
        <f>IFERROR(VLOOKUP(B319,[2]rptBudgetaryBudgetCrossOrganiza!$A$1:$M$754,4,FALSE),"0")</f>
        <v>0</v>
      </c>
      <c r="AJ319" s="168">
        <f>IFERROR(VLOOKUP(B319,[2]rptBudgetaryBudgetCrossOrganiza!$A$1:$M$754,6,FALSE),"0")</f>
        <v>0</v>
      </c>
      <c r="AK319" s="170">
        <f t="shared" si="59"/>
        <v>0</v>
      </c>
      <c r="AL319" s="170">
        <f>IFERROR(VLOOKUP(B319,[3]rptBudgetaryBudgetCrossOrganiza!$A$8792:$O$10068,13,FALSE),"0")</f>
        <v>0</v>
      </c>
      <c r="AM319" s="170"/>
      <c r="AN319" s="170"/>
      <c r="AO319" s="170"/>
      <c r="AP319" s="170"/>
      <c r="AQ319" s="170"/>
      <c r="AS319" s="140"/>
      <c r="AT319" s="140"/>
      <c r="AU319" s="140"/>
      <c r="AV319" s="140"/>
      <c r="AW319" s="140"/>
      <c r="AX319" s="140"/>
      <c r="AY319" s="140"/>
      <c r="AZ319" s="140"/>
      <c r="BA319" s="141" t="b">
        <f t="shared" si="54"/>
        <v>1</v>
      </c>
      <c r="BB319" s="141">
        <f t="shared" si="58"/>
        <v>0</v>
      </c>
    </row>
    <row r="320" spans="1:54" hidden="1" x14ac:dyDescent="0.2">
      <c r="A320" s="190">
        <v>7</v>
      </c>
      <c r="B320" s="141" t="s">
        <v>563</v>
      </c>
      <c r="C320" s="148" t="str">
        <f t="shared" si="53"/>
        <v>40</v>
      </c>
      <c r="D320" s="148" t="str">
        <f t="shared" si="55"/>
        <v>60</v>
      </c>
      <c r="E320" s="148" t="str">
        <f t="shared" si="56"/>
        <v>520</v>
      </c>
      <c r="F320" s="127" t="str">
        <f t="shared" si="57"/>
        <v>7000.03</v>
      </c>
      <c r="G320" s="141" t="s">
        <v>83</v>
      </c>
      <c r="H320" s="163">
        <v>0</v>
      </c>
      <c r="I320" s="163">
        <v>0</v>
      </c>
      <c r="J320" s="163"/>
      <c r="K320" s="163"/>
      <c r="L320" s="163"/>
      <c r="M320" s="163">
        <v>0</v>
      </c>
      <c r="N320" s="139">
        <v>0</v>
      </c>
      <c r="O320" s="139"/>
      <c r="Q320" s="174">
        <v>0</v>
      </c>
      <c r="R320" s="174">
        <v>4425</v>
      </c>
      <c r="S320" s="174"/>
      <c r="T320" s="174"/>
      <c r="U320" s="174"/>
      <c r="V320" s="174">
        <v>3007.73</v>
      </c>
      <c r="W320" s="140">
        <v>3007.73</v>
      </c>
      <c r="X320" s="140"/>
      <c r="Z320" s="176">
        <v>0</v>
      </c>
      <c r="AA320" s="176">
        <v>0</v>
      </c>
      <c r="AB320" s="176"/>
      <c r="AC320" s="176"/>
      <c r="AD320" s="176"/>
      <c r="AE320" s="176">
        <v>0</v>
      </c>
      <c r="AF320" s="172">
        <v>0</v>
      </c>
      <c r="AG320" s="172"/>
      <c r="AI320" s="168">
        <f>IFERROR(VLOOKUP(B320,[2]rptBudgetaryBudgetCrossOrganiza!$A$1:$M$754,4,FALSE),"0")</f>
        <v>1134</v>
      </c>
      <c r="AJ320" s="168">
        <f>IFERROR(VLOOKUP(B320,[2]rptBudgetaryBudgetCrossOrganiza!$A$1:$M$754,6,FALSE),"0")</f>
        <v>1134</v>
      </c>
      <c r="AK320" s="170">
        <f t="shared" si="59"/>
        <v>1134</v>
      </c>
      <c r="AL320" s="170">
        <f>IFERROR(VLOOKUP(B320,[3]rptBudgetaryBudgetCrossOrganiza!$A$8792:$O$10068,13,FALSE),"0")</f>
        <v>0</v>
      </c>
      <c r="AM320" s="170"/>
      <c r="AN320" s="170"/>
      <c r="AO320" s="170"/>
      <c r="AP320" s="170"/>
      <c r="AQ320" s="170"/>
      <c r="AS320" s="140"/>
      <c r="AT320" s="140"/>
      <c r="AU320" s="140"/>
      <c r="AV320" s="140"/>
      <c r="AW320" s="140"/>
      <c r="AX320" s="140"/>
      <c r="AY320" s="140"/>
      <c r="AZ320" s="140"/>
      <c r="BA320" s="141" t="b">
        <f t="shared" si="54"/>
        <v>1</v>
      </c>
      <c r="BB320" s="141">
        <f t="shared" si="58"/>
        <v>0</v>
      </c>
    </row>
    <row r="321" spans="1:54" hidden="1" x14ac:dyDescent="0.2">
      <c r="A321" s="141">
        <v>9</v>
      </c>
      <c r="B321" s="141" t="s">
        <v>564</v>
      </c>
      <c r="C321" s="148" t="str">
        <f t="shared" si="53"/>
        <v>40</v>
      </c>
      <c r="D321" s="148" t="str">
        <f t="shared" si="55"/>
        <v>60</v>
      </c>
      <c r="E321" s="148" t="str">
        <f t="shared" si="56"/>
        <v>520</v>
      </c>
      <c r="F321" s="127" t="str">
        <f t="shared" si="57"/>
        <v>6400.05</v>
      </c>
      <c r="G321" s="141" t="s">
        <v>122</v>
      </c>
      <c r="H321" s="163">
        <v>21000</v>
      </c>
      <c r="I321" s="163">
        <v>21000</v>
      </c>
      <c r="J321" s="163"/>
      <c r="K321" s="163"/>
      <c r="L321" s="163"/>
      <c r="M321" s="163">
        <v>12905.76</v>
      </c>
      <c r="N321" s="139">
        <v>12905.76</v>
      </c>
      <c r="O321" s="139"/>
      <c r="Q321" s="174">
        <v>21000</v>
      </c>
      <c r="R321" s="174">
        <v>21000</v>
      </c>
      <c r="S321" s="174"/>
      <c r="T321" s="174"/>
      <c r="U321" s="174"/>
      <c r="V321" s="174">
        <v>8100.23</v>
      </c>
      <c r="W321" s="140">
        <v>8100.23</v>
      </c>
      <c r="X321" s="140"/>
      <c r="Z321" s="176">
        <v>21000</v>
      </c>
      <c r="AA321" s="176">
        <v>21000</v>
      </c>
      <c r="AB321" s="176"/>
      <c r="AC321" s="176"/>
      <c r="AD321" s="176"/>
      <c r="AE321" s="176">
        <v>5162.3900000000003</v>
      </c>
      <c r="AF321" s="172">
        <v>5162.3900000000003</v>
      </c>
      <c r="AG321" s="172"/>
      <c r="AI321" s="168">
        <f>IFERROR(VLOOKUP(B321,[2]rptBudgetaryBudgetCrossOrganiza!$A$1:$M$754,4,FALSE),"0")</f>
        <v>21000</v>
      </c>
      <c r="AJ321" s="168">
        <f>IFERROR(VLOOKUP(B321,[2]rptBudgetaryBudgetCrossOrganiza!$A$1:$M$754,6,FALSE),"0")</f>
        <v>21000</v>
      </c>
      <c r="AK321" s="170">
        <f t="shared" si="59"/>
        <v>21000</v>
      </c>
      <c r="AL321" s="170">
        <f>IFERROR(VLOOKUP(B321,[3]rptBudgetaryBudgetCrossOrganiza!$A$8792:$O$10068,13,FALSE),"0")</f>
        <v>5315.97</v>
      </c>
      <c r="AM321" s="170"/>
      <c r="AN321" s="170"/>
      <c r="AO321" s="170"/>
      <c r="AP321" s="170"/>
      <c r="AQ321" s="170"/>
      <c r="AS321" s="140"/>
      <c r="AT321" s="140"/>
      <c r="AU321" s="140"/>
      <c r="AV321" s="140"/>
      <c r="AW321" s="140"/>
      <c r="AX321" s="140"/>
      <c r="AY321" s="140"/>
      <c r="AZ321" s="140"/>
      <c r="BA321" s="141" t="b">
        <f t="shared" si="54"/>
        <v>1</v>
      </c>
      <c r="BB321" s="141">
        <f t="shared" si="58"/>
        <v>0</v>
      </c>
    </row>
    <row r="322" spans="1:54" hidden="1" x14ac:dyDescent="0.2">
      <c r="A322" s="190">
        <v>4</v>
      </c>
      <c r="B322" s="141" t="s">
        <v>565</v>
      </c>
      <c r="C322" s="148" t="str">
        <f t="shared" si="53"/>
        <v>40</v>
      </c>
      <c r="D322" s="148" t="str">
        <f t="shared" si="55"/>
        <v>60</v>
      </c>
      <c r="E322" s="148" t="str">
        <f t="shared" si="56"/>
        <v>520</v>
      </c>
      <c r="F322" s="127" t="str">
        <f t="shared" si="57"/>
        <v>5000.07</v>
      </c>
      <c r="G322" s="141" t="s">
        <v>91</v>
      </c>
      <c r="H322" s="163">
        <v>0</v>
      </c>
      <c r="I322" s="163">
        <v>0</v>
      </c>
      <c r="J322" s="163"/>
      <c r="K322" s="163"/>
      <c r="L322" s="163"/>
      <c r="M322" s="163">
        <v>0</v>
      </c>
      <c r="N322" s="139">
        <v>0</v>
      </c>
      <c r="O322" s="139"/>
      <c r="Q322" s="174">
        <v>0</v>
      </c>
      <c r="R322" s="174">
        <v>0</v>
      </c>
      <c r="S322" s="174"/>
      <c r="T322" s="174"/>
      <c r="U322" s="174"/>
      <c r="V322" s="174">
        <v>0</v>
      </c>
      <c r="W322" s="140">
        <v>0</v>
      </c>
      <c r="X322" s="140"/>
      <c r="Z322" s="176">
        <v>0</v>
      </c>
      <c r="AA322" s="176">
        <v>0</v>
      </c>
      <c r="AB322" s="176"/>
      <c r="AC322" s="176"/>
      <c r="AD322" s="176"/>
      <c r="AE322" s="176">
        <v>0</v>
      </c>
      <c r="AF322" s="172">
        <v>0</v>
      </c>
      <c r="AG322" s="172"/>
      <c r="AI322" s="168">
        <f>IFERROR(VLOOKUP(B322,[2]rptBudgetaryBudgetCrossOrganiza!$A$1:$M$754,4,FALSE),"0")</f>
        <v>0</v>
      </c>
      <c r="AJ322" s="168">
        <f>IFERROR(VLOOKUP(B322,[2]rptBudgetaryBudgetCrossOrganiza!$A$1:$M$754,6,FALSE),"0")</f>
        <v>0</v>
      </c>
      <c r="AK322" s="170">
        <f t="shared" si="59"/>
        <v>0</v>
      </c>
      <c r="AL322" s="170">
        <f>IFERROR(VLOOKUP(B322,[3]rptBudgetaryBudgetCrossOrganiza!$A$8792:$O$10068,13,FALSE),"0")</f>
        <v>0</v>
      </c>
      <c r="AM322" s="170"/>
      <c r="AN322" s="170"/>
      <c r="AO322" s="170"/>
      <c r="AP322" s="170"/>
      <c r="AQ322" s="170"/>
      <c r="AS322" s="140"/>
      <c r="AT322" s="140"/>
      <c r="AU322" s="140"/>
      <c r="AV322" s="140"/>
      <c r="AW322" s="140"/>
      <c r="AX322" s="140"/>
      <c r="AY322" s="140"/>
      <c r="AZ322" s="140"/>
      <c r="BA322" s="141" t="b">
        <f t="shared" si="54"/>
        <v>1</v>
      </c>
      <c r="BB322" s="141">
        <f t="shared" si="58"/>
        <v>0</v>
      </c>
    </row>
    <row r="323" spans="1:54" hidden="1" x14ac:dyDescent="0.2">
      <c r="A323" s="190">
        <v>4</v>
      </c>
      <c r="B323" s="141" t="s">
        <v>566</v>
      </c>
      <c r="C323" s="148" t="str">
        <f t="shared" si="53"/>
        <v>40</v>
      </c>
      <c r="D323" s="148" t="str">
        <f t="shared" si="55"/>
        <v>60</v>
      </c>
      <c r="E323" s="148" t="str">
        <f t="shared" si="56"/>
        <v>520</v>
      </c>
      <c r="F323" s="127" t="str">
        <f t="shared" si="57"/>
        <v>5000.12</v>
      </c>
      <c r="G323" s="141" t="s">
        <v>96</v>
      </c>
      <c r="H323" s="163">
        <v>0</v>
      </c>
      <c r="I323" s="163">
        <v>0</v>
      </c>
      <c r="J323" s="163"/>
      <c r="K323" s="163"/>
      <c r="L323" s="163"/>
      <c r="M323" s="163">
        <v>0</v>
      </c>
      <c r="N323" s="139">
        <v>0</v>
      </c>
      <c r="O323" s="139"/>
      <c r="Q323" s="174">
        <v>0</v>
      </c>
      <c r="R323" s="174">
        <v>0</v>
      </c>
      <c r="S323" s="174"/>
      <c r="T323" s="174"/>
      <c r="U323" s="174"/>
      <c r="V323" s="174">
        <v>0</v>
      </c>
      <c r="W323" s="140">
        <v>0</v>
      </c>
      <c r="X323" s="140"/>
      <c r="Z323" s="176">
        <v>0</v>
      </c>
      <c r="AA323" s="176">
        <v>0</v>
      </c>
      <c r="AB323" s="176"/>
      <c r="AC323" s="176"/>
      <c r="AD323" s="176"/>
      <c r="AE323" s="176">
        <v>0</v>
      </c>
      <c r="AF323" s="172">
        <v>0</v>
      </c>
      <c r="AG323" s="172"/>
      <c r="AI323" s="168">
        <f>IFERROR(VLOOKUP(B323,[2]rptBudgetaryBudgetCrossOrganiza!$A$1:$M$754,4,FALSE),"0")</f>
        <v>0</v>
      </c>
      <c r="AJ323" s="168">
        <f>IFERROR(VLOOKUP(B323,[2]rptBudgetaryBudgetCrossOrganiza!$A$1:$M$754,6,FALSE),"0")</f>
        <v>0</v>
      </c>
      <c r="AK323" s="170">
        <f t="shared" si="59"/>
        <v>0</v>
      </c>
      <c r="AL323" s="170">
        <f>IFERROR(VLOOKUP(B323,[3]rptBudgetaryBudgetCrossOrganiza!$A$8792:$O$10068,13,FALSE),"0")</f>
        <v>0</v>
      </c>
      <c r="AM323" s="170"/>
      <c r="AN323" s="170"/>
      <c r="AO323" s="170"/>
      <c r="AP323" s="170"/>
      <c r="AQ323" s="170"/>
      <c r="AS323" s="140"/>
      <c r="AT323" s="140"/>
      <c r="AU323" s="140"/>
      <c r="AV323" s="140"/>
      <c r="AW323" s="140"/>
      <c r="AX323" s="140"/>
      <c r="AY323" s="140"/>
      <c r="AZ323" s="140"/>
      <c r="BA323" s="141" t="b">
        <f t="shared" si="54"/>
        <v>1</v>
      </c>
      <c r="BB323" s="141">
        <f t="shared" si="58"/>
        <v>0</v>
      </c>
    </row>
    <row r="324" spans="1:54" hidden="1" x14ac:dyDescent="0.2">
      <c r="A324" s="190">
        <v>4</v>
      </c>
      <c r="B324" s="141" t="s">
        <v>567</v>
      </c>
      <c r="C324" s="148" t="str">
        <f t="shared" ref="C324:C387" si="60">MID(B324,5,2)</f>
        <v>40</v>
      </c>
      <c r="D324" s="148" t="str">
        <f t="shared" si="55"/>
        <v>60</v>
      </c>
      <c r="E324" s="148" t="str">
        <f t="shared" si="56"/>
        <v>520</v>
      </c>
      <c r="F324" s="127" t="str">
        <f t="shared" si="57"/>
        <v>5000.05</v>
      </c>
      <c r="G324" s="141" t="s">
        <v>89</v>
      </c>
      <c r="H324" s="163">
        <v>0</v>
      </c>
      <c r="I324" s="163">
        <v>0</v>
      </c>
      <c r="J324" s="163"/>
      <c r="K324" s="163"/>
      <c r="L324" s="163"/>
      <c r="M324" s="163">
        <v>0</v>
      </c>
      <c r="N324" s="139">
        <v>0</v>
      </c>
      <c r="O324" s="139"/>
      <c r="Q324" s="174">
        <v>0</v>
      </c>
      <c r="R324" s="174">
        <v>0</v>
      </c>
      <c r="S324" s="174"/>
      <c r="T324" s="174"/>
      <c r="U324" s="174"/>
      <c r="V324" s="174">
        <v>0</v>
      </c>
      <c r="W324" s="140">
        <v>0</v>
      </c>
      <c r="X324" s="140"/>
      <c r="Z324" s="176">
        <v>0</v>
      </c>
      <c r="AA324" s="176">
        <v>0</v>
      </c>
      <c r="AB324" s="176"/>
      <c r="AC324" s="176"/>
      <c r="AD324" s="176"/>
      <c r="AE324" s="176">
        <v>0</v>
      </c>
      <c r="AF324" s="172">
        <v>0</v>
      </c>
      <c r="AG324" s="172"/>
      <c r="AI324" s="168">
        <f>IFERROR(VLOOKUP(B324,[2]rptBudgetaryBudgetCrossOrganiza!$A$1:$M$754,4,FALSE),"0")</f>
        <v>0</v>
      </c>
      <c r="AJ324" s="168">
        <f>IFERROR(VLOOKUP(B324,[2]rptBudgetaryBudgetCrossOrganiza!$A$1:$M$754,6,FALSE),"0")</f>
        <v>0</v>
      </c>
      <c r="AK324" s="170">
        <f t="shared" si="59"/>
        <v>0</v>
      </c>
      <c r="AL324" s="170">
        <f>IFERROR(VLOOKUP(B324,[3]rptBudgetaryBudgetCrossOrganiza!$A$8792:$O$10068,13,FALSE),"0")</f>
        <v>0</v>
      </c>
      <c r="AM324" s="170"/>
      <c r="AN324" s="170"/>
      <c r="AO324" s="170"/>
      <c r="AP324" s="170"/>
      <c r="AQ324" s="170"/>
      <c r="AS324" s="140"/>
      <c r="AT324" s="140"/>
      <c r="AU324" s="140"/>
      <c r="AV324" s="140"/>
      <c r="AW324" s="140"/>
      <c r="AX324" s="140"/>
      <c r="AY324" s="140"/>
      <c r="AZ324" s="140"/>
      <c r="BA324" s="141" t="b">
        <f t="shared" si="54"/>
        <v>1</v>
      </c>
      <c r="BB324" s="141">
        <f t="shared" si="58"/>
        <v>0</v>
      </c>
    </row>
    <row r="325" spans="1:54" hidden="1" x14ac:dyDescent="0.2">
      <c r="A325" s="190">
        <v>4</v>
      </c>
      <c r="B325" s="141" t="s">
        <v>568</v>
      </c>
      <c r="C325" s="148" t="str">
        <f t="shared" si="60"/>
        <v>40</v>
      </c>
      <c r="D325" s="148" t="str">
        <f t="shared" si="55"/>
        <v>60</v>
      </c>
      <c r="E325" s="148" t="str">
        <f t="shared" si="56"/>
        <v>520</v>
      </c>
      <c r="F325" s="127" t="str">
        <f t="shared" si="57"/>
        <v>5000.10</v>
      </c>
      <c r="G325" s="141" t="s">
        <v>94</v>
      </c>
      <c r="H325" s="163">
        <v>0</v>
      </c>
      <c r="I325" s="163">
        <v>0</v>
      </c>
      <c r="J325" s="163"/>
      <c r="K325" s="163"/>
      <c r="L325" s="163"/>
      <c r="M325" s="163">
        <v>0</v>
      </c>
      <c r="N325" s="139">
        <v>0</v>
      </c>
      <c r="O325" s="139"/>
      <c r="Q325" s="174">
        <v>0</v>
      </c>
      <c r="R325" s="174">
        <v>0</v>
      </c>
      <c r="S325" s="174"/>
      <c r="T325" s="174"/>
      <c r="U325" s="174"/>
      <c r="V325" s="174">
        <v>0</v>
      </c>
      <c r="W325" s="140">
        <v>0</v>
      </c>
      <c r="X325" s="140"/>
      <c r="Z325" s="176">
        <v>0</v>
      </c>
      <c r="AA325" s="176">
        <v>0</v>
      </c>
      <c r="AB325" s="176"/>
      <c r="AC325" s="176"/>
      <c r="AD325" s="176"/>
      <c r="AE325" s="176">
        <v>0</v>
      </c>
      <c r="AF325" s="172">
        <v>0</v>
      </c>
      <c r="AG325" s="172"/>
      <c r="AI325" s="168">
        <f>IFERROR(VLOOKUP(B325,[2]rptBudgetaryBudgetCrossOrganiza!$A$1:$M$754,4,FALSE),"0")</f>
        <v>0</v>
      </c>
      <c r="AJ325" s="168">
        <f>IFERROR(VLOOKUP(B325,[2]rptBudgetaryBudgetCrossOrganiza!$A$1:$M$754,6,FALSE),"0")</f>
        <v>0</v>
      </c>
      <c r="AK325" s="170">
        <f t="shared" si="59"/>
        <v>0</v>
      </c>
      <c r="AL325" s="170">
        <f>IFERROR(VLOOKUP(B325,[3]rptBudgetaryBudgetCrossOrganiza!$A$8792:$O$10068,13,FALSE),"0")</f>
        <v>0</v>
      </c>
      <c r="AM325" s="170"/>
      <c r="AN325" s="170"/>
      <c r="AO325" s="170"/>
      <c r="AP325" s="170"/>
      <c r="AQ325" s="170"/>
      <c r="AS325" s="140"/>
      <c r="AT325" s="140"/>
      <c r="AU325" s="140"/>
      <c r="AV325" s="140"/>
      <c r="AW325" s="140"/>
      <c r="AX325" s="140"/>
      <c r="AY325" s="140"/>
      <c r="AZ325" s="140"/>
      <c r="BA325" s="141" t="b">
        <f t="shared" ref="BA325:BA388" si="61">AJ325=AK325</f>
        <v>1</v>
      </c>
      <c r="BB325" s="141">
        <f t="shared" si="58"/>
        <v>0</v>
      </c>
    </row>
    <row r="326" spans="1:54" hidden="1" x14ac:dyDescent="0.2">
      <c r="A326" s="190">
        <v>4</v>
      </c>
      <c r="B326" s="141" t="s">
        <v>569</v>
      </c>
      <c r="C326" s="148" t="str">
        <f t="shared" si="60"/>
        <v>40</v>
      </c>
      <c r="D326" s="148" t="str">
        <f t="shared" ref="D326:D389" si="62">MID(B326,8,2)</f>
        <v>60</v>
      </c>
      <c r="E326" s="148" t="str">
        <f t="shared" ref="E326:E389" si="63">MID(B326,11,3)</f>
        <v>520</v>
      </c>
      <c r="F326" s="127" t="str">
        <f t="shared" ref="F326:F389" si="64">RIGHT(B326,7)</f>
        <v>5000.04</v>
      </c>
      <c r="G326" s="141" t="s">
        <v>88</v>
      </c>
      <c r="H326" s="163">
        <v>0</v>
      </c>
      <c r="I326" s="163">
        <v>0</v>
      </c>
      <c r="J326" s="163"/>
      <c r="K326" s="163"/>
      <c r="L326" s="163"/>
      <c r="M326" s="163">
        <v>0</v>
      </c>
      <c r="N326" s="139">
        <v>0</v>
      </c>
      <c r="O326" s="139"/>
      <c r="Q326" s="174">
        <v>0</v>
      </c>
      <c r="R326" s="174">
        <v>0</v>
      </c>
      <c r="S326" s="174"/>
      <c r="T326" s="174"/>
      <c r="U326" s="174"/>
      <c r="V326" s="174">
        <v>0</v>
      </c>
      <c r="W326" s="140">
        <v>0</v>
      </c>
      <c r="X326" s="140"/>
      <c r="Z326" s="176">
        <v>0</v>
      </c>
      <c r="AA326" s="176">
        <v>0</v>
      </c>
      <c r="AB326" s="176"/>
      <c r="AC326" s="176"/>
      <c r="AD326" s="176"/>
      <c r="AE326" s="176">
        <v>0</v>
      </c>
      <c r="AF326" s="172">
        <v>0</v>
      </c>
      <c r="AG326" s="172"/>
      <c r="AI326" s="168">
        <f>IFERROR(VLOOKUP(B326,[2]rptBudgetaryBudgetCrossOrganiza!$A$1:$M$754,4,FALSE),"0")</f>
        <v>0</v>
      </c>
      <c r="AJ326" s="168">
        <f>IFERROR(VLOOKUP(B326,[2]rptBudgetaryBudgetCrossOrganiza!$A$1:$M$754,6,FALSE),"0")</f>
        <v>0</v>
      </c>
      <c r="AK326" s="170">
        <f t="shared" si="59"/>
        <v>0</v>
      </c>
      <c r="AL326" s="170">
        <f>IFERROR(VLOOKUP(B326,[3]rptBudgetaryBudgetCrossOrganiza!$A$8792:$O$10068,13,FALSE),"0")</f>
        <v>0</v>
      </c>
      <c r="AM326" s="170"/>
      <c r="AN326" s="170"/>
      <c r="AO326" s="170"/>
      <c r="AP326" s="170"/>
      <c r="AQ326" s="170"/>
      <c r="AS326" s="140"/>
      <c r="AT326" s="140"/>
      <c r="AU326" s="140"/>
      <c r="AV326" s="140"/>
      <c r="AW326" s="140"/>
      <c r="AX326" s="140"/>
      <c r="AY326" s="140"/>
      <c r="AZ326" s="140"/>
      <c r="BA326" s="141" t="b">
        <f t="shared" si="61"/>
        <v>1</v>
      </c>
      <c r="BB326" s="141">
        <f t="shared" si="58"/>
        <v>0</v>
      </c>
    </row>
    <row r="327" spans="1:54" hidden="1" x14ac:dyDescent="0.2">
      <c r="A327" s="190">
        <v>4</v>
      </c>
      <c r="B327" s="141" t="s">
        <v>570</v>
      </c>
      <c r="C327" s="148" t="str">
        <f t="shared" si="60"/>
        <v>40</v>
      </c>
      <c r="D327" s="148" t="str">
        <f t="shared" si="62"/>
        <v>60</v>
      </c>
      <c r="E327" s="148" t="str">
        <f t="shared" si="63"/>
        <v>520</v>
      </c>
      <c r="F327" s="127" t="str">
        <f t="shared" si="64"/>
        <v>5000.08</v>
      </c>
      <c r="G327" s="141" t="s">
        <v>92</v>
      </c>
      <c r="H327" s="163">
        <v>308</v>
      </c>
      <c r="I327" s="163">
        <v>308</v>
      </c>
      <c r="J327" s="163"/>
      <c r="K327" s="163"/>
      <c r="L327" s="163"/>
      <c r="M327" s="163">
        <v>201.31</v>
      </c>
      <c r="N327" s="139">
        <v>201.31</v>
      </c>
      <c r="O327" s="139"/>
      <c r="Q327" s="174">
        <v>210</v>
      </c>
      <c r="R327" s="174">
        <v>210</v>
      </c>
      <c r="S327" s="174"/>
      <c r="T327" s="174"/>
      <c r="U327" s="174"/>
      <c r="V327" s="174">
        <v>205.34</v>
      </c>
      <c r="W327" s="140">
        <v>205.34</v>
      </c>
      <c r="X327" s="140"/>
      <c r="Z327" s="176">
        <v>0</v>
      </c>
      <c r="AA327" s="176">
        <v>0</v>
      </c>
      <c r="AB327" s="176"/>
      <c r="AC327" s="176"/>
      <c r="AD327" s="176"/>
      <c r="AE327" s="176">
        <v>171.9</v>
      </c>
      <c r="AF327" s="172">
        <v>171.9</v>
      </c>
      <c r="AG327" s="172"/>
      <c r="AI327" s="168">
        <f>IFERROR(VLOOKUP(B327,[2]rptBudgetaryBudgetCrossOrganiza!$A$1:$M$754,4,FALSE),"0")</f>
        <v>0</v>
      </c>
      <c r="AJ327" s="168">
        <f>IFERROR(VLOOKUP(B327,[2]rptBudgetaryBudgetCrossOrganiza!$A$1:$M$754,6,FALSE),"0")</f>
        <v>0</v>
      </c>
      <c r="AK327" s="170">
        <f t="shared" si="59"/>
        <v>0</v>
      </c>
      <c r="AL327" s="170">
        <f>IFERROR(VLOOKUP(B327,[3]rptBudgetaryBudgetCrossOrganiza!$A$8792:$O$10068,13,FALSE),"0")</f>
        <v>0</v>
      </c>
      <c r="AM327" s="170"/>
      <c r="AN327" s="170"/>
      <c r="AO327" s="170"/>
      <c r="AP327" s="170"/>
      <c r="AQ327" s="170"/>
      <c r="AS327" s="140"/>
      <c r="AT327" s="140"/>
      <c r="AU327" s="140"/>
      <c r="AV327" s="140"/>
      <c r="AW327" s="140"/>
      <c r="AX327" s="140"/>
      <c r="AY327" s="140"/>
      <c r="AZ327" s="140"/>
      <c r="BA327" s="141" t="b">
        <f t="shared" si="61"/>
        <v>1</v>
      </c>
      <c r="BB327" s="141">
        <f t="shared" si="58"/>
        <v>0</v>
      </c>
    </row>
    <row r="328" spans="1:54" hidden="1" x14ac:dyDescent="0.2">
      <c r="A328" s="190">
        <v>4</v>
      </c>
      <c r="B328" s="141" t="s">
        <v>571</v>
      </c>
      <c r="C328" s="148" t="str">
        <f t="shared" si="60"/>
        <v>40</v>
      </c>
      <c r="D328" s="148" t="str">
        <f t="shared" si="62"/>
        <v>60</v>
      </c>
      <c r="E328" s="148" t="str">
        <f t="shared" si="63"/>
        <v>520</v>
      </c>
      <c r="F328" s="127" t="str">
        <f t="shared" si="64"/>
        <v>5000.09</v>
      </c>
      <c r="G328" s="141" t="s">
        <v>93</v>
      </c>
      <c r="H328" s="163">
        <v>0</v>
      </c>
      <c r="I328" s="163">
        <v>0</v>
      </c>
      <c r="J328" s="163"/>
      <c r="K328" s="163"/>
      <c r="L328" s="163"/>
      <c r="M328" s="163">
        <v>0</v>
      </c>
      <c r="N328" s="139">
        <v>0</v>
      </c>
      <c r="O328" s="139"/>
      <c r="Q328" s="174">
        <v>0</v>
      </c>
      <c r="R328" s="174">
        <v>0</v>
      </c>
      <c r="S328" s="174"/>
      <c r="T328" s="174"/>
      <c r="U328" s="174"/>
      <c r="V328" s="174">
        <v>0</v>
      </c>
      <c r="W328" s="140">
        <v>0</v>
      </c>
      <c r="X328" s="140"/>
      <c r="Z328" s="176">
        <v>0</v>
      </c>
      <c r="AA328" s="176">
        <v>0</v>
      </c>
      <c r="AB328" s="176"/>
      <c r="AC328" s="176"/>
      <c r="AD328" s="176"/>
      <c r="AE328" s="176">
        <v>0</v>
      </c>
      <c r="AF328" s="172">
        <v>0</v>
      </c>
      <c r="AG328" s="172"/>
      <c r="AI328" s="168">
        <f>IFERROR(VLOOKUP(B328,[2]rptBudgetaryBudgetCrossOrganiza!$A$1:$M$754,4,FALSE),"0")</f>
        <v>0</v>
      </c>
      <c r="AJ328" s="168">
        <f>IFERROR(VLOOKUP(B328,[2]rptBudgetaryBudgetCrossOrganiza!$A$1:$M$754,6,FALSE),"0")</f>
        <v>0</v>
      </c>
      <c r="AK328" s="170">
        <f t="shared" si="59"/>
        <v>0</v>
      </c>
      <c r="AL328" s="170">
        <f>IFERROR(VLOOKUP(B328,[3]rptBudgetaryBudgetCrossOrganiza!$A$8792:$O$10068,13,FALSE),"0")</f>
        <v>0</v>
      </c>
      <c r="AM328" s="170"/>
      <c r="AN328" s="170"/>
      <c r="AO328" s="170"/>
      <c r="AP328" s="170"/>
      <c r="AQ328" s="170"/>
      <c r="AS328" s="140"/>
      <c r="AT328" s="140"/>
      <c r="AU328" s="140"/>
      <c r="AV328" s="140"/>
      <c r="AW328" s="140"/>
      <c r="AX328" s="140"/>
      <c r="AY328" s="140"/>
      <c r="AZ328" s="140"/>
      <c r="BA328" s="141" t="b">
        <f t="shared" si="61"/>
        <v>1</v>
      </c>
      <c r="BB328" s="141">
        <f t="shared" si="58"/>
        <v>0</v>
      </c>
    </row>
    <row r="329" spans="1:54" hidden="1" x14ac:dyDescent="0.2">
      <c r="A329" s="190">
        <v>4</v>
      </c>
      <c r="B329" s="141" t="s">
        <v>572</v>
      </c>
      <c r="C329" s="148" t="str">
        <f t="shared" si="60"/>
        <v>40</v>
      </c>
      <c r="D329" s="148" t="str">
        <f t="shared" si="62"/>
        <v>60</v>
      </c>
      <c r="E329" s="148" t="str">
        <f t="shared" si="63"/>
        <v>520</v>
      </c>
      <c r="F329" s="127" t="str">
        <f t="shared" si="64"/>
        <v>5000.99</v>
      </c>
      <c r="G329" s="141" t="s">
        <v>97</v>
      </c>
      <c r="H329" s="163">
        <v>0</v>
      </c>
      <c r="I329" s="163">
        <v>0</v>
      </c>
      <c r="J329" s="163"/>
      <c r="K329" s="163"/>
      <c r="L329" s="163"/>
      <c r="M329" s="163">
        <v>0</v>
      </c>
      <c r="N329" s="139">
        <v>0</v>
      </c>
      <c r="O329" s="139"/>
      <c r="Q329" s="174">
        <v>0</v>
      </c>
      <c r="R329" s="174">
        <v>0</v>
      </c>
      <c r="S329" s="174"/>
      <c r="T329" s="174"/>
      <c r="U329" s="174"/>
      <c r="V329" s="174">
        <v>0</v>
      </c>
      <c r="W329" s="140">
        <v>0</v>
      </c>
      <c r="X329" s="140"/>
      <c r="Z329" s="176">
        <v>0</v>
      </c>
      <c r="AA329" s="176">
        <v>0</v>
      </c>
      <c r="AB329" s="176"/>
      <c r="AC329" s="176"/>
      <c r="AD329" s="176"/>
      <c r="AE329" s="176">
        <v>0</v>
      </c>
      <c r="AF329" s="172">
        <v>0</v>
      </c>
      <c r="AG329" s="172"/>
      <c r="AI329" s="168">
        <f>IFERROR(VLOOKUP(B329,[2]rptBudgetaryBudgetCrossOrganiza!$A$1:$M$754,4,FALSE),"0")</f>
        <v>0</v>
      </c>
      <c r="AJ329" s="168">
        <f>IFERROR(VLOOKUP(B329,[2]rptBudgetaryBudgetCrossOrganiza!$A$1:$M$754,6,FALSE),"0")</f>
        <v>0</v>
      </c>
      <c r="AK329" s="170">
        <f t="shared" si="59"/>
        <v>0</v>
      </c>
      <c r="AL329" s="170">
        <f>IFERROR(VLOOKUP(B329,[3]rptBudgetaryBudgetCrossOrganiza!$A$8792:$O$10068,13,FALSE),"0")</f>
        <v>0</v>
      </c>
      <c r="AM329" s="170"/>
      <c r="AN329" s="170"/>
      <c r="AO329" s="170"/>
      <c r="AP329" s="170"/>
      <c r="AQ329" s="170"/>
      <c r="AS329" s="140"/>
      <c r="AT329" s="140"/>
      <c r="AU329" s="140"/>
      <c r="AV329" s="140"/>
      <c r="AW329" s="140"/>
      <c r="AX329" s="140"/>
      <c r="AY329" s="140"/>
      <c r="AZ329" s="140"/>
      <c r="BA329" s="141" t="b">
        <f t="shared" si="61"/>
        <v>1</v>
      </c>
      <c r="BB329" s="141">
        <f t="shared" si="58"/>
        <v>0</v>
      </c>
    </row>
    <row r="330" spans="1:54" hidden="1" x14ac:dyDescent="0.2">
      <c r="A330" s="190">
        <v>4</v>
      </c>
      <c r="B330" s="141" t="s">
        <v>573</v>
      </c>
      <c r="C330" s="148" t="str">
        <f t="shared" si="60"/>
        <v>40</v>
      </c>
      <c r="D330" s="148" t="str">
        <f t="shared" si="62"/>
        <v>60</v>
      </c>
      <c r="E330" s="148" t="str">
        <f t="shared" si="63"/>
        <v>520</v>
      </c>
      <c r="F330" s="127" t="str">
        <f t="shared" si="64"/>
        <v>5000.06</v>
      </c>
      <c r="G330" s="141" t="s">
        <v>90</v>
      </c>
      <c r="H330" s="163">
        <v>0</v>
      </c>
      <c r="I330" s="163">
        <v>0</v>
      </c>
      <c r="J330" s="163"/>
      <c r="K330" s="163"/>
      <c r="L330" s="163"/>
      <c r="M330" s="163">
        <v>22.83</v>
      </c>
      <c r="N330" s="139">
        <v>22.83</v>
      </c>
      <c r="O330" s="139"/>
      <c r="Q330" s="174">
        <v>50</v>
      </c>
      <c r="R330" s="174">
        <v>50</v>
      </c>
      <c r="S330" s="174"/>
      <c r="T330" s="174"/>
      <c r="U330" s="174"/>
      <c r="V330" s="174">
        <v>0</v>
      </c>
      <c r="W330" s="140">
        <v>0</v>
      </c>
      <c r="X330" s="140"/>
      <c r="Z330" s="176">
        <v>0</v>
      </c>
      <c r="AA330" s="176">
        <v>0</v>
      </c>
      <c r="AB330" s="176"/>
      <c r="AC330" s="176"/>
      <c r="AD330" s="176"/>
      <c r="AE330" s="176">
        <v>0</v>
      </c>
      <c r="AF330" s="172">
        <v>0</v>
      </c>
      <c r="AG330" s="172"/>
      <c r="AI330" s="168">
        <f>IFERROR(VLOOKUP(B330,[2]rptBudgetaryBudgetCrossOrganiza!$A$1:$M$754,4,FALSE),"0")</f>
        <v>0</v>
      </c>
      <c r="AJ330" s="168">
        <f>IFERROR(VLOOKUP(B330,[2]rptBudgetaryBudgetCrossOrganiza!$A$1:$M$754,6,FALSE),"0")</f>
        <v>0</v>
      </c>
      <c r="AK330" s="170">
        <f t="shared" si="59"/>
        <v>0</v>
      </c>
      <c r="AL330" s="170">
        <f>IFERROR(VLOOKUP(B330,[3]rptBudgetaryBudgetCrossOrganiza!$A$8792:$O$10068,13,FALSE),"0")</f>
        <v>0</v>
      </c>
      <c r="AM330" s="170"/>
      <c r="AN330" s="170"/>
      <c r="AO330" s="170"/>
      <c r="AP330" s="170"/>
      <c r="AQ330" s="170"/>
      <c r="AS330" s="140"/>
      <c r="AT330" s="140"/>
      <c r="AU330" s="140"/>
      <c r="AV330" s="140"/>
      <c r="AW330" s="140"/>
      <c r="AX330" s="140"/>
      <c r="AY330" s="140"/>
      <c r="AZ330" s="140"/>
      <c r="BA330" s="141" t="b">
        <f t="shared" si="61"/>
        <v>1</v>
      </c>
      <c r="BB330" s="141">
        <f t="shared" si="58"/>
        <v>0</v>
      </c>
    </row>
    <row r="331" spans="1:54" hidden="1" x14ac:dyDescent="0.2">
      <c r="A331" s="190">
        <v>4</v>
      </c>
      <c r="B331" s="141" t="s">
        <v>574</v>
      </c>
      <c r="C331" s="148" t="str">
        <f t="shared" si="60"/>
        <v>40</v>
      </c>
      <c r="D331" s="148" t="str">
        <f t="shared" si="62"/>
        <v>60</v>
      </c>
      <c r="E331" s="148" t="str">
        <f t="shared" si="63"/>
        <v>520</v>
      </c>
      <c r="F331" s="127" t="str">
        <f t="shared" si="64"/>
        <v>5000.03</v>
      </c>
      <c r="G331" s="141" t="s">
        <v>87</v>
      </c>
      <c r="H331" s="163">
        <v>100</v>
      </c>
      <c r="I331" s="163">
        <v>100</v>
      </c>
      <c r="J331" s="163"/>
      <c r="K331" s="163"/>
      <c r="L331" s="163"/>
      <c r="M331" s="163">
        <v>221.55</v>
      </c>
      <c r="N331" s="139">
        <v>221.55</v>
      </c>
      <c r="O331" s="139"/>
      <c r="Q331" s="174">
        <v>100</v>
      </c>
      <c r="R331" s="174">
        <v>100</v>
      </c>
      <c r="S331" s="174"/>
      <c r="T331" s="174"/>
      <c r="U331" s="174"/>
      <c r="V331" s="174">
        <v>259.06</v>
      </c>
      <c r="W331" s="140">
        <v>259.06</v>
      </c>
      <c r="X331" s="140"/>
      <c r="Z331" s="176">
        <v>0</v>
      </c>
      <c r="AA331" s="176">
        <v>0</v>
      </c>
      <c r="AB331" s="176"/>
      <c r="AC331" s="176"/>
      <c r="AD331" s="176"/>
      <c r="AE331" s="176">
        <v>74.08</v>
      </c>
      <c r="AF331" s="172">
        <v>74.08</v>
      </c>
      <c r="AG331" s="172"/>
      <c r="AI331" s="168">
        <f>IFERROR(VLOOKUP(B331,[2]rptBudgetaryBudgetCrossOrganiza!$A$1:$M$754,4,FALSE),"0")</f>
        <v>0</v>
      </c>
      <c r="AJ331" s="168">
        <f>IFERROR(VLOOKUP(B331,[2]rptBudgetaryBudgetCrossOrganiza!$A$1:$M$754,6,FALSE),"0")</f>
        <v>0</v>
      </c>
      <c r="AK331" s="170">
        <f t="shared" si="59"/>
        <v>0</v>
      </c>
      <c r="AL331" s="170">
        <f>IFERROR(VLOOKUP(B331,[3]rptBudgetaryBudgetCrossOrganiza!$A$8792:$O$10068,13,FALSE),"0")</f>
        <v>0.39</v>
      </c>
      <c r="AM331" s="170"/>
      <c r="AN331" s="170"/>
      <c r="AO331" s="170"/>
      <c r="AP331" s="170"/>
      <c r="AQ331" s="170"/>
      <c r="AS331" s="140"/>
      <c r="AT331" s="140"/>
      <c r="AU331" s="140"/>
      <c r="AV331" s="140"/>
      <c r="AW331" s="140"/>
      <c r="AX331" s="140"/>
      <c r="AY331" s="140"/>
      <c r="AZ331" s="140"/>
      <c r="BA331" s="141" t="b">
        <f t="shared" si="61"/>
        <v>1</v>
      </c>
      <c r="BB331" s="141">
        <f t="shared" si="58"/>
        <v>0</v>
      </c>
    </row>
    <row r="332" spans="1:54" hidden="1" x14ac:dyDescent="0.2">
      <c r="A332" s="190">
        <v>4</v>
      </c>
      <c r="B332" s="141" t="s">
        <v>575</v>
      </c>
      <c r="C332" s="148" t="str">
        <f t="shared" si="60"/>
        <v>40</v>
      </c>
      <c r="D332" s="148" t="str">
        <f t="shared" si="62"/>
        <v>60</v>
      </c>
      <c r="E332" s="148" t="str">
        <f t="shared" si="63"/>
        <v>520</v>
      </c>
      <c r="F332" s="127" t="str">
        <f t="shared" si="64"/>
        <v>5000.02</v>
      </c>
      <c r="G332" s="141" t="s">
        <v>86</v>
      </c>
      <c r="H332" s="163">
        <v>0</v>
      </c>
      <c r="I332" s="163">
        <v>0</v>
      </c>
      <c r="J332" s="163"/>
      <c r="K332" s="163"/>
      <c r="L332" s="163"/>
      <c r="M332" s="163">
        <v>0</v>
      </c>
      <c r="N332" s="139">
        <v>0</v>
      </c>
      <c r="O332" s="139"/>
      <c r="Q332" s="174">
        <v>0</v>
      </c>
      <c r="R332" s="174">
        <v>0</v>
      </c>
      <c r="S332" s="174"/>
      <c r="T332" s="174"/>
      <c r="U332" s="174"/>
      <c r="V332" s="174">
        <v>0</v>
      </c>
      <c r="W332" s="140">
        <v>0</v>
      </c>
      <c r="X332" s="140"/>
      <c r="Z332" s="176">
        <v>0</v>
      </c>
      <c r="AA332" s="176">
        <v>0</v>
      </c>
      <c r="AB332" s="176"/>
      <c r="AC332" s="176"/>
      <c r="AD332" s="176"/>
      <c r="AE332" s="176">
        <v>0</v>
      </c>
      <c r="AF332" s="172">
        <v>0</v>
      </c>
      <c r="AG332" s="172"/>
      <c r="AI332" s="168">
        <f>IFERROR(VLOOKUP(B332,[2]rptBudgetaryBudgetCrossOrganiza!$A$1:$M$754,4,FALSE),"0")</f>
        <v>0</v>
      </c>
      <c r="AJ332" s="168">
        <f>IFERROR(VLOOKUP(B332,[2]rptBudgetaryBudgetCrossOrganiza!$A$1:$M$754,6,FALSE),"0")</f>
        <v>0</v>
      </c>
      <c r="AK332" s="170">
        <f t="shared" si="59"/>
        <v>0</v>
      </c>
      <c r="AL332" s="170">
        <f>IFERROR(VLOOKUP(B332,[3]rptBudgetaryBudgetCrossOrganiza!$A$8792:$O$10068,13,FALSE),"0")</f>
        <v>0</v>
      </c>
      <c r="AM332" s="170"/>
      <c r="AN332" s="170"/>
      <c r="AO332" s="170"/>
      <c r="AP332" s="170"/>
      <c r="AQ332" s="170"/>
      <c r="AS332" s="140"/>
      <c r="AT332" s="140"/>
      <c r="AU332" s="140"/>
      <c r="AV332" s="140"/>
      <c r="AW332" s="140"/>
      <c r="AX332" s="140"/>
      <c r="AY332" s="140"/>
      <c r="AZ332" s="140"/>
      <c r="BA332" s="141" t="b">
        <f t="shared" si="61"/>
        <v>1</v>
      </c>
      <c r="BB332" s="141">
        <f t="shared" si="58"/>
        <v>0</v>
      </c>
    </row>
    <row r="333" spans="1:54" hidden="1" x14ac:dyDescent="0.2">
      <c r="A333" s="190">
        <v>4</v>
      </c>
      <c r="B333" s="141" t="s">
        <v>576</v>
      </c>
      <c r="C333" s="148" t="str">
        <f t="shared" si="60"/>
        <v>40</v>
      </c>
      <c r="D333" s="148" t="str">
        <f t="shared" si="62"/>
        <v>60</v>
      </c>
      <c r="E333" s="148" t="str">
        <f t="shared" si="63"/>
        <v>520</v>
      </c>
      <c r="F333" s="127" t="str">
        <f t="shared" si="64"/>
        <v>5000.01</v>
      </c>
      <c r="G333" s="141" t="s">
        <v>85</v>
      </c>
      <c r="H333" s="163">
        <v>18925</v>
      </c>
      <c r="I333" s="163">
        <v>18925</v>
      </c>
      <c r="J333" s="163"/>
      <c r="K333" s="163"/>
      <c r="L333" s="163"/>
      <c r="M333" s="163">
        <v>18899.02</v>
      </c>
      <c r="N333" s="139">
        <v>18899.02</v>
      </c>
      <c r="O333" s="139"/>
      <c r="Q333" s="174">
        <v>18015</v>
      </c>
      <c r="R333" s="174">
        <v>18015</v>
      </c>
      <c r="S333" s="174"/>
      <c r="T333" s="174"/>
      <c r="U333" s="174"/>
      <c r="V333" s="174">
        <v>17962.740000000002</v>
      </c>
      <c r="W333" s="140">
        <v>17962.740000000002</v>
      </c>
      <c r="X333" s="140"/>
      <c r="Z333" s="176">
        <v>0</v>
      </c>
      <c r="AA333" s="176">
        <v>0</v>
      </c>
      <c r="AB333" s="176"/>
      <c r="AC333" s="176"/>
      <c r="AD333" s="176"/>
      <c r="AE333" s="176">
        <v>18517.93</v>
      </c>
      <c r="AF333" s="172">
        <v>18517.93</v>
      </c>
      <c r="AG333" s="172"/>
      <c r="AI333" s="168">
        <f>IFERROR(VLOOKUP(B333,[2]rptBudgetaryBudgetCrossOrganiza!$A$1:$M$754,4,FALSE),"0")</f>
        <v>0</v>
      </c>
      <c r="AJ333" s="168">
        <f>IFERROR(VLOOKUP(B333,[2]rptBudgetaryBudgetCrossOrganiza!$A$1:$M$754,6,FALSE),"0")</f>
        <v>0</v>
      </c>
      <c r="AK333" s="170">
        <f t="shared" si="59"/>
        <v>0</v>
      </c>
      <c r="AL333" s="170">
        <f>IFERROR(VLOOKUP(B333,[3]rptBudgetaryBudgetCrossOrganiza!$A$8792:$O$10068,13,FALSE),"0")</f>
        <v>4791.8500000000004</v>
      </c>
      <c r="AM333" s="170"/>
      <c r="AN333" s="170"/>
      <c r="AO333" s="170"/>
      <c r="AP333" s="170"/>
      <c r="AQ333" s="170"/>
      <c r="AS333" s="140"/>
      <c r="AT333" s="140"/>
      <c r="AU333" s="140"/>
      <c r="AV333" s="140"/>
      <c r="AW333" s="140"/>
      <c r="AX333" s="140"/>
      <c r="AY333" s="140"/>
      <c r="AZ333" s="140"/>
      <c r="BA333" s="141" t="b">
        <f t="shared" si="61"/>
        <v>1</v>
      </c>
      <c r="BB333" s="141">
        <f t="shared" ref="BB333:BB396" si="65">AK333-AI333</f>
        <v>0</v>
      </c>
    </row>
    <row r="334" spans="1:54" hidden="1" x14ac:dyDescent="0.2">
      <c r="A334" s="190">
        <v>4</v>
      </c>
      <c r="B334" s="141" t="s">
        <v>577</v>
      </c>
      <c r="C334" s="148" t="str">
        <f t="shared" si="60"/>
        <v>40</v>
      </c>
      <c r="D334" s="148" t="str">
        <f t="shared" si="62"/>
        <v>60</v>
      </c>
      <c r="E334" s="148" t="str">
        <f t="shared" si="63"/>
        <v>520</v>
      </c>
      <c r="F334" s="127" t="str">
        <f t="shared" si="64"/>
        <v>5000.11</v>
      </c>
      <c r="G334" s="141" t="s">
        <v>95</v>
      </c>
      <c r="H334" s="163">
        <v>0</v>
      </c>
      <c r="I334" s="163">
        <v>0</v>
      </c>
      <c r="J334" s="163"/>
      <c r="K334" s="163"/>
      <c r="L334" s="163"/>
      <c r="M334" s="163">
        <v>0</v>
      </c>
      <c r="N334" s="139">
        <v>0</v>
      </c>
      <c r="O334" s="139"/>
      <c r="Q334" s="174">
        <v>0</v>
      </c>
      <c r="R334" s="174">
        <v>0</v>
      </c>
      <c r="S334" s="174"/>
      <c r="T334" s="174"/>
      <c r="U334" s="174"/>
      <c r="V334" s="174">
        <v>0</v>
      </c>
      <c r="W334" s="140">
        <v>0</v>
      </c>
      <c r="X334" s="140"/>
      <c r="Z334" s="176">
        <v>0</v>
      </c>
      <c r="AA334" s="176">
        <v>0</v>
      </c>
      <c r="AB334" s="176"/>
      <c r="AC334" s="176"/>
      <c r="AD334" s="176"/>
      <c r="AE334" s="176">
        <v>0</v>
      </c>
      <c r="AF334" s="172">
        <v>0</v>
      </c>
      <c r="AG334" s="172"/>
      <c r="AI334" s="168">
        <f>IFERROR(VLOOKUP(B334,[2]rptBudgetaryBudgetCrossOrganiza!$A$1:$M$754,4,FALSE),"0")</f>
        <v>0</v>
      </c>
      <c r="AJ334" s="168">
        <f>IFERROR(VLOOKUP(B334,[2]rptBudgetaryBudgetCrossOrganiza!$A$1:$M$754,6,FALSE),"0")</f>
        <v>0</v>
      </c>
      <c r="AK334" s="170">
        <f t="shared" si="59"/>
        <v>0</v>
      </c>
      <c r="AL334" s="170">
        <f>IFERROR(VLOOKUP(B334,[3]rptBudgetaryBudgetCrossOrganiza!$A$8792:$O$10068,13,FALSE),"0")</f>
        <v>0</v>
      </c>
      <c r="AM334" s="170"/>
      <c r="AN334" s="170"/>
      <c r="AO334" s="170"/>
      <c r="AP334" s="170"/>
      <c r="AQ334" s="170"/>
      <c r="AS334" s="140"/>
      <c r="AT334" s="140"/>
      <c r="AU334" s="140"/>
      <c r="AV334" s="140"/>
      <c r="AW334" s="140"/>
      <c r="AX334" s="140"/>
      <c r="AY334" s="140"/>
      <c r="AZ334" s="140"/>
      <c r="BA334" s="141" t="b">
        <f t="shared" si="61"/>
        <v>1</v>
      </c>
      <c r="BB334" s="141">
        <f t="shared" si="65"/>
        <v>0</v>
      </c>
    </row>
    <row r="335" spans="1:54" hidden="1" x14ac:dyDescent="0.2">
      <c r="A335" s="141">
        <v>6</v>
      </c>
      <c r="B335" s="141" t="s">
        <v>578</v>
      </c>
      <c r="C335" s="148" t="str">
        <f t="shared" si="60"/>
        <v>40</v>
      </c>
      <c r="D335" s="148" t="str">
        <f t="shared" si="62"/>
        <v>60</v>
      </c>
      <c r="E335" s="148" t="str">
        <f t="shared" si="63"/>
        <v>520</v>
      </c>
      <c r="F335" s="127" t="str">
        <f t="shared" si="64"/>
        <v>6200.02</v>
      </c>
      <c r="G335" s="141" t="s">
        <v>117</v>
      </c>
      <c r="H335" s="163">
        <v>0</v>
      </c>
      <c r="I335" s="163">
        <v>0</v>
      </c>
      <c r="J335" s="163"/>
      <c r="K335" s="163"/>
      <c r="L335" s="163"/>
      <c r="M335" s="163">
        <v>0</v>
      </c>
      <c r="N335" s="139">
        <v>0</v>
      </c>
      <c r="O335" s="139"/>
      <c r="Q335" s="174">
        <v>0</v>
      </c>
      <c r="R335" s="174">
        <v>0</v>
      </c>
      <c r="S335" s="174"/>
      <c r="T335" s="174"/>
      <c r="U335" s="174"/>
      <c r="V335" s="174">
        <v>0</v>
      </c>
      <c r="W335" s="140">
        <v>0</v>
      </c>
      <c r="X335" s="140"/>
      <c r="Z335" s="176">
        <v>0</v>
      </c>
      <c r="AA335" s="176">
        <v>1570</v>
      </c>
      <c r="AB335" s="176"/>
      <c r="AC335" s="176"/>
      <c r="AD335" s="176"/>
      <c r="AE335" s="176">
        <v>1375</v>
      </c>
      <c r="AF335" s="172">
        <v>1375</v>
      </c>
      <c r="AG335" s="172"/>
      <c r="AI335" s="168">
        <f>IFERROR(VLOOKUP(B335,[2]rptBudgetaryBudgetCrossOrganiza!$A$1:$M$754,4,FALSE),"0")</f>
        <v>0</v>
      </c>
      <c r="AJ335" s="168">
        <f>IFERROR(VLOOKUP(B335,[2]rptBudgetaryBudgetCrossOrganiza!$A$1:$M$754,6,FALSE),"0")</f>
        <v>0</v>
      </c>
      <c r="AK335" s="170">
        <f t="shared" si="59"/>
        <v>0</v>
      </c>
      <c r="AL335" s="170">
        <f>IFERROR(VLOOKUP(B335,[3]rptBudgetaryBudgetCrossOrganiza!$A$8792:$O$10068,13,FALSE),"0")</f>
        <v>0</v>
      </c>
      <c r="AM335" s="170"/>
      <c r="AN335" s="170"/>
      <c r="AO335" s="170"/>
      <c r="AP335" s="170"/>
      <c r="AQ335" s="170"/>
      <c r="AS335" s="140"/>
      <c r="AT335" s="140"/>
      <c r="AU335" s="140"/>
      <c r="AV335" s="140"/>
      <c r="AW335" s="140"/>
      <c r="AX335" s="140"/>
      <c r="AY335" s="140"/>
      <c r="AZ335" s="140"/>
      <c r="BA335" s="141" t="b">
        <f t="shared" si="61"/>
        <v>1</v>
      </c>
      <c r="BB335" s="141">
        <f t="shared" si="65"/>
        <v>0</v>
      </c>
    </row>
    <row r="336" spans="1:54" hidden="1" x14ac:dyDescent="0.2">
      <c r="A336" s="141">
        <v>6</v>
      </c>
      <c r="B336" s="141" t="s">
        <v>579</v>
      </c>
      <c r="C336" s="148" t="str">
        <f t="shared" si="60"/>
        <v>40</v>
      </c>
      <c r="D336" s="148" t="str">
        <f t="shared" si="62"/>
        <v>60</v>
      </c>
      <c r="E336" s="148" t="str">
        <f t="shared" si="63"/>
        <v>530</v>
      </c>
      <c r="F336" s="127" t="str">
        <f t="shared" si="64"/>
        <v>6600.04</v>
      </c>
      <c r="G336" s="141" t="s">
        <v>124</v>
      </c>
      <c r="H336" s="163">
        <v>5500</v>
      </c>
      <c r="I336" s="163">
        <v>5500</v>
      </c>
      <c r="J336" s="163"/>
      <c r="K336" s="163"/>
      <c r="L336" s="163"/>
      <c r="M336" s="163">
        <v>0</v>
      </c>
      <c r="N336" s="139">
        <v>0</v>
      </c>
      <c r="O336" s="139"/>
      <c r="Q336" s="174">
        <v>5500</v>
      </c>
      <c r="R336" s="174">
        <v>5500</v>
      </c>
      <c r="S336" s="174"/>
      <c r="T336" s="174"/>
      <c r="U336" s="174"/>
      <c r="V336" s="174">
        <v>0</v>
      </c>
      <c r="W336" s="140">
        <v>0</v>
      </c>
      <c r="X336" s="140"/>
      <c r="Z336" s="176">
        <v>5500</v>
      </c>
      <c r="AA336" s="176">
        <v>5500</v>
      </c>
      <c r="AB336" s="176"/>
      <c r="AC336" s="176"/>
      <c r="AD336" s="176"/>
      <c r="AE336" s="176">
        <v>0</v>
      </c>
      <c r="AF336" s="172">
        <v>0</v>
      </c>
      <c r="AG336" s="172"/>
      <c r="AI336" s="168">
        <f>IFERROR(VLOOKUP(B336,[2]rptBudgetaryBudgetCrossOrganiza!$A$1:$M$754,4,FALSE),"0")</f>
        <v>5500</v>
      </c>
      <c r="AJ336" s="168">
        <f>IFERROR(VLOOKUP(B336,[2]rptBudgetaryBudgetCrossOrganiza!$A$1:$M$754,6,FALSE),"0")</f>
        <v>5500</v>
      </c>
      <c r="AK336" s="170">
        <f t="shared" si="59"/>
        <v>5500</v>
      </c>
      <c r="AL336" s="170">
        <f>IFERROR(VLOOKUP(B336,[3]rptBudgetaryBudgetCrossOrganiza!$A$8792:$O$10068,13,FALSE),"0")</f>
        <v>0</v>
      </c>
      <c r="AM336" s="170"/>
      <c r="AN336" s="170"/>
      <c r="AO336" s="170"/>
      <c r="AP336" s="170"/>
      <c r="AQ336" s="170"/>
      <c r="AS336" s="140"/>
      <c r="AT336" s="140"/>
      <c r="AU336" s="140"/>
      <c r="AV336" s="140"/>
      <c r="AW336" s="140"/>
      <c r="AX336" s="140"/>
      <c r="AY336" s="140"/>
      <c r="AZ336" s="140"/>
      <c r="BA336" s="141" t="b">
        <f t="shared" si="61"/>
        <v>1</v>
      </c>
      <c r="BB336" s="141">
        <f t="shared" si="65"/>
        <v>0</v>
      </c>
    </row>
    <row r="337" spans="1:54" hidden="1" x14ac:dyDescent="0.2">
      <c r="A337" s="190">
        <v>4</v>
      </c>
      <c r="B337" s="141" t="s">
        <v>580</v>
      </c>
      <c r="C337" s="148" t="str">
        <f t="shared" si="60"/>
        <v>40</v>
      </c>
      <c r="D337" s="148" t="str">
        <f t="shared" si="62"/>
        <v>60</v>
      </c>
      <c r="E337" s="148" t="str">
        <f t="shared" si="63"/>
        <v>530</v>
      </c>
      <c r="F337" s="127" t="str">
        <f t="shared" si="64"/>
        <v>5100.16</v>
      </c>
      <c r="G337" s="141" t="s">
        <v>114</v>
      </c>
      <c r="H337" s="163">
        <v>0</v>
      </c>
      <c r="I337" s="163">
        <v>0</v>
      </c>
      <c r="J337" s="163"/>
      <c r="K337" s="163"/>
      <c r="L337" s="163"/>
      <c r="M337" s="163">
        <v>0</v>
      </c>
      <c r="N337" s="139">
        <v>0</v>
      </c>
      <c r="O337" s="139"/>
      <c r="Q337" s="174">
        <v>0</v>
      </c>
      <c r="R337" s="174">
        <v>0</v>
      </c>
      <c r="S337" s="174"/>
      <c r="T337" s="174"/>
      <c r="U337" s="174"/>
      <c r="V337" s="174">
        <v>0</v>
      </c>
      <c r="W337" s="140">
        <v>0</v>
      </c>
      <c r="X337" s="140"/>
      <c r="Z337" s="176">
        <v>0</v>
      </c>
      <c r="AA337" s="176">
        <v>0</v>
      </c>
      <c r="AB337" s="176"/>
      <c r="AC337" s="176"/>
      <c r="AD337" s="176"/>
      <c r="AE337" s="176">
        <v>0</v>
      </c>
      <c r="AF337" s="172">
        <v>0</v>
      </c>
      <c r="AG337" s="172"/>
      <c r="AI337" s="168">
        <f>IFERROR(VLOOKUP(B337,[2]rptBudgetaryBudgetCrossOrganiza!$A$1:$M$754,4,FALSE),"0")</f>
        <v>0</v>
      </c>
      <c r="AJ337" s="168">
        <f>IFERROR(VLOOKUP(B337,[2]rptBudgetaryBudgetCrossOrganiza!$A$1:$M$754,6,FALSE),"0")</f>
        <v>0</v>
      </c>
      <c r="AK337" s="170">
        <f t="shared" si="59"/>
        <v>0</v>
      </c>
      <c r="AL337" s="170">
        <f>IFERROR(VLOOKUP(B337,[3]rptBudgetaryBudgetCrossOrganiza!$A$8792:$O$10068,13,FALSE),"0")</f>
        <v>0</v>
      </c>
      <c r="AM337" s="170"/>
      <c r="AN337" s="170"/>
      <c r="AO337" s="170"/>
      <c r="AP337" s="170"/>
      <c r="AQ337" s="170"/>
      <c r="AS337" s="140"/>
      <c r="AT337" s="140"/>
      <c r="AU337" s="140"/>
      <c r="AV337" s="140"/>
      <c r="AW337" s="140"/>
      <c r="AX337" s="140"/>
      <c r="AY337" s="140"/>
      <c r="AZ337" s="140"/>
      <c r="BA337" s="141" t="b">
        <f t="shared" si="61"/>
        <v>1</v>
      </c>
      <c r="BB337" s="141">
        <f t="shared" si="65"/>
        <v>0</v>
      </c>
    </row>
    <row r="338" spans="1:54" hidden="1" x14ac:dyDescent="0.2">
      <c r="A338" s="190">
        <v>4</v>
      </c>
      <c r="B338" s="141" t="s">
        <v>581</v>
      </c>
      <c r="C338" s="148" t="str">
        <f t="shared" si="60"/>
        <v>40</v>
      </c>
      <c r="D338" s="148" t="str">
        <f t="shared" si="62"/>
        <v>60</v>
      </c>
      <c r="E338" s="148" t="str">
        <f t="shared" si="63"/>
        <v>530</v>
      </c>
      <c r="F338" s="127" t="str">
        <f t="shared" si="64"/>
        <v>5100.12</v>
      </c>
      <c r="G338" s="141" t="s">
        <v>110</v>
      </c>
      <c r="H338" s="163">
        <v>0</v>
      </c>
      <c r="I338" s="163">
        <v>0</v>
      </c>
      <c r="J338" s="163"/>
      <c r="K338" s="163"/>
      <c r="L338" s="163"/>
      <c r="M338" s="163">
        <v>0</v>
      </c>
      <c r="N338" s="139">
        <v>0</v>
      </c>
      <c r="O338" s="139"/>
      <c r="Q338" s="174">
        <v>0</v>
      </c>
      <c r="R338" s="174">
        <v>0</v>
      </c>
      <c r="S338" s="174"/>
      <c r="T338" s="174"/>
      <c r="U338" s="174"/>
      <c r="V338" s="174">
        <v>0</v>
      </c>
      <c r="W338" s="140">
        <v>0</v>
      </c>
      <c r="X338" s="140"/>
      <c r="Z338" s="176">
        <v>0</v>
      </c>
      <c r="AA338" s="176">
        <v>0</v>
      </c>
      <c r="AB338" s="176"/>
      <c r="AC338" s="176"/>
      <c r="AD338" s="176"/>
      <c r="AE338" s="176">
        <v>0</v>
      </c>
      <c r="AF338" s="172">
        <v>0</v>
      </c>
      <c r="AG338" s="172"/>
      <c r="AI338" s="168">
        <f>IFERROR(VLOOKUP(B338,[2]rptBudgetaryBudgetCrossOrganiza!$A$1:$M$754,4,FALSE),"0")</f>
        <v>0</v>
      </c>
      <c r="AJ338" s="168">
        <f>IFERROR(VLOOKUP(B338,[2]rptBudgetaryBudgetCrossOrganiza!$A$1:$M$754,6,FALSE),"0")</f>
        <v>0</v>
      </c>
      <c r="AK338" s="170">
        <f t="shared" si="59"/>
        <v>0</v>
      </c>
      <c r="AL338" s="170">
        <f>IFERROR(VLOOKUP(B338,[3]rptBudgetaryBudgetCrossOrganiza!$A$8792:$O$10068,13,FALSE),"0")</f>
        <v>0</v>
      </c>
      <c r="AM338" s="170"/>
      <c r="AN338" s="170"/>
      <c r="AO338" s="170"/>
      <c r="AP338" s="170"/>
      <c r="AQ338" s="170"/>
      <c r="AS338" s="140"/>
      <c r="AT338" s="140"/>
      <c r="AU338" s="140"/>
      <c r="AV338" s="140"/>
      <c r="AW338" s="140"/>
      <c r="AX338" s="140"/>
      <c r="AY338" s="140"/>
      <c r="AZ338" s="140"/>
      <c r="BA338" s="141" t="b">
        <f t="shared" si="61"/>
        <v>1</v>
      </c>
      <c r="BB338" s="141">
        <f t="shared" si="65"/>
        <v>0</v>
      </c>
    </row>
    <row r="339" spans="1:54" hidden="1" x14ac:dyDescent="0.2">
      <c r="A339" s="190">
        <v>4</v>
      </c>
      <c r="B339" s="141" t="s">
        <v>582</v>
      </c>
      <c r="C339" s="148" t="str">
        <f t="shared" si="60"/>
        <v>40</v>
      </c>
      <c r="D339" s="148" t="str">
        <f t="shared" si="62"/>
        <v>60</v>
      </c>
      <c r="E339" s="148" t="str">
        <f t="shared" si="63"/>
        <v>530</v>
      </c>
      <c r="F339" s="127" t="str">
        <f t="shared" si="64"/>
        <v>5100.15</v>
      </c>
      <c r="G339" s="141" t="s">
        <v>113</v>
      </c>
      <c r="H339" s="163">
        <v>0</v>
      </c>
      <c r="I339" s="163">
        <v>0</v>
      </c>
      <c r="J339" s="163"/>
      <c r="K339" s="163"/>
      <c r="L339" s="163"/>
      <c r="M339" s="163">
        <v>0</v>
      </c>
      <c r="N339" s="139">
        <v>0</v>
      </c>
      <c r="O339" s="139"/>
      <c r="Q339" s="174">
        <v>0</v>
      </c>
      <c r="R339" s="174">
        <v>0</v>
      </c>
      <c r="S339" s="174"/>
      <c r="T339" s="174"/>
      <c r="U339" s="174"/>
      <c r="V339" s="174">
        <v>0</v>
      </c>
      <c r="W339" s="140">
        <v>0</v>
      </c>
      <c r="X339" s="140"/>
      <c r="Z339" s="176">
        <v>0</v>
      </c>
      <c r="AA339" s="176">
        <v>0</v>
      </c>
      <c r="AB339" s="176"/>
      <c r="AC339" s="176"/>
      <c r="AD339" s="176"/>
      <c r="AE339" s="176">
        <v>0</v>
      </c>
      <c r="AF339" s="172">
        <v>0</v>
      </c>
      <c r="AG339" s="172"/>
      <c r="AI339" s="168">
        <f>IFERROR(VLOOKUP(B339,[2]rptBudgetaryBudgetCrossOrganiza!$A$1:$M$754,4,FALSE),"0")</f>
        <v>0</v>
      </c>
      <c r="AJ339" s="168">
        <f>IFERROR(VLOOKUP(B339,[2]rptBudgetaryBudgetCrossOrganiza!$A$1:$M$754,6,FALSE),"0")</f>
        <v>0</v>
      </c>
      <c r="AK339" s="170">
        <f t="shared" si="59"/>
        <v>0</v>
      </c>
      <c r="AL339" s="170">
        <f>IFERROR(VLOOKUP(B339,[3]rptBudgetaryBudgetCrossOrganiza!$A$8792:$O$10068,13,FALSE),"0")</f>
        <v>0</v>
      </c>
      <c r="AM339" s="170"/>
      <c r="AN339" s="170"/>
      <c r="AO339" s="170"/>
      <c r="AP339" s="170"/>
      <c r="AQ339" s="170"/>
      <c r="AS339" s="140"/>
      <c r="AT339" s="140"/>
      <c r="AU339" s="140"/>
      <c r="AV339" s="140"/>
      <c r="AW339" s="140"/>
      <c r="AX339" s="140"/>
      <c r="AY339" s="140"/>
      <c r="AZ339" s="140"/>
      <c r="BA339" s="141" t="b">
        <f t="shared" si="61"/>
        <v>1</v>
      </c>
      <c r="BB339" s="141">
        <f t="shared" si="65"/>
        <v>0</v>
      </c>
    </row>
    <row r="340" spans="1:54" hidden="1" x14ac:dyDescent="0.2">
      <c r="A340" s="190">
        <v>4</v>
      </c>
      <c r="B340" s="141" t="s">
        <v>583</v>
      </c>
      <c r="C340" s="148" t="str">
        <f t="shared" si="60"/>
        <v>40</v>
      </c>
      <c r="D340" s="148" t="str">
        <f t="shared" si="62"/>
        <v>60</v>
      </c>
      <c r="E340" s="148" t="str">
        <f t="shared" si="63"/>
        <v>530</v>
      </c>
      <c r="F340" s="127" t="str">
        <f t="shared" si="64"/>
        <v>5100.08</v>
      </c>
      <c r="G340" s="141" t="s">
        <v>106</v>
      </c>
      <c r="H340" s="163">
        <v>0</v>
      </c>
      <c r="I340" s="163">
        <v>0</v>
      </c>
      <c r="J340" s="163"/>
      <c r="K340" s="163"/>
      <c r="L340" s="163"/>
      <c r="M340" s="163">
        <v>0</v>
      </c>
      <c r="N340" s="139">
        <v>0</v>
      </c>
      <c r="O340" s="139"/>
      <c r="Q340" s="174">
        <v>0</v>
      </c>
      <c r="R340" s="174">
        <v>0</v>
      </c>
      <c r="S340" s="174"/>
      <c r="T340" s="174"/>
      <c r="U340" s="174"/>
      <c r="V340" s="174">
        <v>0</v>
      </c>
      <c r="W340" s="140">
        <v>0</v>
      </c>
      <c r="X340" s="140"/>
      <c r="Z340" s="176">
        <v>0</v>
      </c>
      <c r="AA340" s="176">
        <v>0</v>
      </c>
      <c r="AB340" s="176"/>
      <c r="AC340" s="176"/>
      <c r="AD340" s="176"/>
      <c r="AE340" s="176">
        <v>0</v>
      </c>
      <c r="AF340" s="172">
        <v>0</v>
      </c>
      <c r="AG340" s="172"/>
      <c r="AI340" s="168">
        <f>IFERROR(VLOOKUP(B340,[2]rptBudgetaryBudgetCrossOrganiza!$A$1:$M$754,4,FALSE),"0")</f>
        <v>0</v>
      </c>
      <c r="AJ340" s="168">
        <f>IFERROR(VLOOKUP(B340,[2]rptBudgetaryBudgetCrossOrganiza!$A$1:$M$754,6,FALSE),"0")</f>
        <v>0</v>
      </c>
      <c r="AK340" s="170">
        <f t="shared" si="59"/>
        <v>0</v>
      </c>
      <c r="AL340" s="170">
        <f>IFERROR(VLOOKUP(B340,[3]rptBudgetaryBudgetCrossOrganiza!$A$8792:$O$10068,13,FALSE),"0")</f>
        <v>0</v>
      </c>
      <c r="AM340" s="170"/>
      <c r="AN340" s="170"/>
      <c r="AO340" s="170"/>
      <c r="AP340" s="170"/>
      <c r="AQ340" s="170"/>
      <c r="AS340" s="140"/>
      <c r="AT340" s="140"/>
      <c r="AU340" s="140"/>
      <c r="AV340" s="140"/>
      <c r="AW340" s="140"/>
      <c r="AX340" s="140"/>
      <c r="AY340" s="140"/>
      <c r="AZ340" s="140"/>
      <c r="BA340" s="141" t="b">
        <f t="shared" si="61"/>
        <v>1</v>
      </c>
      <c r="BB340" s="141">
        <f t="shared" si="65"/>
        <v>0</v>
      </c>
    </row>
    <row r="341" spans="1:54" hidden="1" x14ac:dyDescent="0.2">
      <c r="A341" s="190">
        <v>4</v>
      </c>
      <c r="B341" s="141" t="s">
        <v>584</v>
      </c>
      <c r="C341" s="148" t="str">
        <f t="shared" si="60"/>
        <v>40</v>
      </c>
      <c r="D341" s="148" t="str">
        <f t="shared" si="62"/>
        <v>60</v>
      </c>
      <c r="E341" s="148" t="str">
        <f t="shared" si="63"/>
        <v>530</v>
      </c>
      <c r="F341" s="127" t="str">
        <f t="shared" si="64"/>
        <v>5100.03</v>
      </c>
      <c r="G341" s="141" t="s">
        <v>101</v>
      </c>
      <c r="H341" s="163">
        <v>0</v>
      </c>
      <c r="I341" s="163">
        <v>0</v>
      </c>
      <c r="J341" s="163"/>
      <c r="K341" s="163"/>
      <c r="L341" s="163"/>
      <c r="M341" s="163">
        <v>0</v>
      </c>
      <c r="N341" s="139">
        <v>0</v>
      </c>
      <c r="O341" s="139"/>
      <c r="Q341" s="174">
        <v>0</v>
      </c>
      <c r="R341" s="174">
        <v>0</v>
      </c>
      <c r="S341" s="174"/>
      <c r="T341" s="174"/>
      <c r="U341" s="174"/>
      <c r="V341" s="174">
        <v>0</v>
      </c>
      <c r="W341" s="140">
        <v>0</v>
      </c>
      <c r="X341" s="140"/>
      <c r="Z341" s="176">
        <v>0</v>
      </c>
      <c r="AA341" s="176">
        <v>0</v>
      </c>
      <c r="AB341" s="176"/>
      <c r="AC341" s="176"/>
      <c r="AD341" s="176"/>
      <c r="AE341" s="176">
        <v>0</v>
      </c>
      <c r="AF341" s="172">
        <v>0</v>
      </c>
      <c r="AG341" s="172"/>
      <c r="AI341" s="168">
        <f>IFERROR(VLOOKUP(B341,[2]rptBudgetaryBudgetCrossOrganiza!$A$1:$M$754,4,FALSE),"0")</f>
        <v>0</v>
      </c>
      <c r="AJ341" s="168">
        <f>IFERROR(VLOOKUP(B341,[2]rptBudgetaryBudgetCrossOrganiza!$A$1:$M$754,6,FALSE),"0")</f>
        <v>0</v>
      </c>
      <c r="AK341" s="170">
        <f t="shared" si="59"/>
        <v>0</v>
      </c>
      <c r="AL341" s="170">
        <f>IFERROR(VLOOKUP(B341,[3]rptBudgetaryBudgetCrossOrganiza!$A$8792:$O$10068,13,FALSE),"0")</f>
        <v>0</v>
      </c>
      <c r="AM341" s="170"/>
      <c r="AN341" s="170"/>
      <c r="AO341" s="170"/>
      <c r="AP341" s="170"/>
      <c r="AQ341" s="170"/>
      <c r="AS341" s="140"/>
      <c r="AT341" s="140"/>
      <c r="AU341" s="140"/>
      <c r="AV341" s="140"/>
      <c r="AW341" s="140"/>
      <c r="AX341" s="140"/>
      <c r="AY341" s="140"/>
      <c r="AZ341" s="140"/>
      <c r="BA341" s="141" t="b">
        <f t="shared" si="61"/>
        <v>1</v>
      </c>
      <c r="BB341" s="141">
        <f t="shared" si="65"/>
        <v>0</v>
      </c>
    </row>
    <row r="342" spans="1:54" hidden="1" x14ac:dyDescent="0.2">
      <c r="A342" s="190">
        <v>4</v>
      </c>
      <c r="B342" s="141" t="s">
        <v>585</v>
      </c>
      <c r="C342" s="148" t="str">
        <f t="shared" si="60"/>
        <v>40</v>
      </c>
      <c r="D342" s="148" t="str">
        <f t="shared" si="62"/>
        <v>60</v>
      </c>
      <c r="E342" s="148" t="str">
        <f t="shared" si="63"/>
        <v>530</v>
      </c>
      <c r="F342" s="127" t="str">
        <f t="shared" si="64"/>
        <v>5100.13</v>
      </c>
      <c r="G342" s="141" t="s">
        <v>111</v>
      </c>
      <c r="H342" s="163">
        <v>0</v>
      </c>
      <c r="I342" s="163">
        <v>0</v>
      </c>
      <c r="J342" s="163"/>
      <c r="K342" s="163"/>
      <c r="L342" s="163"/>
      <c r="M342" s="163">
        <v>0</v>
      </c>
      <c r="N342" s="139">
        <v>0</v>
      </c>
      <c r="O342" s="139"/>
      <c r="Q342" s="174">
        <v>0</v>
      </c>
      <c r="R342" s="174">
        <v>0</v>
      </c>
      <c r="S342" s="174"/>
      <c r="T342" s="174"/>
      <c r="U342" s="174"/>
      <c r="V342" s="174">
        <v>0</v>
      </c>
      <c r="W342" s="140">
        <v>0</v>
      </c>
      <c r="X342" s="140"/>
      <c r="Z342" s="176">
        <v>0</v>
      </c>
      <c r="AA342" s="176">
        <v>0</v>
      </c>
      <c r="AB342" s="176"/>
      <c r="AC342" s="176"/>
      <c r="AD342" s="176"/>
      <c r="AE342" s="176">
        <v>0</v>
      </c>
      <c r="AF342" s="172">
        <v>0</v>
      </c>
      <c r="AG342" s="172"/>
      <c r="AI342" s="168">
        <f>IFERROR(VLOOKUP(B342,[2]rptBudgetaryBudgetCrossOrganiza!$A$1:$M$754,4,FALSE),"0")</f>
        <v>0</v>
      </c>
      <c r="AJ342" s="168">
        <f>IFERROR(VLOOKUP(B342,[2]rptBudgetaryBudgetCrossOrganiza!$A$1:$M$754,6,FALSE),"0")</f>
        <v>0</v>
      </c>
      <c r="AK342" s="170">
        <f t="shared" si="59"/>
        <v>0</v>
      </c>
      <c r="AL342" s="170">
        <f>IFERROR(VLOOKUP(B342,[3]rptBudgetaryBudgetCrossOrganiza!$A$8792:$O$10068,13,FALSE),"0")</f>
        <v>0</v>
      </c>
      <c r="AM342" s="170"/>
      <c r="AN342" s="170"/>
      <c r="AO342" s="170"/>
      <c r="AP342" s="170"/>
      <c r="AQ342" s="170"/>
      <c r="AS342" s="140"/>
      <c r="AT342" s="140"/>
      <c r="AU342" s="140"/>
      <c r="AV342" s="140"/>
      <c r="AW342" s="140"/>
      <c r="AX342" s="140"/>
      <c r="AY342" s="140"/>
      <c r="AZ342" s="140"/>
      <c r="BA342" s="141" t="b">
        <f t="shared" si="61"/>
        <v>1</v>
      </c>
      <c r="BB342" s="141">
        <f t="shared" si="65"/>
        <v>0</v>
      </c>
    </row>
    <row r="343" spans="1:54" hidden="1" x14ac:dyDescent="0.2">
      <c r="A343" s="190">
        <v>4</v>
      </c>
      <c r="B343" s="141" t="s">
        <v>586</v>
      </c>
      <c r="C343" s="148" t="str">
        <f t="shared" si="60"/>
        <v>40</v>
      </c>
      <c r="D343" s="148" t="str">
        <f t="shared" si="62"/>
        <v>60</v>
      </c>
      <c r="E343" s="148" t="str">
        <f t="shared" si="63"/>
        <v>530</v>
      </c>
      <c r="F343" s="127" t="str">
        <f t="shared" si="64"/>
        <v>5100.02</v>
      </c>
      <c r="G343" s="141" t="s">
        <v>100</v>
      </c>
      <c r="H343" s="163">
        <v>0</v>
      </c>
      <c r="I343" s="163">
        <v>0</v>
      </c>
      <c r="J343" s="163"/>
      <c r="K343" s="163"/>
      <c r="L343" s="163"/>
      <c r="M343" s="163">
        <v>0</v>
      </c>
      <c r="N343" s="139">
        <v>0</v>
      </c>
      <c r="O343" s="139"/>
      <c r="Q343" s="174">
        <v>0</v>
      </c>
      <c r="R343" s="174">
        <v>0</v>
      </c>
      <c r="S343" s="174"/>
      <c r="T343" s="174"/>
      <c r="U343" s="174"/>
      <c r="V343" s="174">
        <v>0</v>
      </c>
      <c r="W343" s="140">
        <v>0</v>
      </c>
      <c r="X343" s="140"/>
      <c r="Z343" s="176">
        <v>0</v>
      </c>
      <c r="AA343" s="176">
        <v>0</v>
      </c>
      <c r="AB343" s="176"/>
      <c r="AC343" s="176"/>
      <c r="AD343" s="176"/>
      <c r="AE343" s="176">
        <v>0</v>
      </c>
      <c r="AF343" s="172">
        <v>0</v>
      </c>
      <c r="AG343" s="172"/>
      <c r="AI343" s="168">
        <f>IFERROR(VLOOKUP(B343,[2]rptBudgetaryBudgetCrossOrganiza!$A$1:$M$754,4,FALSE),"0")</f>
        <v>0</v>
      </c>
      <c r="AJ343" s="168">
        <f>IFERROR(VLOOKUP(B343,[2]rptBudgetaryBudgetCrossOrganiza!$A$1:$M$754,6,FALSE),"0")</f>
        <v>0</v>
      </c>
      <c r="AK343" s="170">
        <f t="shared" si="59"/>
        <v>0</v>
      </c>
      <c r="AL343" s="170">
        <f>IFERROR(VLOOKUP(B343,[3]rptBudgetaryBudgetCrossOrganiza!$A$8792:$O$10068,13,FALSE),"0")</f>
        <v>0</v>
      </c>
      <c r="AM343" s="170"/>
      <c r="AN343" s="170"/>
      <c r="AO343" s="170"/>
      <c r="AP343" s="170"/>
      <c r="AQ343" s="170"/>
      <c r="AS343" s="140"/>
      <c r="AT343" s="140"/>
      <c r="AU343" s="140"/>
      <c r="AV343" s="140"/>
      <c r="AW343" s="140"/>
      <c r="AX343" s="140"/>
      <c r="AY343" s="140"/>
      <c r="AZ343" s="140"/>
      <c r="BA343" s="141" t="b">
        <f t="shared" si="61"/>
        <v>1</v>
      </c>
      <c r="BB343" s="141">
        <f t="shared" si="65"/>
        <v>0</v>
      </c>
    </row>
    <row r="344" spans="1:54" hidden="1" x14ac:dyDescent="0.2">
      <c r="A344" s="190">
        <v>4</v>
      </c>
      <c r="B344" s="141" t="s">
        <v>587</v>
      </c>
      <c r="C344" s="148" t="str">
        <f t="shared" si="60"/>
        <v>40</v>
      </c>
      <c r="D344" s="148" t="str">
        <f t="shared" si="62"/>
        <v>60</v>
      </c>
      <c r="E344" s="148" t="str">
        <f t="shared" si="63"/>
        <v>530</v>
      </c>
      <c r="F344" s="127" t="str">
        <f t="shared" si="64"/>
        <v>5100.05</v>
      </c>
      <c r="G344" s="141" t="s">
        <v>103</v>
      </c>
      <c r="H344" s="163">
        <v>0</v>
      </c>
      <c r="I344" s="163">
        <v>0</v>
      </c>
      <c r="J344" s="163"/>
      <c r="K344" s="163"/>
      <c r="L344" s="163"/>
      <c r="M344" s="163">
        <v>0</v>
      </c>
      <c r="N344" s="139">
        <v>0</v>
      </c>
      <c r="O344" s="139"/>
      <c r="Q344" s="174">
        <v>0</v>
      </c>
      <c r="R344" s="174">
        <v>0</v>
      </c>
      <c r="S344" s="174"/>
      <c r="T344" s="174"/>
      <c r="U344" s="174"/>
      <c r="V344" s="174">
        <v>0</v>
      </c>
      <c r="W344" s="140">
        <v>0</v>
      </c>
      <c r="X344" s="140"/>
      <c r="Z344" s="176">
        <v>0</v>
      </c>
      <c r="AA344" s="176">
        <v>0</v>
      </c>
      <c r="AB344" s="176"/>
      <c r="AC344" s="176"/>
      <c r="AD344" s="176"/>
      <c r="AE344" s="176">
        <v>0</v>
      </c>
      <c r="AF344" s="172">
        <v>0</v>
      </c>
      <c r="AG344" s="172"/>
      <c r="AI344" s="168">
        <f>IFERROR(VLOOKUP(B344,[2]rptBudgetaryBudgetCrossOrganiza!$A$1:$M$754,4,FALSE),"0")</f>
        <v>0</v>
      </c>
      <c r="AJ344" s="168">
        <f>IFERROR(VLOOKUP(B344,[2]rptBudgetaryBudgetCrossOrganiza!$A$1:$M$754,6,FALSE),"0")</f>
        <v>0</v>
      </c>
      <c r="AK344" s="170">
        <f t="shared" si="59"/>
        <v>0</v>
      </c>
      <c r="AL344" s="170">
        <f>IFERROR(VLOOKUP(B344,[3]rptBudgetaryBudgetCrossOrganiza!$A$8792:$O$10068,13,FALSE),"0")</f>
        <v>0</v>
      </c>
      <c r="AM344" s="170"/>
      <c r="AN344" s="170"/>
      <c r="AO344" s="170"/>
      <c r="AP344" s="170"/>
      <c r="AQ344" s="170"/>
      <c r="AS344" s="140"/>
      <c r="AT344" s="140"/>
      <c r="AU344" s="140"/>
      <c r="AV344" s="140"/>
      <c r="AW344" s="140"/>
      <c r="AX344" s="140"/>
      <c r="AY344" s="140"/>
      <c r="AZ344" s="140"/>
      <c r="BA344" s="141" t="b">
        <f t="shared" si="61"/>
        <v>1</v>
      </c>
      <c r="BB344" s="141">
        <f t="shared" si="65"/>
        <v>0</v>
      </c>
    </row>
    <row r="345" spans="1:54" hidden="1" x14ac:dyDescent="0.2">
      <c r="A345" s="190">
        <v>4</v>
      </c>
      <c r="B345" s="141" t="s">
        <v>588</v>
      </c>
      <c r="C345" s="148" t="str">
        <f t="shared" si="60"/>
        <v>40</v>
      </c>
      <c r="D345" s="148" t="str">
        <f t="shared" si="62"/>
        <v>60</v>
      </c>
      <c r="E345" s="148" t="str">
        <f t="shared" si="63"/>
        <v>530</v>
      </c>
      <c r="F345" s="127" t="str">
        <f t="shared" si="64"/>
        <v>5100.07</v>
      </c>
      <c r="G345" s="141" t="s">
        <v>105</v>
      </c>
      <c r="H345" s="163">
        <v>0</v>
      </c>
      <c r="I345" s="163">
        <v>0</v>
      </c>
      <c r="J345" s="163"/>
      <c r="K345" s="163"/>
      <c r="L345" s="163"/>
      <c r="M345" s="163">
        <v>0</v>
      </c>
      <c r="N345" s="139">
        <v>0</v>
      </c>
      <c r="O345" s="139"/>
      <c r="Q345" s="174">
        <v>0</v>
      </c>
      <c r="R345" s="174">
        <v>0</v>
      </c>
      <c r="S345" s="174"/>
      <c r="T345" s="174"/>
      <c r="U345" s="174"/>
      <c r="V345" s="174">
        <v>0</v>
      </c>
      <c r="W345" s="140">
        <v>0</v>
      </c>
      <c r="X345" s="140"/>
      <c r="Z345" s="176">
        <v>0</v>
      </c>
      <c r="AA345" s="176">
        <v>0</v>
      </c>
      <c r="AB345" s="176"/>
      <c r="AC345" s="176"/>
      <c r="AD345" s="176"/>
      <c r="AE345" s="176">
        <v>0</v>
      </c>
      <c r="AF345" s="172">
        <v>0</v>
      </c>
      <c r="AG345" s="172"/>
      <c r="AI345" s="168">
        <f>IFERROR(VLOOKUP(B345,[2]rptBudgetaryBudgetCrossOrganiza!$A$1:$M$754,4,FALSE),"0")</f>
        <v>0</v>
      </c>
      <c r="AJ345" s="168">
        <f>IFERROR(VLOOKUP(B345,[2]rptBudgetaryBudgetCrossOrganiza!$A$1:$M$754,6,FALSE),"0")</f>
        <v>0</v>
      </c>
      <c r="AK345" s="170">
        <f t="shared" si="59"/>
        <v>0</v>
      </c>
      <c r="AL345" s="170">
        <f>IFERROR(VLOOKUP(B345,[3]rptBudgetaryBudgetCrossOrganiza!$A$8792:$O$10068,13,FALSE),"0")</f>
        <v>0</v>
      </c>
      <c r="AM345" s="170"/>
      <c r="AN345" s="170"/>
      <c r="AO345" s="170"/>
      <c r="AP345" s="170"/>
      <c r="AQ345" s="170"/>
      <c r="AS345" s="140"/>
      <c r="AT345" s="140"/>
      <c r="AU345" s="140"/>
      <c r="AV345" s="140"/>
      <c r="AW345" s="140"/>
      <c r="AX345" s="140"/>
      <c r="AY345" s="140"/>
      <c r="AZ345" s="140"/>
      <c r="BA345" s="141" t="b">
        <f t="shared" si="61"/>
        <v>1</v>
      </c>
      <c r="BB345" s="141">
        <f t="shared" si="65"/>
        <v>0</v>
      </c>
    </row>
    <row r="346" spans="1:54" hidden="1" x14ac:dyDescent="0.2">
      <c r="A346" s="190">
        <v>4</v>
      </c>
      <c r="B346" s="141" t="s">
        <v>589</v>
      </c>
      <c r="C346" s="148" t="str">
        <f t="shared" si="60"/>
        <v>40</v>
      </c>
      <c r="D346" s="148" t="str">
        <f t="shared" si="62"/>
        <v>60</v>
      </c>
      <c r="E346" s="148" t="str">
        <f t="shared" si="63"/>
        <v>530</v>
      </c>
      <c r="F346" s="127" t="str">
        <f t="shared" si="64"/>
        <v>5100.11</v>
      </c>
      <c r="G346" s="141" t="s">
        <v>109</v>
      </c>
      <c r="H346" s="163">
        <v>0</v>
      </c>
      <c r="I346" s="163">
        <v>0</v>
      </c>
      <c r="J346" s="163"/>
      <c r="K346" s="163"/>
      <c r="L346" s="163"/>
      <c r="M346" s="163">
        <v>0</v>
      </c>
      <c r="N346" s="139">
        <v>0</v>
      </c>
      <c r="O346" s="139"/>
      <c r="Q346" s="174">
        <v>0</v>
      </c>
      <c r="R346" s="174">
        <v>0</v>
      </c>
      <c r="S346" s="174"/>
      <c r="T346" s="174"/>
      <c r="U346" s="174"/>
      <c r="V346" s="174">
        <v>0</v>
      </c>
      <c r="W346" s="140">
        <v>0</v>
      </c>
      <c r="X346" s="140"/>
      <c r="Z346" s="176">
        <v>0</v>
      </c>
      <c r="AA346" s="176">
        <v>0</v>
      </c>
      <c r="AB346" s="176"/>
      <c r="AC346" s="176"/>
      <c r="AD346" s="176"/>
      <c r="AE346" s="176">
        <v>0</v>
      </c>
      <c r="AF346" s="172">
        <v>0</v>
      </c>
      <c r="AG346" s="172"/>
      <c r="AI346" s="168">
        <f>IFERROR(VLOOKUP(B346,[2]rptBudgetaryBudgetCrossOrganiza!$A$1:$M$754,4,FALSE),"0")</f>
        <v>0</v>
      </c>
      <c r="AJ346" s="168">
        <f>IFERROR(VLOOKUP(B346,[2]rptBudgetaryBudgetCrossOrganiza!$A$1:$M$754,6,FALSE),"0")</f>
        <v>0</v>
      </c>
      <c r="AK346" s="170">
        <f t="shared" si="59"/>
        <v>0</v>
      </c>
      <c r="AL346" s="170">
        <f>IFERROR(VLOOKUP(B346,[3]rptBudgetaryBudgetCrossOrganiza!$A$8792:$O$10068,13,FALSE),"0")</f>
        <v>0</v>
      </c>
      <c r="AM346" s="170"/>
      <c r="AN346" s="170"/>
      <c r="AO346" s="170"/>
      <c r="AP346" s="170"/>
      <c r="AQ346" s="170"/>
      <c r="AS346" s="140"/>
      <c r="AT346" s="140"/>
      <c r="AU346" s="140"/>
      <c r="AV346" s="140"/>
      <c r="AW346" s="140"/>
      <c r="AX346" s="140"/>
      <c r="AY346" s="140"/>
      <c r="AZ346" s="140"/>
      <c r="BA346" s="141" t="b">
        <f t="shared" si="61"/>
        <v>1</v>
      </c>
      <c r="BB346" s="141">
        <f t="shared" si="65"/>
        <v>0</v>
      </c>
    </row>
    <row r="347" spans="1:54" hidden="1" x14ac:dyDescent="0.2">
      <c r="A347" s="190">
        <v>4</v>
      </c>
      <c r="B347" s="141" t="s">
        <v>590</v>
      </c>
      <c r="C347" s="148" t="str">
        <f t="shared" si="60"/>
        <v>40</v>
      </c>
      <c r="D347" s="148" t="str">
        <f t="shared" si="62"/>
        <v>60</v>
      </c>
      <c r="E347" s="148" t="str">
        <f t="shared" si="63"/>
        <v>530</v>
      </c>
      <c r="F347" s="127" t="str">
        <f t="shared" si="64"/>
        <v>5100.00</v>
      </c>
      <c r="G347" s="141" t="s">
        <v>98</v>
      </c>
      <c r="H347" s="163">
        <v>0</v>
      </c>
      <c r="I347" s="163">
        <v>0</v>
      </c>
      <c r="J347" s="163"/>
      <c r="K347" s="163"/>
      <c r="L347" s="163"/>
      <c r="M347" s="163">
        <v>0</v>
      </c>
      <c r="N347" s="139">
        <v>0</v>
      </c>
      <c r="O347" s="139"/>
      <c r="Q347" s="174">
        <v>0</v>
      </c>
      <c r="R347" s="174">
        <v>0</v>
      </c>
      <c r="S347" s="174"/>
      <c r="T347" s="174"/>
      <c r="U347" s="174"/>
      <c r="V347" s="174">
        <v>0</v>
      </c>
      <c r="W347" s="140">
        <v>0</v>
      </c>
      <c r="X347" s="140"/>
      <c r="Z347" s="176">
        <v>0</v>
      </c>
      <c r="AA347" s="176">
        <v>0</v>
      </c>
      <c r="AB347" s="176"/>
      <c r="AC347" s="176"/>
      <c r="AD347" s="176"/>
      <c r="AE347" s="176">
        <v>0</v>
      </c>
      <c r="AF347" s="172">
        <v>0</v>
      </c>
      <c r="AG347" s="172"/>
      <c r="AI347" s="168">
        <f>IFERROR(VLOOKUP(B347,[2]rptBudgetaryBudgetCrossOrganiza!$A$1:$M$754,4,FALSE),"0")</f>
        <v>0</v>
      </c>
      <c r="AJ347" s="168">
        <f>IFERROR(VLOOKUP(B347,[2]rptBudgetaryBudgetCrossOrganiza!$A$1:$M$754,6,FALSE),"0")</f>
        <v>0</v>
      </c>
      <c r="AK347" s="170">
        <f t="shared" si="59"/>
        <v>0</v>
      </c>
      <c r="AL347" s="170">
        <f>IFERROR(VLOOKUP(B347,[3]rptBudgetaryBudgetCrossOrganiza!$A$8792:$O$10068,13,FALSE),"0")</f>
        <v>0</v>
      </c>
      <c r="AM347" s="170"/>
      <c r="AN347" s="170"/>
      <c r="AO347" s="170"/>
      <c r="AP347" s="170"/>
      <c r="AQ347" s="170"/>
      <c r="AS347" s="140"/>
      <c r="AT347" s="140"/>
      <c r="AU347" s="140"/>
      <c r="AV347" s="140"/>
      <c r="AW347" s="140"/>
      <c r="AX347" s="140"/>
      <c r="AY347" s="140"/>
      <c r="AZ347" s="140"/>
      <c r="BA347" s="141" t="b">
        <f t="shared" si="61"/>
        <v>1</v>
      </c>
      <c r="BB347" s="141">
        <f t="shared" si="65"/>
        <v>0</v>
      </c>
    </row>
    <row r="348" spans="1:54" hidden="1" x14ac:dyDescent="0.2">
      <c r="A348" s="190">
        <v>4</v>
      </c>
      <c r="B348" s="141" t="s">
        <v>591</v>
      </c>
      <c r="C348" s="148" t="str">
        <f t="shared" si="60"/>
        <v>40</v>
      </c>
      <c r="D348" s="148" t="str">
        <f t="shared" si="62"/>
        <v>60</v>
      </c>
      <c r="E348" s="148" t="str">
        <f t="shared" si="63"/>
        <v>530</v>
      </c>
      <c r="F348" s="127" t="str">
        <f t="shared" si="64"/>
        <v>5100.14</v>
      </c>
      <c r="G348" s="141" t="s">
        <v>112</v>
      </c>
      <c r="H348" s="163">
        <v>0</v>
      </c>
      <c r="I348" s="163">
        <v>0</v>
      </c>
      <c r="J348" s="163"/>
      <c r="K348" s="163"/>
      <c r="L348" s="163"/>
      <c r="M348" s="163">
        <v>0</v>
      </c>
      <c r="N348" s="139">
        <v>0</v>
      </c>
      <c r="O348" s="139"/>
      <c r="Q348" s="174">
        <v>0</v>
      </c>
      <c r="R348" s="174">
        <v>0</v>
      </c>
      <c r="S348" s="174"/>
      <c r="T348" s="174"/>
      <c r="U348" s="174"/>
      <c r="V348" s="174">
        <v>0</v>
      </c>
      <c r="W348" s="140">
        <v>0</v>
      </c>
      <c r="X348" s="140"/>
      <c r="Z348" s="176">
        <v>0</v>
      </c>
      <c r="AA348" s="176">
        <v>0</v>
      </c>
      <c r="AB348" s="176"/>
      <c r="AC348" s="176"/>
      <c r="AD348" s="176"/>
      <c r="AE348" s="176">
        <v>0</v>
      </c>
      <c r="AF348" s="172">
        <v>0</v>
      </c>
      <c r="AG348" s="172"/>
      <c r="AI348" s="168">
        <f>IFERROR(VLOOKUP(B348,[2]rptBudgetaryBudgetCrossOrganiza!$A$1:$M$754,4,FALSE),"0")</f>
        <v>0</v>
      </c>
      <c r="AJ348" s="168">
        <f>IFERROR(VLOOKUP(B348,[2]rptBudgetaryBudgetCrossOrganiza!$A$1:$M$754,6,FALSE),"0")</f>
        <v>0</v>
      </c>
      <c r="AK348" s="170">
        <f t="shared" si="59"/>
        <v>0</v>
      </c>
      <c r="AL348" s="170">
        <f>IFERROR(VLOOKUP(B348,[3]rptBudgetaryBudgetCrossOrganiza!$A$8792:$O$10068,13,FALSE),"0")</f>
        <v>0</v>
      </c>
      <c r="AM348" s="170"/>
      <c r="AN348" s="170"/>
      <c r="AO348" s="170"/>
      <c r="AP348" s="170"/>
      <c r="AQ348" s="170"/>
      <c r="AS348" s="140"/>
      <c r="AT348" s="140"/>
      <c r="AU348" s="140"/>
      <c r="AV348" s="140"/>
      <c r="AW348" s="140"/>
      <c r="AX348" s="140"/>
      <c r="AY348" s="140"/>
      <c r="AZ348" s="140"/>
      <c r="BA348" s="141" t="b">
        <f t="shared" si="61"/>
        <v>1</v>
      </c>
      <c r="BB348" s="141">
        <f t="shared" si="65"/>
        <v>0</v>
      </c>
    </row>
    <row r="349" spans="1:54" hidden="1" x14ac:dyDescent="0.2">
      <c r="A349" s="190">
        <v>4</v>
      </c>
      <c r="B349" s="141" t="s">
        <v>592</v>
      </c>
      <c r="C349" s="148" t="str">
        <f t="shared" si="60"/>
        <v>40</v>
      </c>
      <c r="D349" s="148" t="str">
        <f t="shared" si="62"/>
        <v>60</v>
      </c>
      <c r="E349" s="148" t="str">
        <f t="shared" si="63"/>
        <v>530</v>
      </c>
      <c r="F349" s="127" t="str">
        <f t="shared" si="64"/>
        <v>5100.01</v>
      </c>
      <c r="G349" s="141" t="s">
        <v>99</v>
      </c>
      <c r="H349" s="163">
        <v>0</v>
      </c>
      <c r="I349" s="163">
        <v>0</v>
      </c>
      <c r="J349" s="163"/>
      <c r="K349" s="163"/>
      <c r="L349" s="163"/>
      <c r="M349" s="163">
        <v>0</v>
      </c>
      <c r="N349" s="139">
        <v>0</v>
      </c>
      <c r="O349" s="139"/>
      <c r="Q349" s="174">
        <v>0</v>
      </c>
      <c r="R349" s="174">
        <v>0</v>
      </c>
      <c r="S349" s="174"/>
      <c r="T349" s="174"/>
      <c r="U349" s="174"/>
      <c r="V349" s="174">
        <v>0</v>
      </c>
      <c r="W349" s="140">
        <v>0</v>
      </c>
      <c r="X349" s="140"/>
      <c r="Z349" s="176">
        <v>0</v>
      </c>
      <c r="AA349" s="176">
        <v>0</v>
      </c>
      <c r="AB349" s="176"/>
      <c r="AC349" s="176"/>
      <c r="AD349" s="176"/>
      <c r="AE349" s="176">
        <v>0</v>
      </c>
      <c r="AF349" s="172">
        <v>0</v>
      </c>
      <c r="AG349" s="172"/>
      <c r="AI349" s="168">
        <f>IFERROR(VLOOKUP(B349,[2]rptBudgetaryBudgetCrossOrganiza!$A$1:$M$754,4,FALSE),"0")</f>
        <v>0</v>
      </c>
      <c r="AJ349" s="168">
        <f>IFERROR(VLOOKUP(B349,[2]rptBudgetaryBudgetCrossOrganiza!$A$1:$M$754,6,FALSE),"0")</f>
        <v>0</v>
      </c>
      <c r="AK349" s="170">
        <f t="shared" si="59"/>
        <v>0</v>
      </c>
      <c r="AL349" s="170">
        <f>IFERROR(VLOOKUP(B349,[3]rptBudgetaryBudgetCrossOrganiza!$A$8792:$O$10068,13,FALSE),"0")</f>
        <v>0</v>
      </c>
      <c r="AM349" s="170"/>
      <c r="AN349" s="170"/>
      <c r="AO349" s="170"/>
      <c r="AP349" s="170"/>
      <c r="AQ349" s="170"/>
      <c r="AS349" s="140"/>
      <c r="AT349" s="140"/>
      <c r="AU349" s="140"/>
      <c r="AV349" s="140"/>
      <c r="AW349" s="140"/>
      <c r="AX349" s="140"/>
      <c r="AY349" s="140"/>
      <c r="AZ349" s="140"/>
      <c r="BA349" s="141" t="b">
        <f t="shared" si="61"/>
        <v>1</v>
      </c>
      <c r="BB349" s="141">
        <f t="shared" si="65"/>
        <v>0</v>
      </c>
    </row>
    <row r="350" spans="1:54" hidden="1" x14ac:dyDescent="0.2">
      <c r="A350" s="190">
        <v>4</v>
      </c>
      <c r="B350" s="141" t="s">
        <v>593</v>
      </c>
      <c r="C350" s="148" t="str">
        <f t="shared" si="60"/>
        <v>40</v>
      </c>
      <c r="D350" s="148" t="str">
        <f t="shared" si="62"/>
        <v>60</v>
      </c>
      <c r="E350" s="148" t="str">
        <f t="shared" si="63"/>
        <v>530</v>
      </c>
      <c r="F350" s="127" t="str">
        <f t="shared" si="64"/>
        <v>5100.09</v>
      </c>
      <c r="G350" s="141" t="s">
        <v>107</v>
      </c>
      <c r="H350" s="163">
        <v>0</v>
      </c>
      <c r="I350" s="163">
        <v>0</v>
      </c>
      <c r="J350" s="163"/>
      <c r="K350" s="163"/>
      <c r="L350" s="163"/>
      <c r="M350" s="163">
        <v>0</v>
      </c>
      <c r="N350" s="139">
        <v>0</v>
      </c>
      <c r="O350" s="139"/>
      <c r="Q350" s="174">
        <v>0</v>
      </c>
      <c r="R350" s="174">
        <v>0</v>
      </c>
      <c r="S350" s="174"/>
      <c r="T350" s="174"/>
      <c r="U350" s="174"/>
      <c r="V350" s="174">
        <v>0</v>
      </c>
      <c r="W350" s="140">
        <v>0</v>
      </c>
      <c r="X350" s="140"/>
      <c r="Z350" s="176">
        <v>0</v>
      </c>
      <c r="AA350" s="176">
        <v>0</v>
      </c>
      <c r="AB350" s="176"/>
      <c r="AC350" s="176"/>
      <c r="AD350" s="176"/>
      <c r="AE350" s="176">
        <v>0</v>
      </c>
      <c r="AF350" s="172">
        <v>0</v>
      </c>
      <c r="AG350" s="172"/>
      <c r="AI350" s="168">
        <f>IFERROR(VLOOKUP(B350,[2]rptBudgetaryBudgetCrossOrganiza!$A$1:$M$754,4,FALSE),"0")</f>
        <v>0</v>
      </c>
      <c r="AJ350" s="168">
        <f>IFERROR(VLOOKUP(B350,[2]rptBudgetaryBudgetCrossOrganiza!$A$1:$M$754,6,FALSE),"0")</f>
        <v>0</v>
      </c>
      <c r="AK350" s="170">
        <f t="shared" si="59"/>
        <v>0</v>
      </c>
      <c r="AL350" s="170">
        <f>IFERROR(VLOOKUP(B350,[3]rptBudgetaryBudgetCrossOrganiza!$A$8792:$O$10068,13,FALSE),"0")</f>
        <v>0</v>
      </c>
      <c r="AM350" s="170"/>
      <c r="AN350" s="170"/>
      <c r="AO350" s="170"/>
      <c r="AP350" s="170"/>
      <c r="AQ350" s="170"/>
      <c r="AS350" s="140"/>
      <c r="AT350" s="140"/>
      <c r="AU350" s="140"/>
      <c r="AV350" s="140"/>
      <c r="AW350" s="140"/>
      <c r="AX350" s="140"/>
      <c r="AY350" s="140"/>
      <c r="AZ350" s="140"/>
      <c r="BA350" s="141" t="b">
        <f t="shared" si="61"/>
        <v>1</v>
      </c>
      <c r="BB350" s="141">
        <f t="shared" si="65"/>
        <v>0</v>
      </c>
    </row>
    <row r="351" spans="1:54" hidden="1" x14ac:dyDescent="0.2">
      <c r="A351" s="190">
        <v>4</v>
      </c>
      <c r="B351" s="141" t="s">
        <v>594</v>
      </c>
      <c r="C351" s="148" t="str">
        <f t="shared" si="60"/>
        <v>40</v>
      </c>
      <c r="D351" s="148" t="str">
        <f t="shared" si="62"/>
        <v>60</v>
      </c>
      <c r="E351" s="148" t="str">
        <f t="shared" si="63"/>
        <v>530</v>
      </c>
      <c r="F351" s="127" t="str">
        <f t="shared" si="64"/>
        <v>5100.10</v>
      </c>
      <c r="G351" s="141" t="s">
        <v>108</v>
      </c>
      <c r="H351" s="163">
        <v>0</v>
      </c>
      <c r="I351" s="163">
        <v>0</v>
      </c>
      <c r="J351" s="163"/>
      <c r="K351" s="163"/>
      <c r="L351" s="163"/>
      <c r="M351" s="163">
        <v>0</v>
      </c>
      <c r="N351" s="139">
        <v>0</v>
      </c>
      <c r="O351" s="139"/>
      <c r="Q351" s="174">
        <v>0</v>
      </c>
      <c r="R351" s="174">
        <v>0</v>
      </c>
      <c r="S351" s="174"/>
      <c r="T351" s="174"/>
      <c r="U351" s="174"/>
      <c r="V351" s="174">
        <v>0</v>
      </c>
      <c r="W351" s="140">
        <v>0</v>
      </c>
      <c r="X351" s="140"/>
      <c r="Z351" s="176">
        <v>0</v>
      </c>
      <c r="AA351" s="176">
        <v>0</v>
      </c>
      <c r="AB351" s="176"/>
      <c r="AC351" s="176"/>
      <c r="AD351" s="176"/>
      <c r="AE351" s="176">
        <v>0</v>
      </c>
      <c r="AF351" s="172">
        <v>0</v>
      </c>
      <c r="AG351" s="172"/>
      <c r="AI351" s="168">
        <f>IFERROR(VLOOKUP(B351,[2]rptBudgetaryBudgetCrossOrganiza!$A$1:$M$754,4,FALSE),"0")</f>
        <v>0</v>
      </c>
      <c r="AJ351" s="168">
        <f>IFERROR(VLOOKUP(B351,[2]rptBudgetaryBudgetCrossOrganiza!$A$1:$M$754,6,FALSE),"0")</f>
        <v>0</v>
      </c>
      <c r="AK351" s="170">
        <f t="shared" si="59"/>
        <v>0</v>
      </c>
      <c r="AL351" s="170">
        <f>IFERROR(VLOOKUP(B351,[3]rptBudgetaryBudgetCrossOrganiza!$A$8792:$O$10068,13,FALSE),"0")</f>
        <v>0</v>
      </c>
      <c r="AM351" s="170"/>
      <c r="AN351" s="170"/>
      <c r="AO351" s="170"/>
      <c r="AP351" s="170"/>
      <c r="AQ351" s="170"/>
      <c r="AS351" s="140"/>
      <c r="AT351" s="140"/>
      <c r="AU351" s="140"/>
      <c r="AV351" s="140"/>
      <c r="AW351" s="140"/>
      <c r="AX351" s="140"/>
      <c r="AY351" s="140"/>
      <c r="AZ351" s="140"/>
      <c r="BA351" s="141" t="b">
        <f t="shared" si="61"/>
        <v>1</v>
      </c>
      <c r="BB351" s="141">
        <f t="shared" si="65"/>
        <v>0</v>
      </c>
    </row>
    <row r="352" spans="1:54" hidden="1" x14ac:dyDescent="0.2">
      <c r="A352" s="190">
        <v>4</v>
      </c>
      <c r="B352" s="141" t="s">
        <v>595</v>
      </c>
      <c r="C352" s="148" t="str">
        <f t="shared" si="60"/>
        <v>40</v>
      </c>
      <c r="D352" s="148" t="str">
        <f t="shared" si="62"/>
        <v>60</v>
      </c>
      <c r="E352" s="148" t="str">
        <f t="shared" si="63"/>
        <v>530</v>
      </c>
      <c r="F352" s="127" t="str">
        <f t="shared" si="64"/>
        <v>5100.04</v>
      </c>
      <c r="G352" s="141" t="s">
        <v>102</v>
      </c>
      <c r="H352" s="163">
        <v>0</v>
      </c>
      <c r="I352" s="163">
        <v>0</v>
      </c>
      <c r="J352" s="163"/>
      <c r="K352" s="163"/>
      <c r="L352" s="163"/>
      <c r="M352" s="163">
        <v>0</v>
      </c>
      <c r="N352" s="139">
        <v>0</v>
      </c>
      <c r="O352" s="139"/>
      <c r="Q352" s="174">
        <v>0</v>
      </c>
      <c r="R352" s="174">
        <v>0</v>
      </c>
      <c r="S352" s="174"/>
      <c r="T352" s="174"/>
      <c r="U352" s="174"/>
      <c r="V352" s="174">
        <v>0</v>
      </c>
      <c r="W352" s="140">
        <v>0</v>
      </c>
      <c r="X352" s="140"/>
      <c r="Z352" s="176">
        <v>0</v>
      </c>
      <c r="AA352" s="176">
        <v>0</v>
      </c>
      <c r="AB352" s="176"/>
      <c r="AC352" s="176"/>
      <c r="AD352" s="176"/>
      <c r="AE352" s="176">
        <v>0</v>
      </c>
      <c r="AF352" s="172">
        <v>0</v>
      </c>
      <c r="AG352" s="172"/>
      <c r="AI352" s="168">
        <f>IFERROR(VLOOKUP(B352,[2]rptBudgetaryBudgetCrossOrganiza!$A$1:$M$754,4,FALSE),"0")</f>
        <v>0</v>
      </c>
      <c r="AJ352" s="168">
        <f>IFERROR(VLOOKUP(B352,[2]rptBudgetaryBudgetCrossOrganiza!$A$1:$M$754,6,FALSE),"0")</f>
        <v>0</v>
      </c>
      <c r="AK352" s="170">
        <f t="shared" si="59"/>
        <v>0</v>
      </c>
      <c r="AL352" s="170">
        <f>IFERROR(VLOOKUP(B352,[3]rptBudgetaryBudgetCrossOrganiza!$A$8792:$O$10068,13,FALSE),"0")</f>
        <v>0</v>
      </c>
      <c r="AM352" s="170"/>
      <c r="AN352" s="170"/>
      <c r="AO352" s="170"/>
      <c r="AP352" s="170"/>
      <c r="AQ352" s="170"/>
      <c r="AS352" s="140"/>
      <c r="AT352" s="140"/>
      <c r="AU352" s="140"/>
      <c r="AV352" s="140"/>
      <c r="AW352" s="140"/>
      <c r="AX352" s="140"/>
      <c r="AY352" s="140"/>
      <c r="AZ352" s="140"/>
      <c r="BA352" s="141" t="b">
        <f t="shared" si="61"/>
        <v>1</v>
      </c>
      <c r="BB352" s="141">
        <f t="shared" si="65"/>
        <v>0</v>
      </c>
    </row>
    <row r="353" spans="1:54" hidden="1" x14ac:dyDescent="0.2">
      <c r="A353" s="190">
        <v>4</v>
      </c>
      <c r="B353" s="141" t="s">
        <v>596</v>
      </c>
      <c r="C353" s="148" t="str">
        <f t="shared" si="60"/>
        <v>40</v>
      </c>
      <c r="D353" s="148" t="str">
        <f t="shared" si="62"/>
        <v>60</v>
      </c>
      <c r="E353" s="148" t="str">
        <f t="shared" si="63"/>
        <v>530</v>
      </c>
      <c r="F353" s="127" t="str">
        <f t="shared" si="64"/>
        <v>5100.06</v>
      </c>
      <c r="G353" s="141" t="s">
        <v>104</v>
      </c>
      <c r="H353" s="163">
        <v>0</v>
      </c>
      <c r="I353" s="163">
        <v>0</v>
      </c>
      <c r="J353" s="163"/>
      <c r="K353" s="163"/>
      <c r="L353" s="163"/>
      <c r="M353" s="163">
        <v>0</v>
      </c>
      <c r="N353" s="139">
        <v>0</v>
      </c>
      <c r="O353" s="139"/>
      <c r="Q353" s="174">
        <v>0</v>
      </c>
      <c r="R353" s="174">
        <v>0</v>
      </c>
      <c r="S353" s="174"/>
      <c r="T353" s="174"/>
      <c r="U353" s="174"/>
      <c r="V353" s="174">
        <v>0</v>
      </c>
      <c r="W353" s="140">
        <v>0</v>
      </c>
      <c r="X353" s="140"/>
      <c r="Z353" s="176">
        <v>0</v>
      </c>
      <c r="AA353" s="176">
        <v>0</v>
      </c>
      <c r="AB353" s="176"/>
      <c r="AC353" s="176"/>
      <c r="AD353" s="176"/>
      <c r="AE353" s="176">
        <v>0</v>
      </c>
      <c r="AF353" s="172">
        <v>0</v>
      </c>
      <c r="AG353" s="172"/>
      <c r="AI353" s="168">
        <f>IFERROR(VLOOKUP(B353,[2]rptBudgetaryBudgetCrossOrganiza!$A$1:$M$754,4,FALSE),"0")</f>
        <v>0</v>
      </c>
      <c r="AJ353" s="168">
        <f>IFERROR(VLOOKUP(B353,[2]rptBudgetaryBudgetCrossOrganiza!$A$1:$M$754,6,FALSE),"0")</f>
        <v>0</v>
      </c>
      <c r="AK353" s="170">
        <f t="shared" si="59"/>
        <v>0</v>
      </c>
      <c r="AL353" s="170">
        <f>IFERROR(VLOOKUP(B353,[3]rptBudgetaryBudgetCrossOrganiza!$A$8792:$O$10068,13,FALSE),"0")</f>
        <v>0</v>
      </c>
      <c r="AM353" s="170"/>
      <c r="AN353" s="170"/>
      <c r="AO353" s="170"/>
      <c r="AP353" s="170"/>
      <c r="AQ353" s="170"/>
      <c r="AS353" s="140"/>
      <c r="AT353" s="140"/>
      <c r="AU353" s="140"/>
      <c r="AV353" s="140"/>
      <c r="AW353" s="140"/>
      <c r="AX353" s="140"/>
      <c r="AY353" s="140"/>
      <c r="AZ353" s="140"/>
      <c r="BA353" s="141" t="b">
        <f t="shared" si="61"/>
        <v>1</v>
      </c>
      <c r="BB353" s="141">
        <f t="shared" si="65"/>
        <v>0</v>
      </c>
    </row>
    <row r="354" spans="1:54" hidden="1" x14ac:dyDescent="0.2">
      <c r="A354" s="141">
        <v>9</v>
      </c>
      <c r="B354" s="141" t="s">
        <v>597</v>
      </c>
      <c r="C354" s="148" t="str">
        <f t="shared" si="60"/>
        <v>40</v>
      </c>
      <c r="D354" s="148" t="str">
        <f t="shared" si="62"/>
        <v>60</v>
      </c>
      <c r="E354" s="148" t="str">
        <f t="shared" si="63"/>
        <v>530</v>
      </c>
      <c r="F354" s="127" t="str">
        <f t="shared" si="64"/>
        <v>6400.05</v>
      </c>
      <c r="G354" s="141" t="s">
        <v>122</v>
      </c>
      <c r="H354" s="163">
        <v>18000</v>
      </c>
      <c r="I354" s="163">
        <v>18000</v>
      </c>
      <c r="J354" s="163"/>
      <c r="K354" s="163"/>
      <c r="L354" s="163"/>
      <c r="M354" s="163">
        <v>13605.72</v>
      </c>
      <c r="N354" s="139">
        <v>13605.72</v>
      </c>
      <c r="O354" s="139"/>
      <c r="Q354" s="174">
        <v>18000</v>
      </c>
      <c r="R354" s="174">
        <v>18000</v>
      </c>
      <c r="S354" s="174"/>
      <c r="T354" s="174"/>
      <c r="U354" s="174"/>
      <c r="V354" s="174">
        <v>19416.86</v>
      </c>
      <c r="W354" s="140">
        <v>19416.86</v>
      </c>
      <c r="X354" s="140"/>
      <c r="Z354" s="176">
        <v>22000</v>
      </c>
      <c r="AA354" s="176">
        <v>22000</v>
      </c>
      <c r="AB354" s="176"/>
      <c r="AC354" s="176"/>
      <c r="AD354" s="176"/>
      <c r="AE354" s="176">
        <v>20204.5</v>
      </c>
      <c r="AF354" s="172">
        <v>20204.5</v>
      </c>
      <c r="AG354" s="172"/>
      <c r="AI354" s="168">
        <f>IFERROR(VLOOKUP(B354,[2]rptBudgetaryBudgetCrossOrganiza!$A$1:$M$754,4,FALSE),"0")</f>
        <v>22000</v>
      </c>
      <c r="AJ354" s="168">
        <f>IFERROR(VLOOKUP(B354,[2]rptBudgetaryBudgetCrossOrganiza!$A$1:$M$754,6,FALSE),"0")</f>
        <v>22000</v>
      </c>
      <c r="AK354" s="170">
        <f t="shared" si="59"/>
        <v>22000</v>
      </c>
      <c r="AL354" s="170">
        <f>IFERROR(VLOOKUP(B354,[3]rptBudgetaryBudgetCrossOrganiza!$A$8792:$O$10068,13,FALSE),"0")</f>
        <v>7127.14</v>
      </c>
      <c r="AM354" s="170"/>
      <c r="AN354" s="170"/>
      <c r="AO354" s="170"/>
      <c r="AP354" s="170"/>
      <c r="AQ354" s="170"/>
      <c r="AS354" s="140"/>
      <c r="AT354" s="140"/>
      <c r="AU354" s="140"/>
      <c r="AV354" s="140"/>
      <c r="AW354" s="140"/>
      <c r="AX354" s="140"/>
      <c r="AY354" s="140"/>
      <c r="AZ354" s="140"/>
      <c r="BA354" s="141" t="b">
        <f t="shared" si="61"/>
        <v>1</v>
      </c>
      <c r="BB354" s="141">
        <f t="shared" si="65"/>
        <v>0</v>
      </c>
    </row>
    <row r="355" spans="1:54" hidden="1" x14ac:dyDescent="0.2">
      <c r="A355" s="190">
        <v>4</v>
      </c>
      <c r="B355" s="141" t="s">
        <v>598</v>
      </c>
      <c r="C355" s="148" t="str">
        <f t="shared" si="60"/>
        <v>40</v>
      </c>
      <c r="D355" s="148" t="str">
        <f t="shared" si="62"/>
        <v>60</v>
      </c>
      <c r="E355" s="148" t="str">
        <f t="shared" si="63"/>
        <v>530</v>
      </c>
      <c r="F355" s="127" t="str">
        <f t="shared" si="64"/>
        <v>5000.07</v>
      </c>
      <c r="G355" s="141" t="s">
        <v>91</v>
      </c>
      <c r="H355" s="163">
        <v>0</v>
      </c>
      <c r="I355" s="163">
        <v>0</v>
      </c>
      <c r="J355" s="163"/>
      <c r="K355" s="163"/>
      <c r="L355" s="163"/>
      <c r="M355" s="163">
        <v>0</v>
      </c>
      <c r="N355" s="139">
        <v>0</v>
      </c>
      <c r="O355" s="139"/>
      <c r="Q355" s="174">
        <v>0</v>
      </c>
      <c r="R355" s="174">
        <v>0</v>
      </c>
      <c r="S355" s="174"/>
      <c r="T355" s="174"/>
      <c r="U355" s="174"/>
      <c r="V355" s="174">
        <v>0</v>
      </c>
      <c r="W355" s="140">
        <v>0</v>
      </c>
      <c r="X355" s="140"/>
      <c r="Z355" s="176">
        <v>0</v>
      </c>
      <c r="AA355" s="176">
        <v>0</v>
      </c>
      <c r="AB355" s="176"/>
      <c r="AC355" s="176"/>
      <c r="AD355" s="176"/>
      <c r="AE355" s="176">
        <v>0</v>
      </c>
      <c r="AF355" s="172">
        <v>0</v>
      </c>
      <c r="AG355" s="172"/>
      <c r="AI355" s="168">
        <f>IFERROR(VLOOKUP(B355,[2]rptBudgetaryBudgetCrossOrganiza!$A$1:$M$754,4,FALSE),"0")</f>
        <v>0</v>
      </c>
      <c r="AJ355" s="168">
        <f>IFERROR(VLOOKUP(B355,[2]rptBudgetaryBudgetCrossOrganiza!$A$1:$M$754,6,FALSE),"0")</f>
        <v>0</v>
      </c>
      <c r="AK355" s="170">
        <f t="shared" si="59"/>
        <v>0</v>
      </c>
      <c r="AL355" s="170">
        <f>IFERROR(VLOOKUP(B355,[3]rptBudgetaryBudgetCrossOrganiza!$A$8792:$O$10068,13,FALSE),"0")</f>
        <v>0</v>
      </c>
      <c r="AM355" s="170"/>
      <c r="AN355" s="170"/>
      <c r="AO355" s="170"/>
      <c r="AP355" s="170"/>
      <c r="AQ355" s="170"/>
      <c r="AS355" s="140"/>
      <c r="AT355" s="140"/>
      <c r="AU355" s="140"/>
      <c r="AV355" s="140"/>
      <c r="AW355" s="140"/>
      <c r="AX355" s="140"/>
      <c r="AY355" s="140"/>
      <c r="AZ355" s="140"/>
      <c r="BA355" s="141" t="b">
        <f t="shared" si="61"/>
        <v>1</v>
      </c>
      <c r="BB355" s="141">
        <f t="shared" si="65"/>
        <v>0</v>
      </c>
    </row>
    <row r="356" spans="1:54" hidden="1" x14ac:dyDescent="0.2">
      <c r="A356" s="190">
        <v>4</v>
      </c>
      <c r="B356" s="141" t="s">
        <v>599</v>
      </c>
      <c r="C356" s="148" t="str">
        <f t="shared" si="60"/>
        <v>40</v>
      </c>
      <c r="D356" s="148" t="str">
        <f t="shared" si="62"/>
        <v>60</v>
      </c>
      <c r="E356" s="148" t="str">
        <f t="shared" si="63"/>
        <v>530</v>
      </c>
      <c r="F356" s="127" t="str">
        <f t="shared" si="64"/>
        <v>5000.12</v>
      </c>
      <c r="G356" s="141" t="s">
        <v>96</v>
      </c>
      <c r="H356" s="163">
        <v>0</v>
      </c>
      <c r="I356" s="163">
        <v>0</v>
      </c>
      <c r="J356" s="163"/>
      <c r="K356" s="163"/>
      <c r="L356" s="163"/>
      <c r="M356" s="163">
        <v>0</v>
      </c>
      <c r="N356" s="139">
        <v>0</v>
      </c>
      <c r="O356" s="139"/>
      <c r="Q356" s="174">
        <v>0</v>
      </c>
      <c r="R356" s="174">
        <v>0</v>
      </c>
      <c r="S356" s="174"/>
      <c r="T356" s="174"/>
      <c r="U356" s="174"/>
      <c r="V356" s="174">
        <v>0</v>
      </c>
      <c r="W356" s="140">
        <v>0</v>
      </c>
      <c r="X356" s="140"/>
      <c r="Z356" s="176">
        <v>0</v>
      </c>
      <c r="AA356" s="176">
        <v>0</v>
      </c>
      <c r="AB356" s="176"/>
      <c r="AC356" s="176"/>
      <c r="AD356" s="176"/>
      <c r="AE356" s="176">
        <v>0</v>
      </c>
      <c r="AF356" s="172">
        <v>0</v>
      </c>
      <c r="AG356" s="172"/>
      <c r="AI356" s="168">
        <f>IFERROR(VLOOKUP(B356,[2]rptBudgetaryBudgetCrossOrganiza!$A$1:$M$754,4,FALSE),"0")</f>
        <v>0</v>
      </c>
      <c r="AJ356" s="168">
        <f>IFERROR(VLOOKUP(B356,[2]rptBudgetaryBudgetCrossOrganiza!$A$1:$M$754,6,FALSE),"0")</f>
        <v>0</v>
      </c>
      <c r="AK356" s="170">
        <f t="shared" si="59"/>
        <v>0</v>
      </c>
      <c r="AL356" s="170">
        <f>IFERROR(VLOOKUP(B356,[3]rptBudgetaryBudgetCrossOrganiza!$A$8792:$O$10068,13,FALSE),"0")</f>
        <v>0</v>
      </c>
      <c r="AM356" s="170"/>
      <c r="AN356" s="170"/>
      <c r="AO356" s="170"/>
      <c r="AP356" s="170"/>
      <c r="AQ356" s="170"/>
      <c r="AS356" s="140"/>
      <c r="AT356" s="140"/>
      <c r="AU356" s="140"/>
      <c r="AV356" s="140"/>
      <c r="AW356" s="140"/>
      <c r="AX356" s="140"/>
      <c r="AY356" s="140"/>
      <c r="AZ356" s="140"/>
      <c r="BA356" s="141" t="b">
        <f t="shared" si="61"/>
        <v>1</v>
      </c>
      <c r="BB356" s="141">
        <f t="shared" si="65"/>
        <v>0</v>
      </c>
    </row>
    <row r="357" spans="1:54" hidden="1" x14ac:dyDescent="0.2">
      <c r="A357" s="190">
        <v>4</v>
      </c>
      <c r="B357" s="141" t="s">
        <v>600</v>
      </c>
      <c r="C357" s="148" t="str">
        <f t="shared" si="60"/>
        <v>40</v>
      </c>
      <c r="D357" s="148" t="str">
        <f t="shared" si="62"/>
        <v>60</v>
      </c>
      <c r="E357" s="148" t="str">
        <f t="shared" si="63"/>
        <v>530</v>
      </c>
      <c r="F357" s="127" t="str">
        <f t="shared" si="64"/>
        <v>5000.05</v>
      </c>
      <c r="G357" s="141" t="s">
        <v>89</v>
      </c>
      <c r="H357" s="163">
        <v>0</v>
      </c>
      <c r="I357" s="163">
        <v>0</v>
      </c>
      <c r="J357" s="163"/>
      <c r="K357" s="163"/>
      <c r="L357" s="163"/>
      <c r="M357" s="163">
        <v>0</v>
      </c>
      <c r="N357" s="139">
        <v>0</v>
      </c>
      <c r="O357" s="139"/>
      <c r="Q357" s="174">
        <v>0</v>
      </c>
      <c r="R357" s="174">
        <v>0</v>
      </c>
      <c r="S357" s="174"/>
      <c r="T357" s="174"/>
      <c r="U357" s="174"/>
      <c r="V357" s="174">
        <v>0</v>
      </c>
      <c r="W357" s="140">
        <v>0</v>
      </c>
      <c r="X357" s="140"/>
      <c r="Z357" s="176">
        <v>0</v>
      </c>
      <c r="AA357" s="176">
        <v>0</v>
      </c>
      <c r="AB357" s="176"/>
      <c r="AC357" s="176"/>
      <c r="AD357" s="176"/>
      <c r="AE357" s="176">
        <v>0</v>
      </c>
      <c r="AF357" s="172">
        <v>0</v>
      </c>
      <c r="AG357" s="172"/>
      <c r="AI357" s="168">
        <f>IFERROR(VLOOKUP(B357,[2]rptBudgetaryBudgetCrossOrganiza!$A$1:$M$754,4,FALSE),"0")</f>
        <v>0</v>
      </c>
      <c r="AJ357" s="168">
        <f>IFERROR(VLOOKUP(B357,[2]rptBudgetaryBudgetCrossOrganiza!$A$1:$M$754,6,FALSE),"0")</f>
        <v>0</v>
      </c>
      <c r="AK357" s="170">
        <f t="shared" si="59"/>
        <v>0</v>
      </c>
      <c r="AL357" s="170">
        <f>IFERROR(VLOOKUP(B357,[3]rptBudgetaryBudgetCrossOrganiza!$A$8792:$O$10068,13,FALSE),"0")</f>
        <v>0</v>
      </c>
      <c r="AM357" s="170"/>
      <c r="AN357" s="170"/>
      <c r="AO357" s="170"/>
      <c r="AP357" s="170"/>
      <c r="AQ357" s="170"/>
      <c r="AS357" s="140"/>
      <c r="AT357" s="140"/>
      <c r="AU357" s="140"/>
      <c r="AV357" s="140"/>
      <c r="AW357" s="140"/>
      <c r="AX357" s="140"/>
      <c r="AY357" s="140"/>
      <c r="AZ357" s="140"/>
      <c r="BA357" s="141" t="b">
        <f t="shared" si="61"/>
        <v>1</v>
      </c>
      <c r="BB357" s="141">
        <f t="shared" si="65"/>
        <v>0</v>
      </c>
    </row>
    <row r="358" spans="1:54" hidden="1" x14ac:dyDescent="0.2">
      <c r="A358" s="190">
        <v>4</v>
      </c>
      <c r="B358" s="141" t="s">
        <v>601</v>
      </c>
      <c r="C358" s="148" t="str">
        <f t="shared" si="60"/>
        <v>40</v>
      </c>
      <c r="D358" s="148" t="str">
        <f t="shared" si="62"/>
        <v>60</v>
      </c>
      <c r="E358" s="148" t="str">
        <f t="shared" si="63"/>
        <v>530</v>
      </c>
      <c r="F358" s="127" t="str">
        <f t="shared" si="64"/>
        <v>5000.10</v>
      </c>
      <c r="G358" s="141" t="s">
        <v>94</v>
      </c>
      <c r="H358" s="163">
        <v>0</v>
      </c>
      <c r="I358" s="163">
        <v>0</v>
      </c>
      <c r="J358" s="163"/>
      <c r="K358" s="163"/>
      <c r="L358" s="163"/>
      <c r="M358" s="163">
        <v>0</v>
      </c>
      <c r="N358" s="139">
        <v>0</v>
      </c>
      <c r="O358" s="139"/>
      <c r="Q358" s="174">
        <v>0</v>
      </c>
      <c r="R358" s="174">
        <v>0</v>
      </c>
      <c r="S358" s="174"/>
      <c r="T358" s="174"/>
      <c r="U358" s="174"/>
      <c r="V358" s="174">
        <v>0</v>
      </c>
      <c r="W358" s="140">
        <v>0</v>
      </c>
      <c r="X358" s="140"/>
      <c r="Z358" s="176">
        <v>0</v>
      </c>
      <c r="AA358" s="176">
        <v>0</v>
      </c>
      <c r="AB358" s="176"/>
      <c r="AC358" s="176"/>
      <c r="AD358" s="176"/>
      <c r="AE358" s="176">
        <v>0</v>
      </c>
      <c r="AF358" s="172">
        <v>0</v>
      </c>
      <c r="AG358" s="172"/>
      <c r="AI358" s="168">
        <f>IFERROR(VLOOKUP(B358,[2]rptBudgetaryBudgetCrossOrganiza!$A$1:$M$754,4,FALSE),"0")</f>
        <v>0</v>
      </c>
      <c r="AJ358" s="168">
        <f>IFERROR(VLOOKUP(B358,[2]rptBudgetaryBudgetCrossOrganiza!$A$1:$M$754,6,FALSE),"0")</f>
        <v>0</v>
      </c>
      <c r="AK358" s="170">
        <f t="shared" si="59"/>
        <v>0</v>
      </c>
      <c r="AL358" s="170">
        <f>IFERROR(VLOOKUP(B358,[3]rptBudgetaryBudgetCrossOrganiza!$A$8792:$O$10068,13,FALSE),"0")</f>
        <v>0</v>
      </c>
      <c r="AM358" s="170"/>
      <c r="AN358" s="170"/>
      <c r="AO358" s="170"/>
      <c r="AP358" s="170"/>
      <c r="AQ358" s="170"/>
      <c r="AS358" s="140"/>
      <c r="AT358" s="140"/>
      <c r="AU358" s="140"/>
      <c r="AV358" s="140"/>
      <c r="AW358" s="140"/>
      <c r="AX358" s="140"/>
      <c r="AY358" s="140"/>
      <c r="AZ358" s="140"/>
      <c r="BA358" s="141" t="b">
        <f t="shared" si="61"/>
        <v>1</v>
      </c>
      <c r="BB358" s="141">
        <f t="shared" si="65"/>
        <v>0</v>
      </c>
    </row>
    <row r="359" spans="1:54" hidden="1" x14ac:dyDescent="0.2">
      <c r="A359" s="190">
        <v>4</v>
      </c>
      <c r="B359" s="141" t="s">
        <v>602</v>
      </c>
      <c r="C359" s="148" t="str">
        <f t="shared" si="60"/>
        <v>40</v>
      </c>
      <c r="D359" s="148" t="str">
        <f t="shared" si="62"/>
        <v>60</v>
      </c>
      <c r="E359" s="148" t="str">
        <f t="shared" si="63"/>
        <v>530</v>
      </c>
      <c r="F359" s="127" t="str">
        <f t="shared" si="64"/>
        <v>5000.04</v>
      </c>
      <c r="G359" s="141" t="s">
        <v>88</v>
      </c>
      <c r="H359" s="163">
        <v>0</v>
      </c>
      <c r="I359" s="163">
        <v>0</v>
      </c>
      <c r="J359" s="163"/>
      <c r="K359" s="163"/>
      <c r="L359" s="163"/>
      <c r="M359" s="163">
        <v>0</v>
      </c>
      <c r="N359" s="139">
        <v>0</v>
      </c>
      <c r="O359" s="139"/>
      <c r="Q359" s="174">
        <v>0</v>
      </c>
      <c r="R359" s="174">
        <v>0</v>
      </c>
      <c r="S359" s="174"/>
      <c r="T359" s="174"/>
      <c r="U359" s="174"/>
      <c r="V359" s="174">
        <v>0</v>
      </c>
      <c r="W359" s="140">
        <v>0</v>
      </c>
      <c r="X359" s="140"/>
      <c r="Z359" s="176">
        <v>0</v>
      </c>
      <c r="AA359" s="176">
        <v>0</v>
      </c>
      <c r="AB359" s="176"/>
      <c r="AC359" s="176"/>
      <c r="AD359" s="176"/>
      <c r="AE359" s="176">
        <v>0</v>
      </c>
      <c r="AF359" s="172">
        <v>0</v>
      </c>
      <c r="AG359" s="172"/>
      <c r="AI359" s="168">
        <f>IFERROR(VLOOKUP(B359,[2]rptBudgetaryBudgetCrossOrganiza!$A$1:$M$754,4,FALSE),"0")</f>
        <v>0</v>
      </c>
      <c r="AJ359" s="168">
        <f>IFERROR(VLOOKUP(B359,[2]rptBudgetaryBudgetCrossOrganiza!$A$1:$M$754,6,FALSE),"0")</f>
        <v>0</v>
      </c>
      <c r="AK359" s="170">
        <f t="shared" si="59"/>
        <v>0</v>
      </c>
      <c r="AL359" s="170">
        <f>IFERROR(VLOOKUP(B359,[3]rptBudgetaryBudgetCrossOrganiza!$A$8792:$O$10068,13,FALSE),"0")</f>
        <v>0</v>
      </c>
      <c r="AM359" s="170"/>
      <c r="AN359" s="170"/>
      <c r="AO359" s="170"/>
      <c r="AP359" s="170"/>
      <c r="AQ359" s="170"/>
      <c r="AS359" s="140"/>
      <c r="AT359" s="140"/>
      <c r="AU359" s="140"/>
      <c r="AV359" s="140"/>
      <c r="AW359" s="140"/>
      <c r="AX359" s="140"/>
      <c r="AY359" s="140"/>
      <c r="AZ359" s="140"/>
      <c r="BA359" s="141" t="b">
        <f t="shared" si="61"/>
        <v>1</v>
      </c>
      <c r="BB359" s="141">
        <f t="shared" si="65"/>
        <v>0</v>
      </c>
    </row>
    <row r="360" spans="1:54" hidden="1" x14ac:dyDescent="0.2">
      <c r="A360" s="190">
        <v>4</v>
      </c>
      <c r="B360" s="141" t="s">
        <v>603</v>
      </c>
      <c r="C360" s="148" t="str">
        <f t="shared" si="60"/>
        <v>40</v>
      </c>
      <c r="D360" s="148" t="str">
        <f t="shared" si="62"/>
        <v>60</v>
      </c>
      <c r="E360" s="148" t="str">
        <f t="shared" si="63"/>
        <v>530</v>
      </c>
      <c r="F360" s="127" t="str">
        <f t="shared" si="64"/>
        <v>5000.08</v>
      </c>
      <c r="G360" s="141" t="s">
        <v>92</v>
      </c>
      <c r="H360" s="163">
        <v>0</v>
      </c>
      <c r="I360" s="163">
        <v>0</v>
      </c>
      <c r="J360" s="163"/>
      <c r="K360" s="163"/>
      <c r="L360" s="163"/>
      <c r="M360" s="163">
        <v>0</v>
      </c>
      <c r="N360" s="139">
        <v>0</v>
      </c>
      <c r="O360" s="139"/>
      <c r="Q360" s="174">
        <v>0</v>
      </c>
      <c r="R360" s="174">
        <v>0</v>
      </c>
      <c r="S360" s="174"/>
      <c r="T360" s="174"/>
      <c r="U360" s="174"/>
      <c r="V360" s="174">
        <v>0</v>
      </c>
      <c r="W360" s="140">
        <v>0</v>
      </c>
      <c r="X360" s="140"/>
      <c r="Z360" s="176">
        <v>0</v>
      </c>
      <c r="AA360" s="176">
        <v>0</v>
      </c>
      <c r="AB360" s="176"/>
      <c r="AC360" s="176"/>
      <c r="AD360" s="176"/>
      <c r="AE360" s="176">
        <v>0</v>
      </c>
      <c r="AF360" s="172">
        <v>0</v>
      </c>
      <c r="AG360" s="172"/>
      <c r="AI360" s="168">
        <f>IFERROR(VLOOKUP(B360,[2]rptBudgetaryBudgetCrossOrganiza!$A$1:$M$754,4,FALSE),"0")</f>
        <v>0</v>
      </c>
      <c r="AJ360" s="168">
        <f>IFERROR(VLOOKUP(B360,[2]rptBudgetaryBudgetCrossOrganiza!$A$1:$M$754,6,FALSE),"0")</f>
        <v>0</v>
      </c>
      <c r="AK360" s="170">
        <f t="shared" si="59"/>
        <v>0</v>
      </c>
      <c r="AL360" s="170">
        <f>IFERROR(VLOOKUP(B360,[3]rptBudgetaryBudgetCrossOrganiza!$A$8792:$O$10068,13,FALSE),"0")</f>
        <v>0</v>
      </c>
      <c r="AM360" s="170"/>
      <c r="AN360" s="170"/>
      <c r="AO360" s="170"/>
      <c r="AP360" s="170"/>
      <c r="AQ360" s="170"/>
      <c r="AS360" s="140"/>
      <c r="AT360" s="140"/>
      <c r="AU360" s="140"/>
      <c r="AV360" s="140"/>
      <c r="AW360" s="140"/>
      <c r="AX360" s="140"/>
      <c r="AY360" s="140"/>
      <c r="AZ360" s="140"/>
      <c r="BA360" s="141" t="b">
        <f t="shared" si="61"/>
        <v>1</v>
      </c>
      <c r="BB360" s="141">
        <f t="shared" si="65"/>
        <v>0</v>
      </c>
    </row>
    <row r="361" spans="1:54" hidden="1" x14ac:dyDescent="0.2">
      <c r="A361" s="190">
        <v>4</v>
      </c>
      <c r="B361" s="141" t="s">
        <v>604</v>
      </c>
      <c r="C361" s="148" t="str">
        <f t="shared" si="60"/>
        <v>40</v>
      </c>
      <c r="D361" s="148" t="str">
        <f t="shared" si="62"/>
        <v>60</v>
      </c>
      <c r="E361" s="148" t="str">
        <f t="shared" si="63"/>
        <v>530</v>
      </c>
      <c r="F361" s="127" t="str">
        <f t="shared" si="64"/>
        <v>5000.09</v>
      </c>
      <c r="G361" s="141" t="s">
        <v>93</v>
      </c>
      <c r="H361" s="163">
        <v>0</v>
      </c>
      <c r="I361" s="163">
        <v>0</v>
      </c>
      <c r="J361" s="163"/>
      <c r="K361" s="163"/>
      <c r="L361" s="163"/>
      <c r="M361" s="163">
        <v>0</v>
      </c>
      <c r="N361" s="139">
        <v>0</v>
      </c>
      <c r="O361" s="139"/>
      <c r="Q361" s="174">
        <v>0</v>
      </c>
      <c r="R361" s="174">
        <v>0</v>
      </c>
      <c r="S361" s="174"/>
      <c r="T361" s="174"/>
      <c r="U361" s="174"/>
      <c r="V361" s="174">
        <v>0</v>
      </c>
      <c r="W361" s="140">
        <v>0</v>
      </c>
      <c r="X361" s="140"/>
      <c r="Z361" s="176">
        <v>0</v>
      </c>
      <c r="AA361" s="176">
        <v>0</v>
      </c>
      <c r="AB361" s="176"/>
      <c r="AC361" s="176"/>
      <c r="AD361" s="176"/>
      <c r="AE361" s="176">
        <v>0</v>
      </c>
      <c r="AF361" s="172">
        <v>0</v>
      </c>
      <c r="AG361" s="172"/>
      <c r="AI361" s="168">
        <f>IFERROR(VLOOKUP(B361,[2]rptBudgetaryBudgetCrossOrganiza!$A$1:$M$754,4,FALSE),"0")</f>
        <v>0</v>
      </c>
      <c r="AJ361" s="168">
        <f>IFERROR(VLOOKUP(B361,[2]rptBudgetaryBudgetCrossOrganiza!$A$1:$M$754,6,FALSE),"0")</f>
        <v>0</v>
      </c>
      <c r="AK361" s="170">
        <f t="shared" si="59"/>
        <v>0</v>
      </c>
      <c r="AL361" s="170">
        <f>IFERROR(VLOOKUP(B361,[3]rptBudgetaryBudgetCrossOrganiza!$A$8792:$O$10068,13,FALSE),"0")</f>
        <v>0</v>
      </c>
      <c r="AM361" s="170"/>
      <c r="AN361" s="170"/>
      <c r="AO361" s="170"/>
      <c r="AP361" s="170"/>
      <c r="AQ361" s="170"/>
      <c r="AS361" s="140"/>
      <c r="AT361" s="140"/>
      <c r="AU361" s="140"/>
      <c r="AV361" s="140"/>
      <c r="AW361" s="140"/>
      <c r="AX361" s="140"/>
      <c r="AY361" s="140"/>
      <c r="AZ361" s="140"/>
      <c r="BA361" s="141" t="b">
        <f t="shared" si="61"/>
        <v>1</v>
      </c>
      <c r="BB361" s="141">
        <f t="shared" si="65"/>
        <v>0</v>
      </c>
    </row>
    <row r="362" spans="1:54" hidden="1" x14ac:dyDescent="0.2">
      <c r="A362" s="190">
        <v>4</v>
      </c>
      <c r="B362" s="141" t="s">
        <v>605</v>
      </c>
      <c r="C362" s="148" t="str">
        <f t="shared" si="60"/>
        <v>40</v>
      </c>
      <c r="D362" s="148" t="str">
        <f t="shared" si="62"/>
        <v>60</v>
      </c>
      <c r="E362" s="148" t="str">
        <f t="shared" si="63"/>
        <v>530</v>
      </c>
      <c r="F362" s="127" t="str">
        <f t="shared" si="64"/>
        <v>5000.06</v>
      </c>
      <c r="G362" s="141" t="s">
        <v>90</v>
      </c>
      <c r="H362" s="163">
        <v>0</v>
      </c>
      <c r="I362" s="163">
        <v>0</v>
      </c>
      <c r="J362" s="163"/>
      <c r="K362" s="163"/>
      <c r="L362" s="163"/>
      <c r="M362" s="163">
        <v>0</v>
      </c>
      <c r="N362" s="139">
        <v>0</v>
      </c>
      <c r="O362" s="139"/>
      <c r="Q362" s="174">
        <v>0</v>
      </c>
      <c r="R362" s="174">
        <v>0</v>
      </c>
      <c r="S362" s="174"/>
      <c r="T362" s="174"/>
      <c r="U362" s="174"/>
      <c r="V362" s="174">
        <v>0</v>
      </c>
      <c r="W362" s="140">
        <v>0</v>
      </c>
      <c r="X362" s="140"/>
      <c r="Z362" s="176">
        <v>0</v>
      </c>
      <c r="AA362" s="176">
        <v>0</v>
      </c>
      <c r="AB362" s="176"/>
      <c r="AC362" s="176"/>
      <c r="AD362" s="176"/>
      <c r="AE362" s="176">
        <v>0</v>
      </c>
      <c r="AF362" s="172">
        <v>0</v>
      </c>
      <c r="AG362" s="172"/>
      <c r="AI362" s="168">
        <f>IFERROR(VLOOKUP(B362,[2]rptBudgetaryBudgetCrossOrganiza!$A$1:$M$754,4,FALSE),"0")</f>
        <v>0</v>
      </c>
      <c r="AJ362" s="168">
        <f>IFERROR(VLOOKUP(B362,[2]rptBudgetaryBudgetCrossOrganiza!$A$1:$M$754,6,FALSE),"0")</f>
        <v>0</v>
      </c>
      <c r="AK362" s="170">
        <f t="shared" si="59"/>
        <v>0</v>
      </c>
      <c r="AL362" s="170">
        <f>IFERROR(VLOOKUP(B362,[3]rptBudgetaryBudgetCrossOrganiza!$A$8792:$O$10068,13,FALSE),"0")</f>
        <v>0</v>
      </c>
      <c r="AM362" s="170"/>
      <c r="AN362" s="170"/>
      <c r="AO362" s="170"/>
      <c r="AP362" s="170"/>
      <c r="AQ362" s="170"/>
      <c r="AS362" s="140"/>
      <c r="AT362" s="140"/>
      <c r="AU362" s="140"/>
      <c r="AV362" s="140"/>
      <c r="AW362" s="140"/>
      <c r="AX362" s="140"/>
      <c r="AY362" s="140"/>
      <c r="AZ362" s="140"/>
      <c r="BA362" s="141" t="b">
        <f t="shared" si="61"/>
        <v>1</v>
      </c>
      <c r="BB362" s="141">
        <f t="shared" si="65"/>
        <v>0</v>
      </c>
    </row>
    <row r="363" spans="1:54" hidden="1" x14ac:dyDescent="0.2">
      <c r="A363" s="190">
        <v>4</v>
      </c>
      <c r="B363" s="141" t="s">
        <v>606</v>
      </c>
      <c r="C363" s="148" t="str">
        <f t="shared" si="60"/>
        <v>40</v>
      </c>
      <c r="D363" s="148" t="str">
        <f t="shared" si="62"/>
        <v>60</v>
      </c>
      <c r="E363" s="148" t="str">
        <f t="shared" si="63"/>
        <v>530</v>
      </c>
      <c r="F363" s="127" t="str">
        <f t="shared" si="64"/>
        <v>5000.03</v>
      </c>
      <c r="G363" s="141" t="s">
        <v>87</v>
      </c>
      <c r="H363" s="163">
        <v>0</v>
      </c>
      <c r="I363" s="163">
        <v>0</v>
      </c>
      <c r="J363" s="163"/>
      <c r="K363" s="163"/>
      <c r="L363" s="163"/>
      <c r="M363" s="163">
        <v>0</v>
      </c>
      <c r="N363" s="139">
        <v>0</v>
      </c>
      <c r="O363" s="139"/>
      <c r="Q363" s="174">
        <v>0</v>
      </c>
      <c r="R363" s="174">
        <v>0</v>
      </c>
      <c r="S363" s="174"/>
      <c r="T363" s="174"/>
      <c r="U363" s="174"/>
      <c r="V363" s="174">
        <v>0</v>
      </c>
      <c r="W363" s="140">
        <v>0</v>
      </c>
      <c r="X363" s="140"/>
      <c r="Z363" s="176">
        <v>0</v>
      </c>
      <c r="AA363" s="176">
        <v>0</v>
      </c>
      <c r="AB363" s="176"/>
      <c r="AC363" s="176"/>
      <c r="AD363" s="176"/>
      <c r="AE363" s="176">
        <v>0</v>
      </c>
      <c r="AF363" s="172">
        <v>0</v>
      </c>
      <c r="AG363" s="172"/>
      <c r="AI363" s="168">
        <f>IFERROR(VLOOKUP(B363,[2]rptBudgetaryBudgetCrossOrganiza!$A$1:$M$754,4,FALSE),"0")</f>
        <v>0</v>
      </c>
      <c r="AJ363" s="168">
        <f>IFERROR(VLOOKUP(B363,[2]rptBudgetaryBudgetCrossOrganiza!$A$1:$M$754,6,FALSE),"0")</f>
        <v>0</v>
      </c>
      <c r="AK363" s="170">
        <f t="shared" si="59"/>
        <v>0</v>
      </c>
      <c r="AL363" s="170">
        <f>IFERROR(VLOOKUP(B363,[3]rptBudgetaryBudgetCrossOrganiza!$A$8792:$O$10068,13,FALSE),"0")</f>
        <v>0</v>
      </c>
      <c r="AM363" s="170"/>
      <c r="AN363" s="170"/>
      <c r="AO363" s="170"/>
      <c r="AP363" s="170"/>
      <c r="AQ363" s="170"/>
      <c r="AS363" s="140"/>
      <c r="AT363" s="140"/>
      <c r="AU363" s="140"/>
      <c r="AV363" s="140"/>
      <c r="AW363" s="140"/>
      <c r="AX363" s="140"/>
      <c r="AY363" s="140"/>
      <c r="AZ363" s="140"/>
      <c r="BA363" s="141" t="b">
        <f t="shared" si="61"/>
        <v>1</v>
      </c>
      <c r="BB363" s="141">
        <f t="shared" si="65"/>
        <v>0</v>
      </c>
    </row>
    <row r="364" spans="1:54" hidden="1" x14ac:dyDescent="0.2">
      <c r="A364" s="190">
        <v>4</v>
      </c>
      <c r="B364" s="141" t="s">
        <v>607</v>
      </c>
      <c r="C364" s="148" t="str">
        <f t="shared" si="60"/>
        <v>40</v>
      </c>
      <c r="D364" s="148" t="str">
        <f t="shared" si="62"/>
        <v>60</v>
      </c>
      <c r="E364" s="148" t="str">
        <f t="shared" si="63"/>
        <v>530</v>
      </c>
      <c r="F364" s="127" t="str">
        <f t="shared" si="64"/>
        <v>5000.02</v>
      </c>
      <c r="G364" s="141" t="s">
        <v>86</v>
      </c>
      <c r="H364" s="163">
        <v>0</v>
      </c>
      <c r="I364" s="163">
        <v>0</v>
      </c>
      <c r="J364" s="163"/>
      <c r="K364" s="163"/>
      <c r="L364" s="163"/>
      <c r="M364" s="163">
        <v>0</v>
      </c>
      <c r="N364" s="139">
        <v>0</v>
      </c>
      <c r="O364" s="139"/>
      <c r="Q364" s="174">
        <v>0</v>
      </c>
      <c r="R364" s="174">
        <v>0</v>
      </c>
      <c r="S364" s="174"/>
      <c r="T364" s="174"/>
      <c r="U364" s="174"/>
      <c r="V364" s="174">
        <v>0</v>
      </c>
      <c r="W364" s="140">
        <v>0</v>
      </c>
      <c r="X364" s="140"/>
      <c r="Z364" s="176">
        <v>0</v>
      </c>
      <c r="AA364" s="176">
        <v>0</v>
      </c>
      <c r="AB364" s="176"/>
      <c r="AC364" s="176"/>
      <c r="AD364" s="176"/>
      <c r="AE364" s="176">
        <v>0</v>
      </c>
      <c r="AF364" s="172">
        <v>0</v>
      </c>
      <c r="AG364" s="172"/>
      <c r="AI364" s="168">
        <f>IFERROR(VLOOKUP(B364,[2]rptBudgetaryBudgetCrossOrganiza!$A$1:$M$754,4,FALSE),"0")</f>
        <v>0</v>
      </c>
      <c r="AJ364" s="168">
        <f>IFERROR(VLOOKUP(B364,[2]rptBudgetaryBudgetCrossOrganiza!$A$1:$M$754,6,FALSE),"0")</f>
        <v>0</v>
      </c>
      <c r="AK364" s="170">
        <f t="shared" si="59"/>
        <v>0</v>
      </c>
      <c r="AL364" s="170">
        <f>IFERROR(VLOOKUP(B364,[3]rptBudgetaryBudgetCrossOrganiza!$A$8792:$O$10068,13,FALSE),"0")</f>
        <v>0</v>
      </c>
      <c r="AM364" s="170"/>
      <c r="AN364" s="170"/>
      <c r="AO364" s="170"/>
      <c r="AP364" s="170"/>
      <c r="AQ364" s="170"/>
      <c r="AS364" s="140"/>
      <c r="AT364" s="140"/>
      <c r="AU364" s="140"/>
      <c r="AV364" s="140"/>
      <c r="AW364" s="140"/>
      <c r="AX364" s="140"/>
      <c r="AY364" s="140"/>
      <c r="AZ364" s="140"/>
      <c r="BA364" s="141" t="b">
        <f t="shared" si="61"/>
        <v>1</v>
      </c>
      <c r="BB364" s="141">
        <f t="shared" si="65"/>
        <v>0</v>
      </c>
    </row>
    <row r="365" spans="1:54" hidden="1" x14ac:dyDescent="0.2">
      <c r="A365" s="190">
        <v>4</v>
      </c>
      <c r="B365" s="141" t="s">
        <v>608</v>
      </c>
      <c r="C365" s="148" t="str">
        <f t="shared" si="60"/>
        <v>40</v>
      </c>
      <c r="D365" s="148" t="str">
        <f t="shared" si="62"/>
        <v>60</v>
      </c>
      <c r="E365" s="148" t="str">
        <f t="shared" si="63"/>
        <v>530</v>
      </c>
      <c r="F365" s="127" t="str">
        <f t="shared" si="64"/>
        <v>5000.01</v>
      </c>
      <c r="G365" s="141" t="s">
        <v>85</v>
      </c>
      <c r="H365" s="163">
        <v>0</v>
      </c>
      <c r="I365" s="163">
        <v>0</v>
      </c>
      <c r="J365" s="163"/>
      <c r="K365" s="163"/>
      <c r="L365" s="163"/>
      <c r="M365" s="163">
        <v>0</v>
      </c>
      <c r="N365" s="139">
        <v>0</v>
      </c>
      <c r="O365" s="139"/>
      <c r="Q365" s="174">
        <v>0</v>
      </c>
      <c r="R365" s="174">
        <v>0</v>
      </c>
      <c r="S365" s="174"/>
      <c r="T365" s="174"/>
      <c r="U365" s="174"/>
      <c r="V365" s="174">
        <v>0</v>
      </c>
      <c r="W365" s="140">
        <v>0</v>
      </c>
      <c r="X365" s="140"/>
      <c r="Z365" s="176">
        <v>0</v>
      </c>
      <c r="AA365" s="176">
        <v>0</v>
      </c>
      <c r="AB365" s="176"/>
      <c r="AC365" s="176"/>
      <c r="AD365" s="176"/>
      <c r="AE365" s="176">
        <v>0</v>
      </c>
      <c r="AF365" s="172">
        <v>0</v>
      </c>
      <c r="AG365" s="172"/>
      <c r="AI365" s="168">
        <f>IFERROR(VLOOKUP(B365,[2]rptBudgetaryBudgetCrossOrganiza!$A$1:$M$754,4,FALSE),"0")</f>
        <v>0</v>
      </c>
      <c r="AJ365" s="168">
        <f>IFERROR(VLOOKUP(B365,[2]rptBudgetaryBudgetCrossOrganiza!$A$1:$M$754,6,FALSE),"0")</f>
        <v>0</v>
      </c>
      <c r="AK365" s="170">
        <f t="shared" ref="AK365:AK381" si="66">AJ365</f>
        <v>0</v>
      </c>
      <c r="AL365" s="170">
        <f>IFERROR(VLOOKUP(B365,[3]rptBudgetaryBudgetCrossOrganiza!$A$8792:$O$10068,13,FALSE),"0")</f>
        <v>0</v>
      </c>
      <c r="AM365" s="170"/>
      <c r="AN365" s="170"/>
      <c r="AO365" s="170"/>
      <c r="AP365" s="170"/>
      <c r="AQ365" s="170"/>
      <c r="AS365" s="140"/>
      <c r="AT365" s="140"/>
      <c r="AU365" s="140"/>
      <c r="AV365" s="140"/>
      <c r="AW365" s="140"/>
      <c r="AX365" s="140"/>
      <c r="AY365" s="140"/>
      <c r="AZ365" s="140"/>
      <c r="BA365" s="141" t="b">
        <f t="shared" si="61"/>
        <v>1</v>
      </c>
      <c r="BB365" s="141">
        <f t="shared" si="65"/>
        <v>0</v>
      </c>
    </row>
    <row r="366" spans="1:54" hidden="1" x14ac:dyDescent="0.2">
      <c r="A366" s="190">
        <v>4</v>
      </c>
      <c r="B366" s="141" t="s">
        <v>609</v>
      </c>
      <c r="C366" s="148" t="str">
        <f t="shared" si="60"/>
        <v>40</v>
      </c>
      <c r="D366" s="148" t="str">
        <f t="shared" si="62"/>
        <v>60</v>
      </c>
      <c r="E366" s="148" t="str">
        <f t="shared" si="63"/>
        <v>530</v>
      </c>
      <c r="F366" s="127" t="str">
        <f t="shared" si="64"/>
        <v>5000.11</v>
      </c>
      <c r="G366" s="141" t="s">
        <v>95</v>
      </c>
      <c r="H366" s="163">
        <v>0</v>
      </c>
      <c r="I366" s="163">
        <v>0</v>
      </c>
      <c r="J366" s="163"/>
      <c r="K366" s="163"/>
      <c r="L366" s="163"/>
      <c r="M366" s="163">
        <v>0</v>
      </c>
      <c r="N366" s="139">
        <v>0</v>
      </c>
      <c r="O366" s="139"/>
      <c r="Q366" s="174">
        <v>0</v>
      </c>
      <c r="R366" s="174">
        <v>0</v>
      </c>
      <c r="S366" s="174"/>
      <c r="T366" s="174"/>
      <c r="U366" s="174"/>
      <c r="V366" s="174">
        <v>0</v>
      </c>
      <c r="W366" s="140">
        <v>0</v>
      </c>
      <c r="X366" s="140"/>
      <c r="Z366" s="176">
        <v>0</v>
      </c>
      <c r="AA366" s="176">
        <v>0</v>
      </c>
      <c r="AB366" s="176"/>
      <c r="AC366" s="176"/>
      <c r="AD366" s="176"/>
      <c r="AE366" s="176">
        <v>0</v>
      </c>
      <c r="AF366" s="172">
        <v>0</v>
      </c>
      <c r="AG366" s="172"/>
      <c r="AI366" s="168">
        <f>IFERROR(VLOOKUP(B366,[2]rptBudgetaryBudgetCrossOrganiza!$A$1:$M$754,4,FALSE),"0")</f>
        <v>0</v>
      </c>
      <c r="AJ366" s="168">
        <f>IFERROR(VLOOKUP(B366,[2]rptBudgetaryBudgetCrossOrganiza!$A$1:$M$754,6,FALSE),"0")</f>
        <v>0</v>
      </c>
      <c r="AK366" s="170">
        <f t="shared" si="66"/>
        <v>0</v>
      </c>
      <c r="AL366" s="170">
        <f>IFERROR(VLOOKUP(B366,[3]rptBudgetaryBudgetCrossOrganiza!$A$8792:$O$10068,13,FALSE),"0")</f>
        <v>0</v>
      </c>
      <c r="AM366" s="170"/>
      <c r="AN366" s="170"/>
      <c r="AO366" s="170"/>
      <c r="AP366" s="170"/>
      <c r="AQ366" s="170"/>
      <c r="AS366" s="140"/>
      <c r="AT366" s="140"/>
      <c r="AU366" s="140"/>
      <c r="AV366" s="140"/>
      <c r="AW366" s="140"/>
      <c r="AX366" s="140"/>
      <c r="AY366" s="140"/>
      <c r="AZ366" s="140"/>
      <c r="BA366" s="141" t="b">
        <f t="shared" si="61"/>
        <v>1</v>
      </c>
      <c r="BB366" s="141">
        <f t="shared" si="65"/>
        <v>0</v>
      </c>
    </row>
    <row r="367" spans="1:54" hidden="1" x14ac:dyDescent="0.2">
      <c r="A367" s="190">
        <v>4</v>
      </c>
      <c r="B367" s="141" t="s">
        <v>610</v>
      </c>
      <c r="C367" s="148" t="str">
        <f t="shared" si="60"/>
        <v>40</v>
      </c>
      <c r="D367" s="148" t="str">
        <f t="shared" si="62"/>
        <v>70</v>
      </c>
      <c r="E367" s="148" t="str">
        <f t="shared" si="63"/>
        <v>570</v>
      </c>
      <c r="F367" s="127" t="str">
        <f t="shared" si="64"/>
        <v>5100.00</v>
      </c>
      <c r="G367" s="141" t="s">
        <v>98</v>
      </c>
      <c r="H367" s="163">
        <v>0</v>
      </c>
      <c r="I367" s="163">
        <v>0</v>
      </c>
      <c r="J367" s="163"/>
      <c r="K367" s="163"/>
      <c r="L367" s="163"/>
      <c r="M367" s="163">
        <v>0</v>
      </c>
      <c r="N367" s="139">
        <v>0</v>
      </c>
      <c r="O367" s="139"/>
      <c r="Q367" s="174">
        <v>0</v>
      </c>
      <c r="R367" s="174">
        <v>0</v>
      </c>
      <c r="S367" s="174"/>
      <c r="T367" s="174"/>
      <c r="U367" s="174"/>
      <c r="V367" s="174">
        <v>0</v>
      </c>
      <c r="W367" s="140">
        <v>0</v>
      </c>
      <c r="X367" s="140"/>
      <c r="Z367" s="176">
        <v>0</v>
      </c>
      <c r="AA367" s="176">
        <v>0</v>
      </c>
      <c r="AB367" s="176"/>
      <c r="AC367" s="176"/>
      <c r="AD367" s="176"/>
      <c r="AE367" s="176">
        <v>0</v>
      </c>
      <c r="AF367" s="172">
        <v>0</v>
      </c>
      <c r="AG367" s="172"/>
      <c r="AI367" s="168">
        <f>IFERROR(VLOOKUP(B367,[2]rptBudgetaryBudgetCrossOrganiza!$A$1:$M$754,4,FALSE),"0")</f>
        <v>0</v>
      </c>
      <c r="AJ367" s="168">
        <f>IFERROR(VLOOKUP(B367,[2]rptBudgetaryBudgetCrossOrganiza!$A$1:$M$754,6,FALSE),"0")</f>
        <v>0</v>
      </c>
      <c r="AK367" s="170">
        <f t="shared" si="66"/>
        <v>0</v>
      </c>
      <c r="AL367" s="170">
        <f>IFERROR(VLOOKUP(B367,[3]rptBudgetaryBudgetCrossOrganiza!$A$8792:$O$10068,13,FALSE),"0")</f>
        <v>0</v>
      </c>
      <c r="AM367" s="170"/>
      <c r="AN367" s="170"/>
      <c r="AO367" s="170"/>
      <c r="AP367" s="170"/>
      <c r="AQ367" s="170"/>
      <c r="AS367" s="140"/>
      <c r="AT367" s="140"/>
      <c r="AU367" s="140"/>
      <c r="AV367" s="140"/>
      <c r="AW367" s="140"/>
      <c r="AX367" s="140"/>
      <c r="AY367" s="140"/>
      <c r="AZ367" s="140"/>
      <c r="BA367" s="141" t="b">
        <f t="shared" si="61"/>
        <v>1</v>
      </c>
      <c r="BB367" s="141">
        <f t="shared" si="65"/>
        <v>0</v>
      </c>
    </row>
    <row r="368" spans="1:54" hidden="1" x14ac:dyDescent="0.2">
      <c r="A368" s="141">
        <v>16</v>
      </c>
      <c r="B368" s="141" t="s">
        <v>611</v>
      </c>
      <c r="C368" s="148" t="str">
        <f t="shared" si="60"/>
        <v>40</v>
      </c>
      <c r="D368" s="148" t="str">
        <f t="shared" si="62"/>
        <v>80</v>
      </c>
      <c r="E368" s="148" t="str">
        <f t="shared" si="63"/>
        <v>005</v>
      </c>
      <c r="F368" s="127" t="str">
        <f t="shared" si="64"/>
        <v>8910.09</v>
      </c>
      <c r="G368" s="141" t="s">
        <v>1028</v>
      </c>
      <c r="H368" s="163">
        <v>0</v>
      </c>
      <c r="I368" s="163">
        <v>0</v>
      </c>
      <c r="J368" s="163"/>
      <c r="K368" s="163"/>
      <c r="L368" s="163"/>
      <c r="M368" s="163">
        <v>0</v>
      </c>
      <c r="N368" s="139">
        <v>0</v>
      </c>
      <c r="O368" s="139"/>
      <c r="Q368" s="174">
        <v>0</v>
      </c>
      <c r="R368" s="174">
        <v>0</v>
      </c>
      <c r="S368" s="174"/>
      <c r="T368" s="174"/>
      <c r="U368" s="174"/>
      <c r="V368" s="174">
        <v>0</v>
      </c>
      <c r="W368" s="140">
        <v>0</v>
      </c>
      <c r="X368" s="140"/>
      <c r="Z368" s="176">
        <v>0</v>
      </c>
      <c r="AA368" s="176">
        <v>0</v>
      </c>
      <c r="AB368" s="176"/>
      <c r="AC368" s="176"/>
      <c r="AD368" s="176"/>
      <c r="AE368" s="176">
        <v>0</v>
      </c>
      <c r="AF368" s="172">
        <v>0</v>
      </c>
      <c r="AG368" s="172"/>
      <c r="AI368" s="168">
        <f>IFERROR(VLOOKUP(B368,[2]rptBudgetaryBudgetCrossOrganiza!$A$1:$M$754,4,FALSE),"0")</f>
        <v>0</v>
      </c>
      <c r="AJ368" s="168">
        <f>IFERROR(VLOOKUP(B368,[2]rptBudgetaryBudgetCrossOrganiza!$A$1:$M$754,6,FALSE),"0")</f>
        <v>0</v>
      </c>
      <c r="AK368" s="170">
        <f t="shared" si="66"/>
        <v>0</v>
      </c>
      <c r="AL368" s="170">
        <f>IFERROR(VLOOKUP(B368,[3]rptBudgetaryBudgetCrossOrganiza!$A$8792:$O$10068,13,FALSE),"0")</f>
        <v>0</v>
      </c>
      <c r="AM368" s="170"/>
      <c r="AN368" s="170"/>
      <c r="AO368" s="170"/>
      <c r="AP368" s="170"/>
      <c r="AQ368" s="170"/>
      <c r="AS368" s="140"/>
      <c r="AT368" s="140"/>
      <c r="AU368" s="140"/>
      <c r="AV368" s="140"/>
      <c r="AW368" s="140"/>
      <c r="AX368" s="140"/>
      <c r="AY368" s="140"/>
      <c r="AZ368" s="140"/>
      <c r="BA368" s="141" t="b">
        <f t="shared" si="61"/>
        <v>1</v>
      </c>
      <c r="BB368" s="141">
        <f t="shared" si="65"/>
        <v>0</v>
      </c>
    </row>
    <row r="369" spans="1:54" hidden="1" x14ac:dyDescent="0.2">
      <c r="A369" s="141">
        <v>16</v>
      </c>
      <c r="B369" s="141" t="s">
        <v>612</v>
      </c>
      <c r="C369" s="148" t="str">
        <f t="shared" si="60"/>
        <v>40</v>
      </c>
      <c r="D369" s="148" t="str">
        <f t="shared" si="62"/>
        <v>80</v>
      </c>
      <c r="E369" s="148" t="str">
        <f t="shared" si="63"/>
        <v>005</v>
      </c>
      <c r="F369" s="127" t="str">
        <f t="shared" si="64"/>
        <v>8910.20</v>
      </c>
      <c r="G369" s="141" t="s">
        <v>1029</v>
      </c>
      <c r="H369" s="163">
        <v>513500</v>
      </c>
      <c r="I369" s="163">
        <v>513500</v>
      </c>
      <c r="J369" s="163"/>
      <c r="K369" s="163"/>
      <c r="L369" s="163"/>
      <c r="M369" s="163">
        <v>513499.82</v>
      </c>
      <c r="N369" s="139">
        <v>513499.82</v>
      </c>
      <c r="O369" s="139"/>
      <c r="Q369" s="174">
        <v>513500</v>
      </c>
      <c r="R369" s="174">
        <v>513500</v>
      </c>
      <c r="S369" s="174"/>
      <c r="T369" s="174"/>
      <c r="U369" s="174"/>
      <c r="V369" s="174">
        <v>513499.82</v>
      </c>
      <c r="W369" s="140">
        <v>513499.82</v>
      </c>
      <c r="X369" s="140"/>
      <c r="Z369" s="176">
        <v>513500</v>
      </c>
      <c r="AA369" s="176">
        <v>513500</v>
      </c>
      <c r="AB369" s="176"/>
      <c r="AC369" s="176"/>
      <c r="AD369" s="176"/>
      <c r="AE369" s="176">
        <v>513499.82</v>
      </c>
      <c r="AF369" s="172">
        <v>513499.82</v>
      </c>
      <c r="AG369" s="172"/>
      <c r="AI369" s="168">
        <f>IFERROR(VLOOKUP(B369,[2]rptBudgetaryBudgetCrossOrganiza!$A$1:$M$754,4,FALSE),"0")</f>
        <v>513500</v>
      </c>
      <c r="AJ369" s="168">
        <f>IFERROR(VLOOKUP(B369,[2]rptBudgetaryBudgetCrossOrganiza!$A$1:$M$754,6,FALSE),"0")</f>
        <v>513500</v>
      </c>
      <c r="AK369" s="170">
        <f t="shared" si="66"/>
        <v>513500</v>
      </c>
      <c r="AL369" s="170">
        <f>IFERROR(VLOOKUP(B369,[3]rptBudgetaryBudgetCrossOrganiza!$A$8792:$O$10068,13,FALSE),"0")</f>
        <v>0</v>
      </c>
      <c r="AM369" s="170"/>
      <c r="AN369" s="170"/>
      <c r="AO369" s="170"/>
      <c r="AP369" s="170"/>
      <c r="AQ369" s="170"/>
      <c r="AS369" s="140"/>
      <c r="AT369" s="140"/>
      <c r="AU369" s="140"/>
      <c r="AV369" s="140"/>
      <c r="AW369" s="140"/>
      <c r="AX369" s="140"/>
      <c r="AY369" s="140"/>
      <c r="AZ369" s="140"/>
      <c r="BA369" s="141" t="b">
        <f t="shared" si="61"/>
        <v>1</v>
      </c>
      <c r="BB369" s="141">
        <f t="shared" si="65"/>
        <v>0</v>
      </c>
    </row>
    <row r="370" spans="1:54" hidden="1" x14ac:dyDescent="0.2">
      <c r="A370" s="141">
        <v>16</v>
      </c>
      <c r="B370" s="141" t="s">
        <v>613</v>
      </c>
      <c r="C370" s="148" t="str">
        <f t="shared" si="60"/>
        <v>40</v>
      </c>
      <c r="D370" s="148" t="str">
        <f t="shared" si="62"/>
        <v>80</v>
      </c>
      <c r="E370" s="148" t="str">
        <f t="shared" si="63"/>
        <v>005</v>
      </c>
      <c r="F370" s="127" t="str">
        <f t="shared" si="64"/>
        <v>8910.22</v>
      </c>
      <c r="G370" s="141" t="s">
        <v>1030</v>
      </c>
      <c r="H370" s="163">
        <v>349600</v>
      </c>
      <c r="I370" s="163">
        <v>349600</v>
      </c>
      <c r="J370" s="163"/>
      <c r="K370" s="163"/>
      <c r="L370" s="163"/>
      <c r="M370" s="163">
        <v>348578.78</v>
      </c>
      <c r="N370" s="139">
        <v>348578.78</v>
      </c>
      <c r="O370" s="139"/>
      <c r="Q370" s="174">
        <v>332700</v>
      </c>
      <c r="R370" s="174">
        <v>332700</v>
      </c>
      <c r="S370" s="174"/>
      <c r="T370" s="174"/>
      <c r="U370" s="174"/>
      <c r="V370" s="174">
        <v>330904.58</v>
      </c>
      <c r="W370" s="140">
        <v>330904.58</v>
      </c>
      <c r="X370" s="140"/>
      <c r="Z370" s="176">
        <v>304840</v>
      </c>
      <c r="AA370" s="176">
        <v>304840</v>
      </c>
      <c r="AB370" s="176"/>
      <c r="AC370" s="176"/>
      <c r="AD370" s="176"/>
      <c r="AE370" s="176">
        <v>160966.04</v>
      </c>
      <c r="AF370" s="172">
        <v>160966.04</v>
      </c>
      <c r="AG370" s="172"/>
      <c r="AI370" s="168">
        <f>IFERROR(VLOOKUP(B370,[2]rptBudgetaryBudgetCrossOrganiza!$A$1:$M$754,4,FALSE),"0")</f>
        <v>304840</v>
      </c>
      <c r="AJ370" s="168">
        <f>IFERROR(VLOOKUP(B370,[2]rptBudgetaryBudgetCrossOrganiza!$A$1:$M$754,6,FALSE),"0")</f>
        <v>304840</v>
      </c>
      <c r="AK370" s="170">
        <f t="shared" si="66"/>
        <v>304840</v>
      </c>
      <c r="AL370" s="170">
        <f>IFERROR(VLOOKUP(B370,[3]rptBudgetaryBudgetCrossOrganiza!$A$8792:$O$10068,13,FALSE),"0")</f>
        <v>0</v>
      </c>
      <c r="AM370" s="170"/>
      <c r="AN370" s="170"/>
      <c r="AO370" s="170"/>
      <c r="AP370" s="170"/>
      <c r="AQ370" s="170"/>
      <c r="AS370" s="140"/>
      <c r="AT370" s="140"/>
      <c r="AU370" s="140"/>
      <c r="AV370" s="140"/>
      <c r="AW370" s="140"/>
      <c r="AX370" s="140"/>
      <c r="AY370" s="140"/>
      <c r="AZ370" s="140"/>
      <c r="BA370" s="141" t="b">
        <f t="shared" si="61"/>
        <v>1</v>
      </c>
      <c r="BB370" s="141">
        <f t="shared" si="65"/>
        <v>0</v>
      </c>
    </row>
    <row r="371" spans="1:54" hidden="1" x14ac:dyDescent="0.2">
      <c r="A371" s="141">
        <v>16</v>
      </c>
      <c r="B371" s="141" t="s">
        <v>614</v>
      </c>
      <c r="C371" s="148" t="str">
        <f t="shared" si="60"/>
        <v>40</v>
      </c>
      <c r="D371" s="148" t="str">
        <f t="shared" si="62"/>
        <v>80</v>
      </c>
      <c r="E371" s="148" t="str">
        <f t="shared" si="63"/>
        <v>005</v>
      </c>
      <c r="F371" s="127" t="str">
        <f t="shared" si="64"/>
        <v>8910.02</v>
      </c>
      <c r="G371" s="141" t="s">
        <v>1031</v>
      </c>
      <c r="H371" s="163">
        <v>0</v>
      </c>
      <c r="I371" s="163">
        <v>0</v>
      </c>
      <c r="J371" s="163"/>
      <c r="K371" s="163"/>
      <c r="L371" s="163"/>
      <c r="M371" s="163">
        <v>0</v>
      </c>
      <c r="N371" s="139">
        <v>0</v>
      </c>
      <c r="O371" s="139"/>
      <c r="Q371" s="174">
        <v>0</v>
      </c>
      <c r="R371" s="174">
        <v>0</v>
      </c>
      <c r="S371" s="174"/>
      <c r="T371" s="174"/>
      <c r="U371" s="174"/>
      <c r="V371" s="174">
        <v>0</v>
      </c>
      <c r="W371" s="140">
        <v>0</v>
      </c>
      <c r="X371" s="140"/>
      <c r="Z371" s="176">
        <v>0</v>
      </c>
      <c r="AA371" s="176">
        <v>0</v>
      </c>
      <c r="AB371" s="176"/>
      <c r="AC371" s="176"/>
      <c r="AD371" s="176"/>
      <c r="AE371" s="176">
        <v>0</v>
      </c>
      <c r="AF371" s="172">
        <v>0</v>
      </c>
      <c r="AG371" s="172"/>
      <c r="AI371" s="168">
        <f>IFERROR(VLOOKUP(B371,[2]rptBudgetaryBudgetCrossOrganiza!$A$1:$M$754,4,FALSE),"0")</f>
        <v>0</v>
      </c>
      <c r="AJ371" s="168">
        <f>IFERROR(VLOOKUP(B371,[2]rptBudgetaryBudgetCrossOrganiza!$A$1:$M$754,6,FALSE),"0")</f>
        <v>0</v>
      </c>
      <c r="AK371" s="170">
        <f t="shared" si="66"/>
        <v>0</v>
      </c>
      <c r="AL371" s="170">
        <f>IFERROR(VLOOKUP(B371,[3]rptBudgetaryBudgetCrossOrganiza!$A$8792:$O$10068,13,FALSE),"0")</f>
        <v>0</v>
      </c>
      <c r="AM371" s="170"/>
      <c r="AN371" s="170"/>
      <c r="AO371" s="170"/>
      <c r="AP371" s="170"/>
      <c r="AQ371" s="170"/>
      <c r="AS371" s="140"/>
      <c r="AT371" s="140"/>
      <c r="AU371" s="140"/>
      <c r="AV371" s="140"/>
      <c r="AW371" s="140"/>
      <c r="AX371" s="140"/>
      <c r="AY371" s="140"/>
      <c r="AZ371" s="140"/>
      <c r="BA371" s="141" t="b">
        <f t="shared" si="61"/>
        <v>1</v>
      </c>
      <c r="BB371" s="141">
        <f t="shared" si="65"/>
        <v>0</v>
      </c>
    </row>
    <row r="372" spans="1:54" hidden="1" x14ac:dyDescent="0.2">
      <c r="A372" s="141">
        <v>16</v>
      </c>
      <c r="B372" s="141" t="s">
        <v>615</v>
      </c>
      <c r="C372" s="148" t="str">
        <f t="shared" si="60"/>
        <v>40</v>
      </c>
      <c r="D372" s="148" t="str">
        <f t="shared" si="62"/>
        <v>80</v>
      </c>
      <c r="E372" s="148" t="str">
        <f t="shared" si="63"/>
        <v>005</v>
      </c>
      <c r="F372" s="127" t="str">
        <f t="shared" si="64"/>
        <v>8910.03</v>
      </c>
      <c r="G372" s="141" t="s">
        <v>1032</v>
      </c>
      <c r="H372" s="163">
        <v>0</v>
      </c>
      <c r="I372" s="163">
        <v>0</v>
      </c>
      <c r="J372" s="163"/>
      <c r="K372" s="163"/>
      <c r="L372" s="163"/>
      <c r="M372" s="163">
        <v>0</v>
      </c>
      <c r="N372" s="139">
        <v>0</v>
      </c>
      <c r="O372" s="139"/>
      <c r="Q372" s="174">
        <v>0</v>
      </c>
      <c r="R372" s="174">
        <v>0</v>
      </c>
      <c r="S372" s="174"/>
      <c r="T372" s="174"/>
      <c r="U372" s="174"/>
      <c r="V372" s="174">
        <v>0</v>
      </c>
      <c r="W372" s="140">
        <v>0</v>
      </c>
      <c r="X372" s="140"/>
      <c r="Z372" s="176">
        <v>0</v>
      </c>
      <c r="AA372" s="176">
        <v>0</v>
      </c>
      <c r="AB372" s="176"/>
      <c r="AC372" s="176"/>
      <c r="AD372" s="176"/>
      <c r="AE372" s="176">
        <v>0</v>
      </c>
      <c r="AF372" s="172">
        <v>0</v>
      </c>
      <c r="AG372" s="172"/>
      <c r="AI372" s="168">
        <f>IFERROR(VLOOKUP(B372,[2]rptBudgetaryBudgetCrossOrganiza!$A$1:$M$754,4,FALSE),"0")</f>
        <v>0</v>
      </c>
      <c r="AJ372" s="168">
        <f>IFERROR(VLOOKUP(B372,[2]rptBudgetaryBudgetCrossOrganiza!$A$1:$M$754,6,FALSE),"0")</f>
        <v>0</v>
      </c>
      <c r="AK372" s="170">
        <f t="shared" si="66"/>
        <v>0</v>
      </c>
      <c r="AL372" s="170">
        <f>IFERROR(VLOOKUP(B372,[3]rptBudgetaryBudgetCrossOrganiza!$A$8792:$O$10068,13,FALSE),"0")</f>
        <v>0</v>
      </c>
      <c r="AM372" s="170"/>
      <c r="AN372" s="170"/>
      <c r="AO372" s="170"/>
      <c r="AP372" s="170"/>
      <c r="AQ372" s="170"/>
      <c r="AS372" s="140"/>
      <c r="AT372" s="140"/>
      <c r="AU372" s="140"/>
      <c r="AV372" s="140"/>
      <c r="AW372" s="140"/>
      <c r="AX372" s="140"/>
      <c r="AY372" s="140"/>
      <c r="AZ372" s="140"/>
      <c r="BA372" s="141" t="b">
        <f t="shared" si="61"/>
        <v>1</v>
      </c>
      <c r="BB372" s="141">
        <f t="shared" si="65"/>
        <v>0</v>
      </c>
    </row>
    <row r="373" spans="1:54" hidden="1" x14ac:dyDescent="0.2">
      <c r="A373" s="141">
        <v>16</v>
      </c>
      <c r="B373" s="141" t="s">
        <v>616</v>
      </c>
      <c r="C373" s="148" t="str">
        <f t="shared" si="60"/>
        <v>40</v>
      </c>
      <c r="D373" s="148" t="str">
        <f t="shared" si="62"/>
        <v>80</v>
      </c>
      <c r="E373" s="148" t="str">
        <f t="shared" si="63"/>
        <v>005</v>
      </c>
      <c r="F373" s="127" t="str">
        <f t="shared" si="64"/>
        <v>8910.04</v>
      </c>
      <c r="G373" s="141" t="s">
        <v>1033</v>
      </c>
      <c r="H373" s="163">
        <v>0</v>
      </c>
      <c r="I373" s="163">
        <v>0</v>
      </c>
      <c r="J373" s="163"/>
      <c r="K373" s="163"/>
      <c r="L373" s="163"/>
      <c r="M373" s="163">
        <v>0</v>
      </c>
      <c r="N373" s="139">
        <v>0</v>
      </c>
      <c r="O373" s="139"/>
      <c r="Q373" s="174">
        <v>0</v>
      </c>
      <c r="R373" s="174">
        <v>0</v>
      </c>
      <c r="S373" s="174"/>
      <c r="T373" s="174"/>
      <c r="U373" s="174"/>
      <c r="V373" s="174">
        <v>0</v>
      </c>
      <c r="W373" s="140">
        <v>0</v>
      </c>
      <c r="X373" s="140"/>
      <c r="Z373" s="176">
        <v>0</v>
      </c>
      <c r="AA373" s="176">
        <v>0</v>
      </c>
      <c r="AB373" s="176"/>
      <c r="AC373" s="176"/>
      <c r="AD373" s="176"/>
      <c r="AE373" s="176">
        <v>0</v>
      </c>
      <c r="AF373" s="172">
        <v>0</v>
      </c>
      <c r="AG373" s="172"/>
      <c r="AI373" s="168">
        <f>IFERROR(VLOOKUP(B373,[2]rptBudgetaryBudgetCrossOrganiza!$A$1:$M$754,4,FALSE),"0")</f>
        <v>0</v>
      </c>
      <c r="AJ373" s="168">
        <f>IFERROR(VLOOKUP(B373,[2]rptBudgetaryBudgetCrossOrganiza!$A$1:$M$754,6,FALSE),"0")</f>
        <v>0</v>
      </c>
      <c r="AK373" s="170">
        <f t="shared" si="66"/>
        <v>0</v>
      </c>
      <c r="AL373" s="170">
        <f>IFERROR(VLOOKUP(B373,[3]rptBudgetaryBudgetCrossOrganiza!$A$8792:$O$10068,13,FALSE),"0")</f>
        <v>0</v>
      </c>
      <c r="AM373" s="170"/>
      <c r="AN373" s="170"/>
      <c r="AO373" s="170"/>
      <c r="AP373" s="170"/>
      <c r="AQ373" s="170"/>
      <c r="AS373" s="140"/>
      <c r="AT373" s="140"/>
      <c r="AU373" s="140"/>
      <c r="AV373" s="140"/>
      <c r="AW373" s="140"/>
      <c r="AX373" s="140"/>
      <c r="AY373" s="140"/>
      <c r="AZ373" s="140"/>
      <c r="BA373" s="141" t="b">
        <f t="shared" si="61"/>
        <v>1</v>
      </c>
      <c r="BB373" s="141">
        <f t="shared" si="65"/>
        <v>0</v>
      </c>
    </row>
    <row r="374" spans="1:54" hidden="1" x14ac:dyDescent="0.2">
      <c r="A374" s="141">
        <v>17</v>
      </c>
      <c r="B374" s="141" t="s">
        <v>617</v>
      </c>
      <c r="C374" s="148" t="str">
        <f t="shared" si="60"/>
        <v>40</v>
      </c>
      <c r="D374" s="148" t="str">
        <f t="shared" si="62"/>
        <v>80</v>
      </c>
      <c r="E374" s="148" t="str">
        <f t="shared" si="63"/>
        <v>005</v>
      </c>
      <c r="F374" s="127" t="str">
        <f t="shared" si="64"/>
        <v>8920.01</v>
      </c>
      <c r="G374" s="141" t="s">
        <v>1034</v>
      </c>
      <c r="H374" s="163">
        <v>1395</v>
      </c>
      <c r="I374" s="163">
        <v>1395</v>
      </c>
      <c r="J374" s="163"/>
      <c r="K374" s="163"/>
      <c r="L374" s="163"/>
      <c r="M374" s="163">
        <v>0</v>
      </c>
      <c r="N374" s="139">
        <v>0</v>
      </c>
      <c r="O374" s="139"/>
      <c r="Q374" s="174">
        <v>1485</v>
      </c>
      <c r="R374" s="174">
        <v>1485</v>
      </c>
      <c r="S374" s="174"/>
      <c r="T374" s="174"/>
      <c r="U374" s="174"/>
      <c r="V374" s="174">
        <v>862.5</v>
      </c>
      <c r="W374" s="140">
        <v>862.5</v>
      </c>
      <c r="X374" s="140"/>
      <c r="Z374" s="176">
        <v>1660</v>
      </c>
      <c r="AA374" s="176">
        <v>1660</v>
      </c>
      <c r="AB374" s="176"/>
      <c r="AC374" s="176"/>
      <c r="AD374" s="176"/>
      <c r="AE374" s="176">
        <v>862.5</v>
      </c>
      <c r="AF374" s="172">
        <v>862.5</v>
      </c>
      <c r="AG374" s="172"/>
      <c r="AI374" s="168">
        <f>IFERROR(VLOOKUP(B374,[2]rptBudgetaryBudgetCrossOrganiza!$A$1:$M$754,4,FALSE),"0")</f>
        <v>1660</v>
      </c>
      <c r="AJ374" s="168">
        <f>IFERROR(VLOOKUP(B374,[2]rptBudgetaryBudgetCrossOrganiza!$A$1:$M$754,6,FALSE),"0")</f>
        <v>1660</v>
      </c>
      <c r="AK374" s="170">
        <f t="shared" si="66"/>
        <v>1660</v>
      </c>
      <c r="AL374" s="170">
        <f>IFERROR(VLOOKUP(B374,[3]rptBudgetaryBudgetCrossOrganiza!$A$8792:$O$10068,13,FALSE),"0")</f>
        <v>0</v>
      </c>
      <c r="AM374" s="170"/>
      <c r="AN374" s="170"/>
      <c r="AO374" s="170"/>
      <c r="AP374" s="170"/>
      <c r="AQ374" s="170"/>
      <c r="AS374" s="140"/>
      <c r="AT374" s="140"/>
      <c r="AU374" s="140"/>
      <c r="AV374" s="140"/>
      <c r="AW374" s="140"/>
      <c r="AX374" s="140"/>
      <c r="AY374" s="140"/>
      <c r="AZ374" s="140"/>
      <c r="BA374" s="141" t="b">
        <f t="shared" si="61"/>
        <v>1</v>
      </c>
      <c r="BB374" s="141">
        <f t="shared" si="65"/>
        <v>0</v>
      </c>
    </row>
    <row r="375" spans="1:54" hidden="1" x14ac:dyDescent="0.2">
      <c r="A375" s="141">
        <v>17</v>
      </c>
      <c r="B375" s="141" t="s">
        <v>618</v>
      </c>
      <c r="C375" s="148" t="str">
        <f t="shared" si="60"/>
        <v>40</v>
      </c>
      <c r="D375" s="148" t="str">
        <f t="shared" si="62"/>
        <v>80</v>
      </c>
      <c r="E375" s="148" t="str">
        <f t="shared" si="63"/>
        <v>005</v>
      </c>
      <c r="F375" s="127" t="str">
        <f t="shared" si="64"/>
        <v>8920.04</v>
      </c>
      <c r="G375" s="141" t="s">
        <v>1035</v>
      </c>
      <c r="H375" s="163">
        <v>0</v>
      </c>
      <c r="I375" s="163">
        <v>0</v>
      </c>
      <c r="J375" s="163"/>
      <c r="K375" s="163"/>
      <c r="L375" s="163"/>
      <c r="M375" s="163">
        <v>-84093.86</v>
      </c>
      <c r="N375" s="139">
        <v>-84093.86</v>
      </c>
      <c r="O375" s="139"/>
      <c r="Q375" s="174">
        <v>0</v>
      </c>
      <c r="R375" s="174">
        <v>0</v>
      </c>
      <c r="S375" s="174"/>
      <c r="T375" s="174"/>
      <c r="U375" s="174"/>
      <c r="V375" s="174">
        <v>-84093.86</v>
      </c>
      <c r="W375" s="140">
        <v>-84093.86</v>
      </c>
      <c r="X375" s="140"/>
      <c r="Z375" s="176">
        <v>0</v>
      </c>
      <c r="AA375" s="176">
        <v>0</v>
      </c>
      <c r="AB375" s="176"/>
      <c r="AC375" s="176"/>
      <c r="AD375" s="176"/>
      <c r="AE375" s="176">
        <v>0</v>
      </c>
      <c r="AF375" s="172">
        <v>0</v>
      </c>
      <c r="AG375" s="172"/>
      <c r="AI375" s="168">
        <f>IFERROR(VLOOKUP(B375,[2]rptBudgetaryBudgetCrossOrganiza!$A$1:$M$754,4,FALSE),"0")</f>
        <v>0</v>
      </c>
      <c r="AJ375" s="168">
        <f>IFERROR(VLOOKUP(B375,[2]rptBudgetaryBudgetCrossOrganiza!$A$1:$M$754,6,FALSE),"0")</f>
        <v>0</v>
      </c>
      <c r="AK375" s="170">
        <f t="shared" si="66"/>
        <v>0</v>
      </c>
      <c r="AL375" s="170">
        <f>IFERROR(VLOOKUP(B375,[3]rptBudgetaryBudgetCrossOrganiza!$A$8792:$O$10068,13,FALSE),"0")</f>
        <v>0</v>
      </c>
      <c r="AM375" s="170"/>
      <c r="AN375" s="170"/>
      <c r="AO375" s="170"/>
      <c r="AP375" s="170"/>
      <c r="AQ375" s="170"/>
      <c r="AS375" s="140"/>
      <c r="AT375" s="140"/>
      <c r="AU375" s="140"/>
      <c r="AV375" s="140"/>
      <c r="AW375" s="140"/>
      <c r="AX375" s="140"/>
      <c r="AY375" s="140"/>
      <c r="AZ375" s="140"/>
      <c r="BA375" s="141" t="b">
        <f t="shared" si="61"/>
        <v>1</v>
      </c>
      <c r="BB375" s="141">
        <f t="shared" si="65"/>
        <v>0</v>
      </c>
    </row>
    <row r="376" spans="1:54" hidden="1" x14ac:dyDescent="0.2">
      <c r="A376" s="141">
        <v>17</v>
      </c>
      <c r="B376" s="141" t="s">
        <v>619</v>
      </c>
      <c r="C376" s="148" t="str">
        <f t="shared" si="60"/>
        <v>40</v>
      </c>
      <c r="D376" s="148" t="str">
        <f t="shared" si="62"/>
        <v>80</v>
      </c>
      <c r="E376" s="148" t="str">
        <f t="shared" si="63"/>
        <v>005</v>
      </c>
      <c r="F376" s="127" t="str">
        <f t="shared" si="64"/>
        <v>8920.02</v>
      </c>
      <c r="G376" s="141" t="s">
        <v>1036</v>
      </c>
      <c r="H376" s="163">
        <v>0</v>
      </c>
      <c r="I376" s="163">
        <v>0</v>
      </c>
      <c r="J376" s="163"/>
      <c r="K376" s="163"/>
      <c r="L376" s="163"/>
      <c r="M376" s="163">
        <v>0</v>
      </c>
      <c r="N376" s="139">
        <v>0</v>
      </c>
      <c r="O376" s="139"/>
      <c r="Q376" s="174">
        <v>0</v>
      </c>
      <c r="R376" s="174">
        <v>0</v>
      </c>
      <c r="S376" s="174"/>
      <c r="T376" s="174"/>
      <c r="U376" s="174"/>
      <c r="V376" s="174">
        <v>0</v>
      </c>
      <c r="W376" s="140">
        <v>0</v>
      </c>
      <c r="X376" s="140"/>
      <c r="Z376" s="176">
        <v>0</v>
      </c>
      <c r="AA376" s="176">
        <v>0</v>
      </c>
      <c r="AB376" s="176"/>
      <c r="AC376" s="176"/>
      <c r="AD376" s="176"/>
      <c r="AE376" s="176">
        <v>0</v>
      </c>
      <c r="AF376" s="172">
        <v>0</v>
      </c>
      <c r="AG376" s="172"/>
      <c r="AI376" s="168">
        <f>IFERROR(VLOOKUP(B376,[2]rptBudgetaryBudgetCrossOrganiza!$A$1:$M$754,4,FALSE),"0")</f>
        <v>0</v>
      </c>
      <c r="AJ376" s="168">
        <f>IFERROR(VLOOKUP(B376,[2]rptBudgetaryBudgetCrossOrganiza!$A$1:$M$754,6,FALSE),"0")</f>
        <v>0</v>
      </c>
      <c r="AK376" s="170">
        <f t="shared" si="66"/>
        <v>0</v>
      </c>
      <c r="AL376" s="170">
        <f>IFERROR(VLOOKUP(B376,[3]rptBudgetaryBudgetCrossOrganiza!$A$8792:$O$10068,13,FALSE),"0")</f>
        <v>0</v>
      </c>
      <c r="AM376" s="170"/>
      <c r="AN376" s="170"/>
      <c r="AO376" s="170"/>
      <c r="AP376" s="170"/>
      <c r="AQ376" s="170"/>
      <c r="AS376" s="140"/>
      <c r="AT376" s="140"/>
      <c r="AU376" s="140"/>
      <c r="AV376" s="140"/>
      <c r="AW376" s="140"/>
      <c r="AX376" s="140"/>
      <c r="AY376" s="140"/>
      <c r="AZ376" s="140"/>
      <c r="BA376" s="141" t="b">
        <f t="shared" si="61"/>
        <v>1</v>
      </c>
      <c r="BB376" s="141">
        <f t="shared" si="65"/>
        <v>0</v>
      </c>
    </row>
    <row r="377" spans="1:54" hidden="1" x14ac:dyDescent="0.2">
      <c r="A377" s="141">
        <v>15</v>
      </c>
      <c r="B377" s="141" t="s">
        <v>620</v>
      </c>
      <c r="C377" s="148" t="str">
        <f t="shared" si="60"/>
        <v>40</v>
      </c>
      <c r="D377" s="148" t="str">
        <f t="shared" si="62"/>
        <v>80</v>
      </c>
      <c r="E377" s="148" t="str">
        <f t="shared" si="63"/>
        <v>005</v>
      </c>
      <c r="F377" s="127" t="str">
        <f t="shared" si="64"/>
        <v>8900.09</v>
      </c>
      <c r="G377" s="141" t="s">
        <v>1037</v>
      </c>
      <c r="H377" s="163">
        <v>0</v>
      </c>
      <c r="I377" s="163">
        <v>0</v>
      </c>
      <c r="J377" s="163"/>
      <c r="K377" s="163"/>
      <c r="L377" s="163"/>
      <c r="M377" s="163">
        <v>0</v>
      </c>
      <c r="N377" s="139">
        <v>0</v>
      </c>
      <c r="O377" s="139"/>
      <c r="Q377" s="174">
        <v>0</v>
      </c>
      <c r="R377" s="174">
        <v>0</v>
      </c>
      <c r="S377" s="174"/>
      <c r="T377" s="174"/>
      <c r="U377" s="174"/>
      <c r="V377" s="174">
        <v>0</v>
      </c>
      <c r="W377" s="140">
        <v>0</v>
      </c>
      <c r="X377" s="140"/>
      <c r="Z377" s="176">
        <v>0</v>
      </c>
      <c r="AA377" s="176">
        <v>0</v>
      </c>
      <c r="AB377" s="176"/>
      <c r="AC377" s="176"/>
      <c r="AD377" s="176"/>
      <c r="AE377" s="176">
        <v>0</v>
      </c>
      <c r="AF377" s="172">
        <v>0</v>
      </c>
      <c r="AG377" s="172"/>
      <c r="AI377" s="168">
        <f>IFERROR(VLOOKUP(B377,[2]rptBudgetaryBudgetCrossOrganiza!$A$1:$M$754,4,FALSE),"0")</f>
        <v>0</v>
      </c>
      <c r="AJ377" s="168">
        <f>IFERROR(VLOOKUP(B377,[2]rptBudgetaryBudgetCrossOrganiza!$A$1:$M$754,6,FALSE),"0")</f>
        <v>0</v>
      </c>
      <c r="AK377" s="170">
        <f t="shared" si="66"/>
        <v>0</v>
      </c>
      <c r="AL377" s="170">
        <f>IFERROR(VLOOKUP(B377,[3]rptBudgetaryBudgetCrossOrganiza!$A$8792:$O$10068,13,FALSE),"0")</f>
        <v>0</v>
      </c>
      <c r="AM377" s="170"/>
      <c r="AN377" s="170"/>
      <c r="AO377" s="170"/>
      <c r="AP377" s="170"/>
      <c r="AQ377" s="170"/>
      <c r="AS377" s="140"/>
      <c r="AT377" s="140"/>
      <c r="AU377" s="140"/>
      <c r="AV377" s="140"/>
      <c r="AW377" s="140"/>
      <c r="AX377" s="140"/>
      <c r="AY377" s="140"/>
      <c r="AZ377" s="140"/>
      <c r="BA377" s="141" t="b">
        <f t="shared" si="61"/>
        <v>1</v>
      </c>
      <c r="BB377" s="141">
        <f t="shared" si="65"/>
        <v>0</v>
      </c>
    </row>
    <row r="378" spans="1:54" hidden="1" x14ac:dyDescent="0.2">
      <c r="A378" s="141">
        <v>15</v>
      </c>
      <c r="B378" s="141" t="s">
        <v>621</v>
      </c>
      <c r="C378" s="148" t="str">
        <f t="shared" si="60"/>
        <v>40</v>
      </c>
      <c r="D378" s="148" t="str">
        <f t="shared" si="62"/>
        <v>80</v>
      </c>
      <c r="E378" s="148" t="str">
        <f t="shared" si="63"/>
        <v>005</v>
      </c>
      <c r="F378" s="127" t="str">
        <f t="shared" si="64"/>
        <v>8900.20</v>
      </c>
      <c r="G378" s="141" t="s">
        <v>1038</v>
      </c>
      <c r="H378" s="163">
        <v>0</v>
      </c>
      <c r="I378" s="163">
        <v>0</v>
      </c>
      <c r="J378" s="163"/>
      <c r="K378" s="163"/>
      <c r="L378" s="163"/>
      <c r="M378" s="163">
        <v>0</v>
      </c>
      <c r="N378" s="139">
        <v>0</v>
      </c>
      <c r="O378" s="139"/>
      <c r="Q378" s="174">
        <v>0</v>
      </c>
      <c r="R378" s="174">
        <v>0</v>
      </c>
      <c r="S378" s="174"/>
      <c r="T378" s="174"/>
      <c r="U378" s="174"/>
      <c r="V378" s="174">
        <v>0</v>
      </c>
      <c r="W378" s="140">
        <v>0</v>
      </c>
      <c r="X378" s="140"/>
      <c r="Z378" s="176">
        <v>0</v>
      </c>
      <c r="AA378" s="176">
        <v>0</v>
      </c>
      <c r="AB378" s="176"/>
      <c r="AC378" s="176"/>
      <c r="AD378" s="176"/>
      <c r="AE378" s="176">
        <v>0</v>
      </c>
      <c r="AF378" s="172">
        <v>0</v>
      </c>
      <c r="AG378" s="172"/>
      <c r="AI378" s="168">
        <f>IFERROR(VLOOKUP(B378,[2]rptBudgetaryBudgetCrossOrganiza!$A$1:$M$754,4,FALSE),"0")</f>
        <v>0</v>
      </c>
      <c r="AJ378" s="168">
        <f>IFERROR(VLOOKUP(B378,[2]rptBudgetaryBudgetCrossOrganiza!$A$1:$M$754,6,FALSE),"0")</f>
        <v>0</v>
      </c>
      <c r="AK378" s="170">
        <f t="shared" si="66"/>
        <v>0</v>
      </c>
      <c r="AL378" s="170">
        <f>IFERROR(VLOOKUP(B378,[3]rptBudgetaryBudgetCrossOrganiza!$A$8792:$O$10068,13,FALSE),"0")</f>
        <v>0</v>
      </c>
      <c r="AM378" s="170"/>
      <c r="AN378" s="170"/>
      <c r="AO378" s="170"/>
      <c r="AP378" s="170"/>
      <c r="AQ378" s="170"/>
      <c r="AS378" s="140"/>
      <c r="AT378" s="140"/>
      <c r="AU378" s="140"/>
      <c r="AV378" s="140"/>
      <c r="AW378" s="140"/>
      <c r="AX378" s="140"/>
      <c r="AY378" s="140"/>
      <c r="AZ378" s="140"/>
      <c r="BA378" s="141" t="b">
        <f t="shared" si="61"/>
        <v>1</v>
      </c>
      <c r="BB378" s="141">
        <f t="shared" si="65"/>
        <v>0</v>
      </c>
    </row>
    <row r="379" spans="1:54" hidden="1" x14ac:dyDescent="0.2">
      <c r="A379" s="141">
        <v>15</v>
      </c>
      <c r="B379" s="141" t="s">
        <v>622</v>
      </c>
      <c r="C379" s="148" t="str">
        <f t="shared" si="60"/>
        <v>40</v>
      </c>
      <c r="D379" s="148" t="str">
        <f t="shared" si="62"/>
        <v>80</v>
      </c>
      <c r="E379" s="148" t="str">
        <f t="shared" si="63"/>
        <v>005</v>
      </c>
      <c r="F379" s="127" t="str">
        <f t="shared" si="64"/>
        <v>8900.22</v>
      </c>
      <c r="G379" s="141" t="s">
        <v>1039</v>
      </c>
      <c r="H379" s="163">
        <v>613525</v>
      </c>
      <c r="I379" s="163">
        <v>613525</v>
      </c>
      <c r="J379" s="163"/>
      <c r="K379" s="163"/>
      <c r="L379" s="163"/>
      <c r="M379" s="163">
        <v>0</v>
      </c>
      <c r="N379" s="139">
        <v>0</v>
      </c>
      <c r="O379" s="139"/>
      <c r="Q379" s="174">
        <v>591700</v>
      </c>
      <c r="R379" s="174">
        <v>591700</v>
      </c>
      <c r="S379" s="174"/>
      <c r="T379" s="174"/>
      <c r="U379" s="174"/>
      <c r="V379" s="174">
        <v>0</v>
      </c>
      <c r="W379" s="140">
        <v>0</v>
      </c>
      <c r="X379" s="140"/>
      <c r="Z379" s="176">
        <v>683850</v>
      </c>
      <c r="AA379" s="176">
        <v>683850</v>
      </c>
      <c r="AB379" s="176"/>
      <c r="AC379" s="176"/>
      <c r="AD379" s="176"/>
      <c r="AE379" s="176">
        <v>683850</v>
      </c>
      <c r="AF379" s="172">
        <v>683850</v>
      </c>
      <c r="AG379" s="172"/>
      <c r="AI379" s="168">
        <f>IFERROR(VLOOKUP(B379,[2]rptBudgetaryBudgetCrossOrganiza!$A$1:$M$754,4,FALSE),"0")</f>
        <v>683850</v>
      </c>
      <c r="AJ379" s="168">
        <f>IFERROR(VLOOKUP(B379,[2]rptBudgetaryBudgetCrossOrganiza!$A$1:$M$754,6,FALSE),"0")</f>
        <v>683850</v>
      </c>
      <c r="AK379" s="170">
        <f t="shared" si="66"/>
        <v>683850</v>
      </c>
      <c r="AL379" s="170">
        <f>IFERROR(VLOOKUP(B379,[3]rptBudgetaryBudgetCrossOrganiza!$A$8792:$O$10068,13,FALSE),"0")</f>
        <v>0</v>
      </c>
      <c r="AM379" s="170"/>
      <c r="AN379" s="170"/>
      <c r="AO379" s="170"/>
      <c r="AP379" s="170"/>
      <c r="AQ379" s="170"/>
      <c r="AS379" s="140"/>
      <c r="AT379" s="140"/>
      <c r="AU379" s="140"/>
      <c r="AV379" s="140"/>
      <c r="AW379" s="140"/>
      <c r="AX379" s="140"/>
      <c r="AY379" s="140"/>
      <c r="AZ379" s="140"/>
      <c r="BA379" s="141" t="b">
        <f t="shared" si="61"/>
        <v>1</v>
      </c>
      <c r="BB379" s="141">
        <f t="shared" si="65"/>
        <v>0</v>
      </c>
    </row>
    <row r="380" spans="1:54" hidden="1" x14ac:dyDescent="0.2">
      <c r="A380" s="141">
        <v>15</v>
      </c>
      <c r="B380" s="141" t="s">
        <v>623</v>
      </c>
      <c r="C380" s="148" t="str">
        <f t="shared" si="60"/>
        <v>40</v>
      </c>
      <c r="D380" s="148" t="str">
        <f t="shared" si="62"/>
        <v>80</v>
      </c>
      <c r="E380" s="148" t="str">
        <f t="shared" si="63"/>
        <v>005</v>
      </c>
      <c r="F380" s="127" t="str">
        <f t="shared" si="64"/>
        <v>8900.02</v>
      </c>
      <c r="G380" s="141" t="s">
        <v>1040</v>
      </c>
      <c r="H380" s="163">
        <v>0</v>
      </c>
      <c r="I380" s="163">
        <v>0</v>
      </c>
      <c r="J380" s="163"/>
      <c r="K380" s="163"/>
      <c r="L380" s="163"/>
      <c r="M380" s="163">
        <v>0</v>
      </c>
      <c r="N380" s="139">
        <v>0</v>
      </c>
      <c r="O380" s="139"/>
      <c r="Q380" s="174">
        <v>0</v>
      </c>
      <c r="R380" s="174">
        <v>0</v>
      </c>
      <c r="S380" s="174"/>
      <c r="T380" s="174"/>
      <c r="U380" s="174"/>
      <c r="V380" s="174">
        <v>0</v>
      </c>
      <c r="W380" s="140">
        <v>0</v>
      </c>
      <c r="X380" s="140"/>
      <c r="Z380" s="176">
        <v>0</v>
      </c>
      <c r="AA380" s="176">
        <v>0</v>
      </c>
      <c r="AB380" s="176"/>
      <c r="AC380" s="176"/>
      <c r="AD380" s="176"/>
      <c r="AE380" s="176">
        <v>0</v>
      </c>
      <c r="AF380" s="172">
        <v>0</v>
      </c>
      <c r="AG380" s="172"/>
      <c r="AI380" s="168">
        <f>IFERROR(VLOOKUP(B380,[2]rptBudgetaryBudgetCrossOrganiza!$A$1:$M$754,4,FALSE),"0")</f>
        <v>0</v>
      </c>
      <c r="AJ380" s="168">
        <f>IFERROR(VLOOKUP(B380,[2]rptBudgetaryBudgetCrossOrganiza!$A$1:$M$754,6,FALSE),"0")</f>
        <v>0</v>
      </c>
      <c r="AK380" s="170">
        <f t="shared" si="66"/>
        <v>0</v>
      </c>
      <c r="AL380" s="170">
        <f>IFERROR(VLOOKUP(B380,[3]rptBudgetaryBudgetCrossOrganiza!$A$8792:$O$10068,13,FALSE),"0")</f>
        <v>0</v>
      </c>
      <c r="AM380" s="170"/>
      <c r="AN380" s="170"/>
      <c r="AO380" s="170"/>
      <c r="AP380" s="170"/>
      <c r="AQ380" s="170"/>
      <c r="AS380" s="140"/>
      <c r="AT380" s="140"/>
      <c r="AU380" s="140"/>
      <c r="AV380" s="140"/>
      <c r="AW380" s="140"/>
      <c r="AX380" s="140"/>
      <c r="AY380" s="140"/>
      <c r="AZ380" s="140"/>
      <c r="BA380" s="141" t="b">
        <f t="shared" si="61"/>
        <v>1</v>
      </c>
      <c r="BB380" s="141">
        <f t="shared" si="65"/>
        <v>0</v>
      </c>
    </row>
    <row r="381" spans="1:54" hidden="1" x14ac:dyDescent="0.2">
      <c r="A381" s="141">
        <v>15</v>
      </c>
      <c r="B381" s="141" t="s">
        <v>624</v>
      </c>
      <c r="C381" s="148" t="str">
        <f t="shared" si="60"/>
        <v>40</v>
      </c>
      <c r="D381" s="148" t="str">
        <f t="shared" si="62"/>
        <v>80</v>
      </c>
      <c r="E381" s="148" t="str">
        <f t="shared" si="63"/>
        <v>005</v>
      </c>
      <c r="F381" s="127" t="str">
        <f t="shared" si="64"/>
        <v>8900.03</v>
      </c>
      <c r="G381" s="141" t="s">
        <v>1041</v>
      </c>
      <c r="H381" s="163">
        <v>0</v>
      </c>
      <c r="I381" s="163">
        <v>0</v>
      </c>
      <c r="J381" s="163"/>
      <c r="K381" s="163"/>
      <c r="L381" s="163"/>
      <c r="M381" s="163">
        <v>0</v>
      </c>
      <c r="N381" s="139">
        <v>0</v>
      </c>
      <c r="O381" s="139"/>
      <c r="Q381" s="174">
        <v>0</v>
      </c>
      <c r="R381" s="174">
        <v>0</v>
      </c>
      <c r="S381" s="174"/>
      <c r="T381" s="174"/>
      <c r="U381" s="174"/>
      <c r="V381" s="174">
        <v>0</v>
      </c>
      <c r="W381" s="140">
        <v>0</v>
      </c>
      <c r="X381" s="140"/>
      <c r="Z381" s="176">
        <v>0</v>
      </c>
      <c r="AA381" s="176">
        <v>0</v>
      </c>
      <c r="AB381" s="176"/>
      <c r="AC381" s="176"/>
      <c r="AD381" s="176"/>
      <c r="AE381" s="176">
        <v>0</v>
      </c>
      <c r="AF381" s="172">
        <v>0</v>
      </c>
      <c r="AG381" s="172"/>
      <c r="AI381" s="168">
        <f>IFERROR(VLOOKUP(B381,[2]rptBudgetaryBudgetCrossOrganiza!$A$1:$M$754,4,FALSE),"0")</f>
        <v>0</v>
      </c>
      <c r="AJ381" s="168">
        <f>IFERROR(VLOOKUP(B381,[2]rptBudgetaryBudgetCrossOrganiza!$A$1:$M$754,6,FALSE),"0")</f>
        <v>0</v>
      </c>
      <c r="AK381" s="170">
        <f t="shared" si="66"/>
        <v>0</v>
      </c>
      <c r="AL381" s="170">
        <f>IFERROR(VLOOKUP(B381,[3]rptBudgetaryBudgetCrossOrganiza!$A$8792:$O$10068,13,FALSE),"0")</f>
        <v>0</v>
      </c>
      <c r="AM381" s="170"/>
      <c r="AN381" s="170"/>
      <c r="AO381" s="170"/>
      <c r="AP381" s="170"/>
      <c r="AQ381" s="170"/>
      <c r="AS381" s="140"/>
      <c r="AT381" s="140"/>
      <c r="AU381" s="140"/>
      <c r="AV381" s="140"/>
      <c r="AW381" s="140"/>
      <c r="AX381" s="140"/>
      <c r="AY381" s="140"/>
      <c r="AZ381" s="140"/>
      <c r="BA381" s="141" t="b">
        <f t="shared" si="61"/>
        <v>1</v>
      </c>
      <c r="BB381" s="141">
        <f t="shared" si="65"/>
        <v>0</v>
      </c>
    </row>
    <row r="382" spans="1:54" hidden="1" x14ac:dyDescent="0.2">
      <c r="A382" s="141">
        <v>6</v>
      </c>
      <c r="B382" s="141" t="s">
        <v>625</v>
      </c>
      <c r="C382" s="148" t="str">
        <f t="shared" si="60"/>
        <v>40</v>
      </c>
      <c r="D382" s="148" t="str">
        <f t="shared" si="62"/>
        <v>80</v>
      </c>
      <c r="E382" s="148" t="str">
        <f t="shared" si="63"/>
        <v>015</v>
      </c>
      <c r="F382" s="127" t="str">
        <f t="shared" si="64"/>
        <v>6600.07</v>
      </c>
      <c r="G382" s="141" t="s">
        <v>125</v>
      </c>
      <c r="H382" s="163">
        <v>7450</v>
      </c>
      <c r="I382" s="163">
        <v>8550</v>
      </c>
      <c r="J382" s="163"/>
      <c r="K382" s="163"/>
      <c r="L382" s="163"/>
      <c r="M382" s="163">
        <v>1589.84</v>
      </c>
      <c r="N382" s="139">
        <v>1589.84</v>
      </c>
      <c r="O382" s="139"/>
      <c r="Q382" s="174">
        <v>2800</v>
      </c>
      <c r="R382" s="174">
        <v>4915</v>
      </c>
      <c r="S382" s="174"/>
      <c r="T382" s="174"/>
      <c r="U382" s="174"/>
      <c r="V382" s="174">
        <v>612.24</v>
      </c>
      <c r="W382" s="140">
        <v>612.24</v>
      </c>
      <c r="X382" s="140"/>
      <c r="Z382" s="176">
        <v>2000</v>
      </c>
      <c r="AA382" s="176">
        <v>2100</v>
      </c>
      <c r="AB382" s="176"/>
      <c r="AC382" s="176"/>
      <c r="AD382" s="176"/>
      <c r="AE382" s="176">
        <v>1475</v>
      </c>
      <c r="AF382" s="172">
        <v>1475</v>
      </c>
      <c r="AG382" s="172"/>
      <c r="AI382" s="168">
        <f>IFERROR(VLOOKUP(B382,[2]rptBudgetaryBudgetCrossOrganiza!$A$1:$M$754,4,FALSE),"0")</f>
        <v>2000</v>
      </c>
      <c r="AJ382" s="168">
        <f>IFERROR(VLOOKUP(B382,[2]rptBudgetaryBudgetCrossOrganiza!$A$1:$M$754,6,FALSE),"0")</f>
        <v>2000</v>
      </c>
      <c r="AK382" s="170">
        <v>2000</v>
      </c>
      <c r="AL382" s="170">
        <f>IFERROR(VLOOKUP(B382,[3]rptBudgetaryBudgetCrossOrganiza!$A$8792:$O$10068,13,FALSE),"0")</f>
        <v>215</v>
      </c>
      <c r="AM382" s="170"/>
      <c r="AN382" s="170"/>
      <c r="AO382" s="170"/>
      <c r="AP382" s="170"/>
      <c r="AQ382" s="170"/>
      <c r="AS382" s="140"/>
      <c r="AT382" s="140"/>
      <c r="AU382" s="140"/>
      <c r="AV382" s="140"/>
      <c r="AW382" s="140"/>
      <c r="AX382" s="140"/>
      <c r="AY382" s="140"/>
      <c r="AZ382" s="140"/>
      <c r="BA382" s="141" t="b">
        <f t="shared" si="61"/>
        <v>1</v>
      </c>
      <c r="BB382" s="141">
        <f t="shared" si="65"/>
        <v>0</v>
      </c>
    </row>
    <row r="383" spans="1:54" hidden="1" x14ac:dyDescent="0.2">
      <c r="A383" s="141">
        <v>6</v>
      </c>
      <c r="B383" s="141" t="s">
        <v>626</v>
      </c>
      <c r="C383" s="148" t="str">
        <f t="shared" si="60"/>
        <v>40</v>
      </c>
      <c r="D383" s="148" t="str">
        <f t="shared" si="62"/>
        <v>80</v>
      </c>
      <c r="E383" s="148" t="str">
        <f t="shared" si="63"/>
        <v>015</v>
      </c>
      <c r="F383" s="127" t="str">
        <f t="shared" si="64"/>
        <v>6600.28</v>
      </c>
      <c r="G383" s="141" t="s">
        <v>126</v>
      </c>
      <c r="H383" s="163">
        <v>0</v>
      </c>
      <c r="I383" s="163">
        <v>0</v>
      </c>
      <c r="J383" s="163"/>
      <c r="K383" s="163"/>
      <c r="L383" s="163"/>
      <c r="M383" s="163">
        <v>0</v>
      </c>
      <c r="N383" s="139">
        <v>0</v>
      </c>
      <c r="O383" s="139"/>
      <c r="Q383" s="174">
        <v>0</v>
      </c>
      <c r="R383" s="174">
        <v>0</v>
      </c>
      <c r="S383" s="174"/>
      <c r="T383" s="174"/>
      <c r="U383" s="174"/>
      <c r="V383" s="174">
        <v>0</v>
      </c>
      <c r="W383" s="140">
        <v>0</v>
      </c>
      <c r="X383" s="140"/>
      <c r="Z383" s="176">
        <v>0</v>
      </c>
      <c r="AA383" s="176">
        <v>0</v>
      </c>
      <c r="AB383" s="176"/>
      <c r="AC383" s="176"/>
      <c r="AD383" s="176"/>
      <c r="AE383" s="176">
        <v>0</v>
      </c>
      <c r="AF383" s="172">
        <v>0</v>
      </c>
      <c r="AG383" s="172"/>
      <c r="AI383" s="168">
        <f>IFERROR(VLOOKUP(B383,[2]rptBudgetaryBudgetCrossOrganiza!$A$1:$M$754,4,FALSE),"0")</f>
        <v>0</v>
      </c>
      <c r="AJ383" s="168">
        <f>IFERROR(VLOOKUP(B383,[2]rptBudgetaryBudgetCrossOrganiza!$A$1:$M$754,6,FALSE),"0")</f>
        <v>0</v>
      </c>
      <c r="AK383" s="170">
        <v>0</v>
      </c>
      <c r="AL383" s="170">
        <f>IFERROR(VLOOKUP(B383,[3]rptBudgetaryBudgetCrossOrganiza!$A$8792:$O$10068,13,FALSE),"0")</f>
        <v>0</v>
      </c>
      <c r="AM383" s="170"/>
      <c r="AN383" s="170"/>
      <c r="AO383" s="170"/>
      <c r="AP383" s="170"/>
      <c r="AQ383" s="170"/>
      <c r="AS383" s="140"/>
      <c r="AT383" s="140"/>
      <c r="AU383" s="140"/>
      <c r="AV383" s="140"/>
      <c r="AW383" s="140"/>
      <c r="AX383" s="140"/>
      <c r="AY383" s="140"/>
      <c r="AZ383" s="140"/>
      <c r="BA383" s="141" t="b">
        <f t="shared" si="61"/>
        <v>1</v>
      </c>
      <c r="BB383" s="141">
        <f t="shared" si="65"/>
        <v>0</v>
      </c>
    </row>
    <row r="384" spans="1:54" hidden="1" x14ac:dyDescent="0.2">
      <c r="A384" s="141">
        <v>6</v>
      </c>
      <c r="B384" s="141" t="s">
        <v>627</v>
      </c>
      <c r="C384" s="148" t="str">
        <f t="shared" si="60"/>
        <v>40</v>
      </c>
      <c r="D384" s="148" t="str">
        <f t="shared" si="62"/>
        <v>80</v>
      </c>
      <c r="E384" s="148" t="str">
        <f t="shared" si="63"/>
        <v>015</v>
      </c>
      <c r="F384" s="127" t="str">
        <f t="shared" si="64"/>
        <v>6600.36</v>
      </c>
      <c r="G384" s="141" t="s">
        <v>184</v>
      </c>
      <c r="H384" s="163">
        <v>131990</v>
      </c>
      <c r="I384" s="163">
        <v>131990</v>
      </c>
      <c r="J384" s="163"/>
      <c r="K384" s="163"/>
      <c r="L384" s="163"/>
      <c r="M384" s="163">
        <v>131990</v>
      </c>
      <c r="N384" s="139">
        <v>131990</v>
      </c>
      <c r="O384" s="139"/>
      <c r="Q384" s="174">
        <v>151620</v>
      </c>
      <c r="R384" s="174">
        <v>151620</v>
      </c>
      <c r="S384" s="174"/>
      <c r="T384" s="174"/>
      <c r="U384" s="174"/>
      <c r="V384" s="174">
        <v>151620</v>
      </c>
      <c r="W384" s="140">
        <v>151620</v>
      </c>
      <c r="X384" s="140"/>
      <c r="Z384" s="176">
        <v>137940</v>
      </c>
      <c r="AA384" s="176">
        <v>137940</v>
      </c>
      <c r="AB384" s="176"/>
      <c r="AC384" s="176"/>
      <c r="AD384" s="176"/>
      <c r="AE384" s="176">
        <v>57475</v>
      </c>
      <c r="AF384" s="172">
        <v>57475</v>
      </c>
      <c r="AG384" s="172"/>
      <c r="AI384" s="168">
        <f>IFERROR(VLOOKUP(B384,[2]rptBudgetaryBudgetCrossOrganiza!$A$1:$M$754,4,FALSE),"0")</f>
        <v>137940</v>
      </c>
      <c r="AJ384" s="168">
        <f>IFERROR(VLOOKUP(B384,[2]rptBudgetaryBudgetCrossOrganiza!$A$1:$M$754,6,FALSE),"0")</f>
        <v>137940</v>
      </c>
      <c r="AK384" s="170">
        <v>137940</v>
      </c>
      <c r="AL384" s="170">
        <f>IFERROR(VLOOKUP(B384,[3]rptBudgetaryBudgetCrossOrganiza!$A$8792:$O$10068,13,FALSE),"0")</f>
        <v>0</v>
      </c>
      <c r="AM384" s="170"/>
      <c r="AN384" s="170"/>
      <c r="AO384" s="170"/>
      <c r="AP384" s="170"/>
      <c r="AQ384" s="170"/>
      <c r="AS384" s="140"/>
      <c r="AT384" s="140"/>
      <c r="AU384" s="140"/>
      <c r="AV384" s="140"/>
      <c r="AW384" s="140"/>
      <c r="AX384" s="140"/>
      <c r="AY384" s="140"/>
      <c r="AZ384" s="140"/>
      <c r="BA384" s="141" t="b">
        <f t="shared" si="61"/>
        <v>1</v>
      </c>
      <c r="BB384" s="141">
        <f t="shared" si="65"/>
        <v>0</v>
      </c>
    </row>
    <row r="385" spans="1:54" hidden="1" x14ac:dyDescent="0.2">
      <c r="A385" s="141">
        <v>6</v>
      </c>
      <c r="B385" s="141" t="s">
        <v>628</v>
      </c>
      <c r="C385" s="148" t="str">
        <f t="shared" si="60"/>
        <v>40</v>
      </c>
      <c r="D385" s="148" t="str">
        <f t="shared" si="62"/>
        <v>80</v>
      </c>
      <c r="E385" s="148" t="str">
        <f t="shared" si="63"/>
        <v>015</v>
      </c>
      <c r="F385" s="127" t="str">
        <f t="shared" si="64"/>
        <v>6600.01</v>
      </c>
      <c r="G385" s="141" t="s">
        <v>164</v>
      </c>
      <c r="H385" s="163">
        <v>2300</v>
      </c>
      <c r="I385" s="163">
        <v>2300</v>
      </c>
      <c r="J385" s="163"/>
      <c r="K385" s="163"/>
      <c r="L385" s="163"/>
      <c r="M385" s="163">
        <v>560.57000000000005</v>
      </c>
      <c r="N385" s="139">
        <v>560.57000000000005</v>
      </c>
      <c r="O385" s="139"/>
      <c r="Q385" s="174">
        <v>2300</v>
      </c>
      <c r="R385" s="174">
        <v>2300</v>
      </c>
      <c r="S385" s="174"/>
      <c r="T385" s="174"/>
      <c r="U385" s="174"/>
      <c r="V385" s="174">
        <v>596.66999999999996</v>
      </c>
      <c r="W385" s="140">
        <v>596.66999999999996</v>
      </c>
      <c r="X385" s="140"/>
      <c r="Z385" s="176">
        <v>2300</v>
      </c>
      <c r="AA385" s="176">
        <v>2300</v>
      </c>
      <c r="AB385" s="176"/>
      <c r="AC385" s="176"/>
      <c r="AD385" s="176"/>
      <c r="AE385" s="176">
        <v>188.3</v>
      </c>
      <c r="AF385" s="172">
        <v>188.3</v>
      </c>
      <c r="AG385" s="172"/>
      <c r="AI385" s="168">
        <f>IFERROR(VLOOKUP(B385,[2]rptBudgetaryBudgetCrossOrganiza!$A$1:$M$754,4,FALSE),"0")</f>
        <v>2300</v>
      </c>
      <c r="AJ385" s="168">
        <f>IFERROR(VLOOKUP(B385,[2]rptBudgetaryBudgetCrossOrganiza!$A$1:$M$754,6,FALSE),"0")</f>
        <v>2300</v>
      </c>
      <c r="AK385" s="170">
        <v>2300</v>
      </c>
      <c r="AL385" s="170">
        <f>IFERROR(VLOOKUP(B385,[3]rptBudgetaryBudgetCrossOrganiza!$A$8792:$O$10068,13,FALSE),"0")</f>
        <v>0</v>
      </c>
      <c r="AM385" s="170"/>
      <c r="AN385" s="170"/>
      <c r="AO385" s="170"/>
      <c r="AP385" s="170"/>
      <c r="AQ385" s="170"/>
      <c r="AS385" s="140"/>
      <c r="AT385" s="140"/>
      <c r="AU385" s="140"/>
      <c r="AV385" s="140"/>
      <c r="AW385" s="140"/>
      <c r="AX385" s="140"/>
      <c r="AY385" s="140"/>
      <c r="AZ385" s="140"/>
      <c r="BA385" s="141" t="b">
        <f t="shared" si="61"/>
        <v>1</v>
      </c>
      <c r="BB385" s="141">
        <f t="shared" si="65"/>
        <v>0</v>
      </c>
    </row>
    <row r="386" spans="1:54" hidden="1" x14ac:dyDescent="0.2">
      <c r="A386" s="141">
        <v>6</v>
      </c>
      <c r="B386" s="141" t="s">
        <v>629</v>
      </c>
      <c r="C386" s="148" t="str">
        <f t="shared" si="60"/>
        <v>40</v>
      </c>
      <c r="D386" s="148" t="str">
        <f t="shared" si="62"/>
        <v>80</v>
      </c>
      <c r="E386" s="148" t="str">
        <f t="shared" si="63"/>
        <v>015</v>
      </c>
      <c r="F386" s="127" t="str">
        <f t="shared" si="64"/>
        <v>6600.03</v>
      </c>
      <c r="G386" s="141" t="s">
        <v>165</v>
      </c>
      <c r="H386" s="163">
        <v>500</v>
      </c>
      <c r="I386" s="163">
        <v>500</v>
      </c>
      <c r="J386" s="163"/>
      <c r="K386" s="163"/>
      <c r="L386" s="163"/>
      <c r="M386" s="163">
        <v>0</v>
      </c>
      <c r="N386" s="139">
        <v>0</v>
      </c>
      <c r="O386" s="139"/>
      <c r="Q386" s="174">
        <v>500</v>
      </c>
      <c r="R386" s="174">
        <v>500</v>
      </c>
      <c r="S386" s="174"/>
      <c r="T386" s="174"/>
      <c r="U386" s="174"/>
      <c r="V386" s="174">
        <v>0</v>
      </c>
      <c r="W386" s="140">
        <v>0</v>
      </c>
      <c r="X386" s="140"/>
      <c r="Z386" s="176">
        <v>500</v>
      </c>
      <c r="AA386" s="176">
        <v>500</v>
      </c>
      <c r="AB386" s="176"/>
      <c r="AC386" s="176"/>
      <c r="AD386" s="176"/>
      <c r="AE386" s="176">
        <v>0</v>
      </c>
      <c r="AF386" s="172">
        <v>0</v>
      </c>
      <c r="AG386" s="172"/>
      <c r="AI386" s="168">
        <f>IFERROR(VLOOKUP(B386,[2]rptBudgetaryBudgetCrossOrganiza!$A$1:$M$754,4,FALSE),"0")</f>
        <v>500</v>
      </c>
      <c r="AJ386" s="168">
        <f>IFERROR(VLOOKUP(B386,[2]rptBudgetaryBudgetCrossOrganiza!$A$1:$M$754,6,FALSE),"0")</f>
        <v>500</v>
      </c>
      <c r="AK386" s="170">
        <v>500</v>
      </c>
      <c r="AL386" s="170">
        <f>IFERROR(VLOOKUP(B386,[3]rptBudgetaryBudgetCrossOrganiza!$A$8792:$O$10068,13,FALSE),"0")</f>
        <v>0</v>
      </c>
      <c r="AM386" s="170"/>
      <c r="AN386" s="170"/>
      <c r="AO386" s="170"/>
      <c r="AP386" s="170"/>
      <c r="AQ386" s="170"/>
      <c r="AS386" s="140"/>
      <c r="AT386" s="140"/>
      <c r="AU386" s="140"/>
      <c r="AV386" s="140"/>
      <c r="AW386" s="140"/>
      <c r="AX386" s="140"/>
      <c r="AY386" s="140"/>
      <c r="AZ386" s="140"/>
      <c r="BA386" s="141" t="b">
        <f t="shared" si="61"/>
        <v>1</v>
      </c>
      <c r="BB386" s="141">
        <f t="shared" si="65"/>
        <v>0</v>
      </c>
    </row>
    <row r="387" spans="1:54" hidden="1" x14ac:dyDescent="0.2">
      <c r="A387" s="141">
        <v>6</v>
      </c>
      <c r="B387" s="141" t="s">
        <v>630</v>
      </c>
      <c r="C387" s="148" t="str">
        <f t="shared" si="60"/>
        <v>40</v>
      </c>
      <c r="D387" s="148" t="str">
        <f t="shared" si="62"/>
        <v>80</v>
      </c>
      <c r="E387" s="148" t="str">
        <f t="shared" si="63"/>
        <v>015</v>
      </c>
      <c r="F387" s="127" t="str">
        <f t="shared" si="64"/>
        <v>6600.16</v>
      </c>
      <c r="G387" s="141" t="s">
        <v>1042</v>
      </c>
      <c r="H387" s="163">
        <v>80135</v>
      </c>
      <c r="I387" s="163">
        <v>80135</v>
      </c>
      <c r="J387" s="163"/>
      <c r="K387" s="163"/>
      <c r="L387" s="163"/>
      <c r="M387" s="163">
        <v>70970.7</v>
      </c>
      <c r="N387" s="139">
        <v>70970.7</v>
      </c>
      <c r="O387" s="139"/>
      <c r="Q387" s="174">
        <v>82405</v>
      </c>
      <c r="R387" s="174">
        <v>82405</v>
      </c>
      <c r="S387" s="174"/>
      <c r="T387" s="174"/>
      <c r="U387" s="174"/>
      <c r="V387" s="174">
        <v>75576.66</v>
      </c>
      <c r="W387" s="140">
        <v>75576.66</v>
      </c>
      <c r="X387" s="140"/>
      <c r="Z387" s="176">
        <v>87615</v>
      </c>
      <c r="AA387" s="176">
        <v>87615</v>
      </c>
      <c r="AB387" s="176"/>
      <c r="AC387" s="176"/>
      <c r="AD387" s="176"/>
      <c r="AE387" s="176">
        <v>74667.600000000006</v>
      </c>
      <c r="AF387" s="172">
        <v>74667.600000000006</v>
      </c>
      <c r="AG387" s="172"/>
      <c r="AI387" s="168">
        <f>IFERROR(VLOOKUP(B387,[2]rptBudgetaryBudgetCrossOrganiza!$A$1:$M$754,4,FALSE),"0")</f>
        <v>87615</v>
      </c>
      <c r="AJ387" s="168">
        <f>IFERROR(VLOOKUP(B387,[2]rptBudgetaryBudgetCrossOrganiza!$A$1:$M$754,6,FALSE),"0")</f>
        <v>87615</v>
      </c>
      <c r="AK387" s="170">
        <v>87615</v>
      </c>
      <c r="AL387" s="170">
        <f>IFERROR(VLOOKUP(B387,[3]rptBudgetaryBudgetCrossOrganiza!$A$8792:$O$10068,13,FALSE),"0")</f>
        <v>0</v>
      </c>
      <c r="AM387" s="170"/>
      <c r="AN387" s="170"/>
      <c r="AO387" s="170"/>
      <c r="AP387" s="170"/>
      <c r="AQ387" s="170"/>
      <c r="AS387" s="140"/>
      <c r="AT387" s="140"/>
      <c r="AU387" s="140"/>
      <c r="AV387" s="140"/>
      <c r="AW387" s="140"/>
      <c r="AX387" s="140"/>
      <c r="AY387" s="140"/>
      <c r="AZ387" s="140"/>
      <c r="BA387" s="141" t="b">
        <f t="shared" si="61"/>
        <v>1</v>
      </c>
      <c r="BB387" s="141">
        <f t="shared" si="65"/>
        <v>0</v>
      </c>
    </row>
    <row r="388" spans="1:54" hidden="1" x14ac:dyDescent="0.2">
      <c r="A388" s="141">
        <v>6</v>
      </c>
      <c r="B388" s="141" t="s">
        <v>631</v>
      </c>
      <c r="C388" s="148" t="str">
        <f t="shared" ref="C388:C451" si="67">MID(B388,5,2)</f>
        <v>40</v>
      </c>
      <c r="D388" s="148" t="str">
        <f t="shared" si="62"/>
        <v>80</v>
      </c>
      <c r="E388" s="148" t="str">
        <f t="shared" si="63"/>
        <v>015</v>
      </c>
      <c r="F388" s="127" t="str">
        <f t="shared" si="64"/>
        <v>6600.06</v>
      </c>
      <c r="G388" s="141" t="s">
        <v>166</v>
      </c>
      <c r="H388" s="163">
        <v>0</v>
      </c>
      <c r="I388" s="163">
        <v>0</v>
      </c>
      <c r="J388" s="163"/>
      <c r="K388" s="163"/>
      <c r="L388" s="163"/>
      <c r="M388" s="163">
        <v>0</v>
      </c>
      <c r="N388" s="139">
        <v>0</v>
      </c>
      <c r="O388" s="139"/>
      <c r="Q388" s="174">
        <v>0</v>
      </c>
      <c r="R388" s="174">
        <v>0</v>
      </c>
      <c r="S388" s="174"/>
      <c r="T388" s="174"/>
      <c r="U388" s="174"/>
      <c r="V388" s="174">
        <v>0</v>
      </c>
      <c r="W388" s="140">
        <v>0</v>
      </c>
      <c r="X388" s="140"/>
      <c r="Z388" s="176">
        <v>0</v>
      </c>
      <c r="AA388" s="176">
        <v>0</v>
      </c>
      <c r="AB388" s="176"/>
      <c r="AC388" s="176"/>
      <c r="AD388" s="176"/>
      <c r="AE388" s="176">
        <v>0</v>
      </c>
      <c r="AF388" s="172">
        <v>0</v>
      </c>
      <c r="AG388" s="172"/>
      <c r="AI388" s="168">
        <f>IFERROR(VLOOKUP(B388,[2]rptBudgetaryBudgetCrossOrganiza!$A$1:$M$754,4,FALSE),"0")</f>
        <v>0</v>
      </c>
      <c r="AJ388" s="168">
        <f>IFERROR(VLOOKUP(B388,[2]rptBudgetaryBudgetCrossOrganiza!$A$1:$M$754,6,FALSE),"0")</f>
        <v>0</v>
      </c>
      <c r="AK388" s="170">
        <v>0</v>
      </c>
      <c r="AL388" s="170">
        <f>IFERROR(VLOOKUP(B388,[3]rptBudgetaryBudgetCrossOrganiza!$A$8792:$O$10068,13,FALSE),"0")</f>
        <v>0</v>
      </c>
      <c r="AM388" s="170"/>
      <c r="AN388" s="170"/>
      <c r="AO388" s="170"/>
      <c r="AP388" s="170"/>
      <c r="AQ388" s="170"/>
      <c r="AS388" s="140"/>
      <c r="AT388" s="140"/>
      <c r="AU388" s="140"/>
      <c r="AV388" s="140"/>
      <c r="AW388" s="140"/>
      <c r="AX388" s="140"/>
      <c r="AY388" s="140"/>
      <c r="AZ388" s="140"/>
      <c r="BA388" s="141" t="b">
        <f t="shared" si="61"/>
        <v>1</v>
      </c>
      <c r="BB388" s="141">
        <f t="shared" si="65"/>
        <v>0</v>
      </c>
    </row>
    <row r="389" spans="1:54" hidden="1" x14ac:dyDescent="0.2">
      <c r="A389" s="141">
        <v>6</v>
      </c>
      <c r="B389" s="141" t="s">
        <v>632</v>
      </c>
      <c r="C389" s="148" t="str">
        <f t="shared" si="67"/>
        <v>40</v>
      </c>
      <c r="D389" s="148" t="str">
        <f t="shared" si="62"/>
        <v>80</v>
      </c>
      <c r="E389" s="148" t="str">
        <f t="shared" si="63"/>
        <v>015</v>
      </c>
      <c r="F389" s="127" t="str">
        <f t="shared" si="64"/>
        <v>6600.05</v>
      </c>
      <c r="G389" s="141" t="s">
        <v>1043</v>
      </c>
      <c r="H389" s="163">
        <v>100</v>
      </c>
      <c r="I389" s="163">
        <v>100</v>
      </c>
      <c r="J389" s="163"/>
      <c r="K389" s="163"/>
      <c r="L389" s="163"/>
      <c r="M389" s="163">
        <v>0</v>
      </c>
      <c r="N389" s="139">
        <v>0</v>
      </c>
      <c r="O389" s="139"/>
      <c r="Q389" s="174">
        <v>100</v>
      </c>
      <c r="R389" s="174">
        <v>100</v>
      </c>
      <c r="S389" s="174"/>
      <c r="T389" s="174"/>
      <c r="U389" s="174"/>
      <c r="V389" s="174">
        <v>0</v>
      </c>
      <c r="W389" s="140">
        <v>0</v>
      </c>
      <c r="X389" s="140"/>
      <c r="Z389" s="176">
        <v>100</v>
      </c>
      <c r="AA389" s="176">
        <v>100</v>
      </c>
      <c r="AB389" s="176"/>
      <c r="AC389" s="176"/>
      <c r="AD389" s="176"/>
      <c r="AE389" s="176">
        <v>120</v>
      </c>
      <c r="AF389" s="172">
        <v>120</v>
      </c>
      <c r="AG389" s="172"/>
      <c r="AI389" s="168">
        <f>IFERROR(VLOOKUP(B389,[2]rptBudgetaryBudgetCrossOrganiza!$A$1:$M$754,4,FALSE),"0")</f>
        <v>150</v>
      </c>
      <c r="AJ389" s="168">
        <f>IFERROR(VLOOKUP(B389,[2]rptBudgetaryBudgetCrossOrganiza!$A$1:$M$754,6,FALSE),"0")</f>
        <v>150</v>
      </c>
      <c r="AK389" s="170">
        <v>150</v>
      </c>
      <c r="AL389" s="170">
        <f>IFERROR(VLOOKUP(B389,[3]rptBudgetaryBudgetCrossOrganiza!$A$8792:$O$10068,13,FALSE),"0")</f>
        <v>0</v>
      </c>
      <c r="AM389" s="170"/>
      <c r="AN389" s="170"/>
      <c r="AO389" s="170"/>
      <c r="AP389" s="170"/>
      <c r="AQ389" s="170"/>
      <c r="AS389" s="140"/>
      <c r="AT389" s="140"/>
      <c r="AU389" s="140"/>
      <c r="AV389" s="140"/>
      <c r="AW389" s="140"/>
      <c r="AX389" s="140"/>
      <c r="AY389" s="140"/>
      <c r="AZ389" s="140"/>
      <c r="BA389" s="141" t="b">
        <f t="shared" ref="BA389:BA452" si="68">AJ389=AK389</f>
        <v>1</v>
      </c>
      <c r="BB389" s="141">
        <f t="shared" si="65"/>
        <v>0</v>
      </c>
    </row>
    <row r="390" spans="1:54" hidden="1" x14ac:dyDescent="0.2">
      <c r="A390" s="141">
        <v>6</v>
      </c>
      <c r="B390" s="141" t="s">
        <v>633</v>
      </c>
      <c r="C390" s="148" t="str">
        <f t="shared" si="67"/>
        <v>40</v>
      </c>
      <c r="D390" s="148" t="str">
        <f t="shared" ref="D390:D453" si="69">MID(B390,8,2)</f>
        <v>80</v>
      </c>
      <c r="E390" s="148" t="str">
        <f t="shared" ref="E390:E453" si="70">MID(B390,11,3)</f>
        <v>015</v>
      </c>
      <c r="F390" s="127" t="str">
        <f t="shared" ref="F390:F453" si="71">RIGHT(B390,7)</f>
        <v>6600.25</v>
      </c>
      <c r="G390" s="141" t="s">
        <v>167</v>
      </c>
      <c r="H390" s="163">
        <v>1045700</v>
      </c>
      <c r="I390" s="163">
        <v>1045700</v>
      </c>
      <c r="J390" s="163"/>
      <c r="K390" s="163"/>
      <c r="L390" s="163"/>
      <c r="M390" s="163">
        <v>1045700</v>
      </c>
      <c r="N390" s="139">
        <v>1045700</v>
      </c>
      <c r="O390" s="139"/>
      <c r="Q390" s="174">
        <v>989970</v>
      </c>
      <c r="R390" s="174">
        <v>989970</v>
      </c>
      <c r="S390" s="174"/>
      <c r="T390" s="174"/>
      <c r="U390" s="174"/>
      <c r="V390" s="174">
        <v>989970</v>
      </c>
      <c r="W390" s="140">
        <v>989970</v>
      </c>
      <c r="X390" s="140"/>
      <c r="Z390" s="176">
        <v>1357980</v>
      </c>
      <c r="AA390" s="176">
        <v>1357980</v>
      </c>
      <c r="AB390" s="176"/>
      <c r="AC390" s="176"/>
      <c r="AD390" s="176"/>
      <c r="AE390" s="176">
        <v>1018485</v>
      </c>
      <c r="AF390" s="172">
        <v>1018485</v>
      </c>
      <c r="AG390" s="172"/>
      <c r="AI390" s="168">
        <f>IFERROR(VLOOKUP(B390,[2]rptBudgetaryBudgetCrossOrganiza!$A$1:$M$754,4,FALSE),"0")</f>
        <v>1357980</v>
      </c>
      <c r="AJ390" s="168">
        <f>IFERROR(VLOOKUP(B390,[2]rptBudgetaryBudgetCrossOrganiza!$A$1:$M$754,6,FALSE),"0")</f>
        <v>1357980</v>
      </c>
      <c r="AK390" s="170">
        <v>1357980</v>
      </c>
      <c r="AL390" s="170">
        <f>IFERROR(VLOOKUP(B390,[3]rptBudgetaryBudgetCrossOrganiza!$A$8792:$O$10068,13,FALSE),"0")</f>
        <v>0</v>
      </c>
      <c r="AM390" s="170"/>
      <c r="AN390" s="170"/>
      <c r="AO390" s="170"/>
      <c r="AP390" s="170"/>
      <c r="AQ390" s="170"/>
      <c r="AS390" s="140"/>
      <c r="AT390" s="140"/>
      <c r="AU390" s="140"/>
      <c r="AV390" s="140"/>
      <c r="AW390" s="140"/>
      <c r="AX390" s="140"/>
      <c r="AY390" s="140"/>
      <c r="AZ390" s="140"/>
      <c r="BA390" s="141" t="b">
        <f t="shared" si="68"/>
        <v>1</v>
      </c>
      <c r="BB390" s="141">
        <f t="shared" si="65"/>
        <v>0</v>
      </c>
    </row>
    <row r="391" spans="1:54" hidden="1" x14ac:dyDescent="0.2">
      <c r="A391" s="141">
        <v>6</v>
      </c>
      <c r="B391" s="141" t="s">
        <v>634</v>
      </c>
      <c r="C391" s="148" t="str">
        <f t="shared" si="67"/>
        <v>40</v>
      </c>
      <c r="D391" s="148" t="str">
        <f t="shared" si="69"/>
        <v>80</v>
      </c>
      <c r="E391" s="148" t="str">
        <f t="shared" si="70"/>
        <v>015</v>
      </c>
      <c r="F391" s="127" t="str">
        <f t="shared" si="71"/>
        <v>6600.26</v>
      </c>
      <c r="G391" s="141" t="s">
        <v>183</v>
      </c>
      <c r="H391" s="163">
        <v>133530</v>
      </c>
      <c r="I391" s="163">
        <v>133530</v>
      </c>
      <c r="J391" s="163"/>
      <c r="K391" s="163"/>
      <c r="L391" s="163"/>
      <c r="M391" s="163">
        <v>133530</v>
      </c>
      <c r="N391" s="139">
        <v>133530</v>
      </c>
      <c r="O391" s="139"/>
      <c r="Q391" s="174">
        <v>138620</v>
      </c>
      <c r="R391" s="174">
        <v>138620</v>
      </c>
      <c r="S391" s="174"/>
      <c r="T391" s="174"/>
      <c r="U391" s="174"/>
      <c r="V391" s="174">
        <v>138620</v>
      </c>
      <c r="W391" s="140">
        <v>138620</v>
      </c>
      <c r="X391" s="140"/>
      <c r="Z391" s="176">
        <v>135050</v>
      </c>
      <c r="AA391" s="176">
        <v>135050</v>
      </c>
      <c r="AB391" s="176"/>
      <c r="AC391" s="176"/>
      <c r="AD391" s="176"/>
      <c r="AE391" s="176">
        <v>56270.85</v>
      </c>
      <c r="AF391" s="172">
        <v>56270.85</v>
      </c>
      <c r="AG391" s="172"/>
      <c r="AI391" s="168">
        <f>IFERROR(VLOOKUP(B391,[2]rptBudgetaryBudgetCrossOrganiza!$A$1:$M$754,4,FALSE),"0")</f>
        <v>135050</v>
      </c>
      <c r="AJ391" s="168">
        <f>IFERROR(VLOOKUP(B391,[2]rptBudgetaryBudgetCrossOrganiza!$A$1:$M$754,6,FALSE),"0")</f>
        <v>135050</v>
      </c>
      <c r="AK391" s="170">
        <v>135050</v>
      </c>
      <c r="AL391" s="170">
        <f>IFERROR(VLOOKUP(B391,[3]rptBudgetaryBudgetCrossOrganiza!$A$8792:$O$10068,13,FALSE),"0")</f>
        <v>0</v>
      </c>
      <c r="AM391" s="170"/>
      <c r="AN391" s="170"/>
      <c r="AO391" s="170"/>
      <c r="AP391" s="170"/>
      <c r="AQ391" s="170"/>
      <c r="AS391" s="140"/>
      <c r="AT391" s="140"/>
      <c r="AU391" s="140"/>
      <c r="AV391" s="140"/>
      <c r="AW391" s="140"/>
      <c r="AX391" s="140"/>
      <c r="AY391" s="140"/>
      <c r="AZ391" s="140"/>
      <c r="BA391" s="141" t="b">
        <f t="shared" si="68"/>
        <v>1</v>
      </c>
      <c r="BB391" s="141">
        <f t="shared" si="65"/>
        <v>0</v>
      </c>
    </row>
    <row r="392" spans="1:54" hidden="1" x14ac:dyDescent="0.2">
      <c r="A392" s="141">
        <v>6</v>
      </c>
      <c r="B392" s="141" t="s">
        <v>635</v>
      </c>
      <c r="C392" s="148" t="str">
        <f t="shared" si="67"/>
        <v>40</v>
      </c>
      <c r="D392" s="148" t="str">
        <f t="shared" si="69"/>
        <v>80</v>
      </c>
      <c r="E392" s="148" t="str">
        <f t="shared" si="70"/>
        <v>015</v>
      </c>
      <c r="F392" s="127" t="str">
        <f t="shared" si="71"/>
        <v>6600.04</v>
      </c>
      <c r="G392" s="141" t="s">
        <v>124</v>
      </c>
      <c r="H392" s="163">
        <v>12000</v>
      </c>
      <c r="I392" s="163">
        <v>12000</v>
      </c>
      <c r="J392" s="163"/>
      <c r="K392" s="163"/>
      <c r="L392" s="163"/>
      <c r="M392" s="163">
        <v>383.53</v>
      </c>
      <c r="N392" s="139">
        <v>383.53</v>
      </c>
      <c r="O392" s="139"/>
      <c r="Q392" s="174">
        <v>9000</v>
      </c>
      <c r="R392" s="174">
        <v>9000</v>
      </c>
      <c r="S392" s="174"/>
      <c r="T392" s="174"/>
      <c r="U392" s="174"/>
      <c r="V392" s="174">
        <v>4464.5600000000004</v>
      </c>
      <c r="W392" s="140">
        <v>4464.5600000000004</v>
      </c>
      <c r="X392" s="140"/>
      <c r="Z392" s="176">
        <v>9000</v>
      </c>
      <c r="AA392" s="176">
        <v>9000</v>
      </c>
      <c r="AB392" s="176"/>
      <c r="AC392" s="176"/>
      <c r="AD392" s="176"/>
      <c r="AE392" s="176">
        <v>497.97</v>
      </c>
      <c r="AF392" s="172">
        <v>497.97</v>
      </c>
      <c r="AG392" s="172"/>
      <c r="AI392" s="168">
        <f>IFERROR(VLOOKUP(B392,[2]rptBudgetaryBudgetCrossOrganiza!$A$1:$M$754,4,FALSE),"0")</f>
        <v>9000</v>
      </c>
      <c r="AJ392" s="168">
        <f>IFERROR(VLOOKUP(B392,[2]rptBudgetaryBudgetCrossOrganiza!$A$1:$M$754,6,FALSE),"0")</f>
        <v>9000</v>
      </c>
      <c r="AK392" s="170">
        <v>9000</v>
      </c>
      <c r="AL392" s="170">
        <f>IFERROR(VLOOKUP(B392,[3]rptBudgetaryBudgetCrossOrganiza!$A$8792:$O$10068,13,FALSE),"0")</f>
        <v>774</v>
      </c>
      <c r="AM392" s="170"/>
      <c r="AN392" s="170"/>
      <c r="AO392" s="170"/>
      <c r="AP392" s="170"/>
      <c r="AQ392" s="170"/>
      <c r="AS392" s="140"/>
      <c r="AT392" s="140"/>
      <c r="AU392" s="140"/>
      <c r="AV392" s="140"/>
      <c r="AW392" s="140"/>
      <c r="AX392" s="140"/>
      <c r="AY392" s="140"/>
      <c r="AZ392" s="140"/>
      <c r="BA392" s="141" t="b">
        <f t="shared" si="68"/>
        <v>1</v>
      </c>
      <c r="BB392" s="141">
        <f t="shared" si="65"/>
        <v>0</v>
      </c>
    </row>
    <row r="393" spans="1:54" hidden="1" x14ac:dyDescent="0.2">
      <c r="A393" s="141">
        <v>6</v>
      </c>
      <c r="B393" s="141" t="s">
        <v>636</v>
      </c>
      <c r="C393" s="148" t="str">
        <f t="shared" si="67"/>
        <v>40</v>
      </c>
      <c r="D393" s="148" t="str">
        <f t="shared" si="69"/>
        <v>80</v>
      </c>
      <c r="E393" s="148" t="str">
        <f t="shared" si="70"/>
        <v>015</v>
      </c>
      <c r="F393" s="127" t="str">
        <f t="shared" si="71"/>
        <v>6600.32</v>
      </c>
      <c r="G393" s="141" t="s">
        <v>127</v>
      </c>
      <c r="H393" s="163">
        <v>0</v>
      </c>
      <c r="I393" s="163">
        <v>0</v>
      </c>
      <c r="J393" s="163"/>
      <c r="K393" s="163"/>
      <c r="L393" s="163"/>
      <c r="M393" s="163">
        <v>0</v>
      </c>
      <c r="N393" s="139">
        <v>0</v>
      </c>
      <c r="O393" s="139"/>
      <c r="Q393" s="174">
        <v>0</v>
      </c>
      <c r="R393" s="174">
        <v>0</v>
      </c>
      <c r="S393" s="174"/>
      <c r="T393" s="174"/>
      <c r="U393" s="174"/>
      <c r="V393" s="174">
        <v>0</v>
      </c>
      <c r="W393" s="140">
        <v>0</v>
      </c>
      <c r="X393" s="140"/>
      <c r="Z393" s="176">
        <v>49350</v>
      </c>
      <c r="AA393" s="176">
        <v>49350</v>
      </c>
      <c r="AB393" s="176"/>
      <c r="AC393" s="176"/>
      <c r="AD393" s="176"/>
      <c r="AE393" s="176">
        <v>20562.5</v>
      </c>
      <c r="AF393" s="172">
        <v>20562.5</v>
      </c>
      <c r="AG393" s="172"/>
      <c r="AI393" s="168">
        <f>IFERROR(VLOOKUP(B393,[2]rptBudgetaryBudgetCrossOrganiza!$A$1:$M$754,4,FALSE),"0")</f>
        <v>49350</v>
      </c>
      <c r="AJ393" s="168">
        <f>IFERROR(VLOOKUP(B393,[2]rptBudgetaryBudgetCrossOrganiza!$A$1:$M$754,6,FALSE),"0")</f>
        <v>49350</v>
      </c>
      <c r="AK393" s="170">
        <v>49350</v>
      </c>
      <c r="AL393" s="170">
        <f>IFERROR(VLOOKUP(B393,[3]rptBudgetaryBudgetCrossOrganiza!$A$8792:$O$10068,13,FALSE),"0")</f>
        <v>0</v>
      </c>
      <c r="AM393" s="170"/>
      <c r="AN393" s="170"/>
      <c r="AO393" s="170"/>
      <c r="AP393" s="170"/>
      <c r="AQ393" s="170"/>
      <c r="AS393" s="140"/>
      <c r="AT393" s="140"/>
      <c r="AU393" s="140"/>
      <c r="AV393" s="140"/>
      <c r="AW393" s="140"/>
      <c r="AX393" s="140"/>
      <c r="AY393" s="140"/>
      <c r="AZ393" s="140"/>
      <c r="BA393" s="141" t="b">
        <f t="shared" si="68"/>
        <v>1</v>
      </c>
      <c r="BB393" s="141">
        <f t="shared" si="65"/>
        <v>0</v>
      </c>
    </row>
    <row r="394" spans="1:54" hidden="1" x14ac:dyDescent="0.2">
      <c r="A394" s="141">
        <v>17</v>
      </c>
      <c r="B394" s="141" t="s">
        <v>637</v>
      </c>
      <c r="C394" s="148" t="str">
        <f t="shared" si="67"/>
        <v>40</v>
      </c>
      <c r="D394" s="148" t="str">
        <f t="shared" si="69"/>
        <v>80</v>
      </c>
      <c r="E394" s="148" t="str">
        <f t="shared" si="70"/>
        <v>015</v>
      </c>
      <c r="F394" s="127" t="str">
        <f t="shared" si="71"/>
        <v>9887.02</v>
      </c>
      <c r="G394" s="141" t="s">
        <v>1044</v>
      </c>
      <c r="H394" s="163">
        <v>0</v>
      </c>
      <c r="I394" s="163">
        <v>0</v>
      </c>
      <c r="J394" s="163"/>
      <c r="K394" s="163"/>
      <c r="L394" s="163"/>
      <c r="M394" s="163">
        <v>332.12</v>
      </c>
      <c r="N394" s="139">
        <v>332.12</v>
      </c>
      <c r="O394" s="139"/>
      <c r="Q394" s="174">
        <v>0</v>
      </c>
      <c r="R394" s="174">
        <v>0</v>
      </c>
      <c r="S394" s="174"/>
      <c r="T394" s="174"/>
      <c r="U394" s="174"/>
      <c r="V394" s="174">
        <v>273.89999999999998</v>
      </c>
      <c r="W394" s="140">
        <v>273.89999999999998</v>
      </c>
      <c r="X394" s="140"/>
      <c r="Z394" s="176">
        <v>0</v>
      </c>
      <c r="AA394" s="176">
        <v>0</v>
      </c>
      <c r="AB394" s="176"/>
      <c r="AC394" s="176"/>
      <c r="AD394" s="176"/>
      <c r="AE394" s="176">
        <v>0</v>
      </c>
      <c r="AF394" s="172">
        <v>0</v>
      </c>
      <c r="AG394" s="172"/>
      <c r="AI394" s="168">
        <f>IFERROR(VLOOKUP(B394,[2]rptBudgetaryBudgetCrossOrganiza!$A$1:$M$754,4,FALSE),"0")</f>
        <v>0</v>
      </c>
      <c r="AJ394" s="168">
        <f>IFERROR(VLOOKUP(B394,[2]rptBudgetaryBudgetCrossOrganiza!$A$1:$M$754,6,FALSE),"0")</f>
        <v>0</v>
      </c>
      <c r="AK394" s="170">
        <v>0</v>
      </c>
      <c r="AL394" s="170">
        <f>IFERROR(VLOOKUP(B394,[3]rptBudgetaryBudgetCrossOrganiza!$A$8792:$O$10068,13,FALSE),"0")</f>
        <v>0</v>
      </c>
      <c r="AM394" s="170"/>
      <c r="AN394" s="170"/>
      <c r="AO394" s="170"/>
      <c r="AP394" s="170"/>
      <c r="AQ394" s="170"/>
      <c r="AS394" s="140"/>
      <c r="AT394" s="140"/>
      <c r="AU394" s="140"/>
      <c r="AV394" s="140"/>
      <c r="AW394" s="140"/>
      <c r="AX394" s="140"/>
      <c r="AY394" s="140"/>
      <c r="AZ394" s="140"/>
      <c r="BA394" s="141" t="b">
        <f t="shared" si="68"/>
        <v>1</v>
      </c>
      <c r="BB394" s="141">
        <f t="shared" si="65"/>
        <v>0</v>
      </c>
    </row>
    <row r="395" spans="1:54" hidden="1" x14ac:dyDescent="0.2">
      <c r="A395" s="141">
        <v>17</v>
      </c>
      <c r="B395" s="141" t="s">
        <v>638</v>
      </c>
      <c r="C395" s="148" t="str">
        <f t="shared" si="67"/>
        <v>40</v>
      </c>
      <c r="D395" s="148" t="str">
        <f t="shared" si="69"/>
        <v>80</v>
      </c>
      <c r="E395" s="148" t="str">
        <f t="shared" si="70"/>
        <v>015</v>
      </c>
      <c r="F395" s="127" t="str">
        <f t="shared" si="71"/>
        <v>9887.01</v>
      </c>
      <c r="G395" s="141" t="s">
        <v>1045</v>
      </c>
      <c r="H395" s="163">
        <v>0</v>
      </c>
      <c r="I395" s="163">
        <v>0</v>
      </c>
      <c r="J395" s="163"/>
      <c r="K395" s="163"/>
      <c r="L395" s="163"/>
      <c r="M395" s="163">
        <v>19732.55</v>
      </c>
      <c r="N395" s="139">
        <v>19732.55</v>
      </c>
      <c r="O395" s="139"/>
      <c r="Q395" s="174">
        <v>0</v>
      </c>
      <c r="R395" s="174">
        <v>0</v>
      </c>
      <c r="S395" s="174"/>
      <c r="T395" s="174"/>
      <c r="U395" s="174"/>
      <c r="V395" s="174">
        <v>18550.009999999998</v>
      </c>
      <c r="W395" s="140">
        <v>18550.009999999998</v>
      </c>
      <c r="X395" s="140"/>
      <c r="Z395" s="176">
        <v>0</v>
      </c>
      <c r="AA395" s="176">
        <v>0</v>
      </c>
      <c r="AB395" s="176"/>
      <c r="AC395" s="176"/>
      <c r="AD395" s="176"/>
      <c r="AE395" s="176">
        <v>0</v>
      </c>
      <c r="AF395" s="172">
        <v>0</v>
      </c>
      <c r="AG395" s="172"/>
      <c r="AI395" s="168">
        <f>IFERROR(VLOOKUP(B395,[2]rptBudgetaryBudgetCrossOrganiza!$A$1:$M$754,4,FALSE),"0")</f>
        <v>0</v>
      </c>
      <c r="AJ395" s="168">
        <f>IFERROR(VLOOKUP(B395,[2]rptBudgetaryBudgetCrossOrganiza!$A$1:$M$754,6,FALSE),"0")</f>
        <v>0</v>
      </c>
      <c r="AK395" s="170">
        <v>0</v>
      </c>
      <c r="AL395" s="170">
        <f>IFERROR(VLOOKUP(B395,[3]rptBudgetaryBudgetCrossOrganiza!$A$8792:$O$10068,13,FALSE),"0")</f>
        <v>0</v>
      </c>
      <c r="AM395" s="170"/>
      <c r="AN395" s="170"/>
      <c r="AO395" s="170"/>
      <c r="AP395" s="170"/>
      <c r="AQ395" s="170"/>
      <c r="AS395" s="140"/>
      <c r="AT395" s="140"/>
      <c r="AU395" s="140"/>
      <c r="AV395" s="140"/>
      <c r="AW395" s="140"/>
      <c r="AX395" s="140"/>
      <c r="AY395" s="140"/>
      <c r="AZ395" s="140"/>
      <c r="BA395" s="141" t="b">
        <f t="shared" si="68"/>
        <v>1</v>
      </c>
      <c r="BB395" s="141">
        <f t="shared" si="65"/>
        <v>0</v>
      </c>
    </row>
    <row r="396" spans="1:54" hidden="1" x14ac:dyDescent="0.2">
      <c r="A396" s="190">
        <v>4</v>
      </c>
      <c r="B396" s="141" t="s">
        <v>639</v>
      </c>
      <c r="C396" s="148" t="str">
        <f t="shared" si="67"/>
        <v>40</v>
      </c>
      <c r="D396" s="148" t="str">
        <f t="shared" si="69"/>
        <v>80</v>
      </c>
      <c r="E396" s="148" t="str">
        <f t="shared" si="70"/>
        <v>015</v>
      </c>
      <c r="F396" s="127" t="str">
        <f t="shared" si="71"/>
        <v>5100.12</v>
      </c>
      <c r="G396" s="141" t="s">
        <v>110</v>
      </c>
      <c r="H396" s="163">
        <v>1950</v>
      </c>
      <c r="I396" s="163">
        <v>1950</v>
      </c>
      <c r="J396" s="163"/>
      <c r="K396" s="163"/>
      <c r="L396" s="163"/>
      <c r="M396" s="163">
        <v>2113.64</v>
      </c>
      <c r="N396" s="139">
        <v>2113.64</v>
      </c>
      <c r="O396" s="139"/>
      <c r="Q396" s="174">
        <v>1950</v>
      </c>
      <c r="R396" s="174">
        <v>1950</v>
      </c>
      <c r="S396" s="174"/>
      <c r="T396" s="174"/>
      <c r="U396" s="174"/>
      <c r="V396" s="174">
        <v>1483.01</v>
      </c>
      <c r="W396" s="140">
        <v>1483.01</v>
      </c>
      <c r="X396" s="140"/>
      <c r="Z396" s="176">
        <v>1950</v>
      </c>
      <c r="AA396" s="176">
        <v>1950</v>
      </c>
      <c r="AB396" s="176"/>
      <c r="AC396" s="176"/>
      <c r="AD396" s="176"/>
      <c r="AE396" s="176">
        <v>857.67</v>
      </c>
      <c r="AF396" s="172">
        <v>857.67</v>
      </c>
      <c r="AG396" s="172"/>
      <c r="AI396" s="168">
        <f>IFERROR(VLOOKUP(B396,[2]rptBudgetaryBudgetCrossOrganiza!$A$1:$M$754,4,FALSE),"0")</f>
        <v>1950</v>
      </c>
      <c r="AJ396" s="168">
        <f>IFERROR(VLOOKUP(B396,[2]rptBudgetaryBudgetCrossOrganiza!$A$1:$M$754,6,FALSE),"0")</f>
        <v>1950</v>
      </c>
      <c r="AK396" s="170">
        <v>1950</v>
      </c>
      <c r="AL396" s="170">
        <f>IFERROR(VLOOKUP(B396,[3]rptBudgetaryBudgetCrossOrganiza!$A$8792:$O$10068,13,FALSE),"0")</f>
        <v>305</v>
      </c>
      <c r="AM396" s="170"/>
      <c r="AN396" s="170"/>
      <c r="AO396" s="170"/>
      <c r="AP396" s="170"/>
      <c r="AQ396" s="170"/>
      <c r="AS396" s="140"/>
      <c r="AT396" s="140"/>
      <c r="AU396" s="140"/>
      <c r="AV396" s="140"/>
      <c r="AW396" s="140"/>
      <c r="AX396" s="140"/>
      <c r="AY396" s="140"/>
      <c r="AZ396" s="140"/>
      <c r="BA396" s="141" t="b">
        <f t="shared" si="68"/>
        <v>1</v>
      </c>
      <c r="BB396" s="141">
        <f t="shared" si="65"/>
        <v>0</v>
      </c>
    </row>
    <row r="397" spans="1:54" hidden="1" x14ac:dyDescent="0.2">
      <c r="A397" s="190">
        <v>4</v>
      </c>
      <c r="B397" s="141" t="s">
        <v>640</v>
      </c>
      <c r="C397" s="148" t="str">
        <f t="shared" si="67"/>
        <v>40</v>
      </c>
      <c r="D397" s="148" t="str">
        <f t="shared" si="69"/>
        <v>80</v>
      </c>
      <c r="E397" s="148" t="str">
        <f t="shared" si="70"/>
        <v>015</v>
      </c>
      <c r="F397" s="127" t="str">
        <f t="shared" si="71"/>
        <v>5100.15</v>
      </c>
      <c r="G397" s="141" t="s">
        <v>113</v>
      </c>
      <c r="H397" s="163">
        <v>1620</v>
      </c>
      <c r="I397" s="163">
        <v>1620</v>
      </c>
      <c r="J397" s="163"/>
      <c r="K397" s="163"/>
      <c r="L397" s="163"/>
      <c r="M397" s="163">
        <v>1206</v>
      </c>
      <c r="N397" s="139">
        <v>1206</v>
      </c>
      <c r="O397" s="139"/>
      <c r="Q397" s="174">
        <v>2330</v>
      </c>
      <c r="R397" s="174">
        <v>2330</v>
      </c>
      <c r="S397" s="174"/>
      <c r="T397" s="174"/>
      <c r="U397" s="174"/>
      <c r="V397" s="174">
        <v>1740</v>
      </c>
      <c r="W397" s="140">
        <v>1740</v>
      </c>
      <c r="X397" s="140"/>
      <c r="Z397" s="176">
        <v>1080</v>
      </c>
      <c r="AA397" s="176">
        <v>1080</v>
      </c>
      <c r="AB397" s="176"/>
      <c r="AC397" s="176"/>
      <c r="AD397" s="176"/>
      <c r="AE397" s="176">
        <v>2520</v>
      </c>
      <c r="AF397" s="172">
        <v>2520</v>
      </c>
      <c r="AG397" s="172"/>
      <c r="AI397" s="168">
        <f>IFERROR(VLOOKUP(B397,[2]rptBudgetaryBudgetCrossOrganiza!$A$1:$M$754,4,FALSE),"0")</f>
        <v>1080</v>
      </c>
      <c r="AJ397" s="168">
        <f>IFERROR(VLOOKUP(B397,[2]rptBudgetaryBudgetCrossOrganiza!$A$1:$M$754,6,FALSE),"0")</f>
        <v>1080</v>
      </c>
      <c r="AK397" s="170">
        <v>1080</v>
      </c>
      <c r="AL397" s="170">
        <f>IFERROR(VLOOKUP(B397,[3]rptBudgetaryBudgetCrossOrganiza!$A$8792:$O$10068,13,FALSE),"0")</f>
        <v>630</v>
      </c>
      <c r="AM397" s="170"/>
      <c r="AN397" s="170"/>
      <c r="AO397" s="170"/>
      <c r="AP397" s="170"/>
      <c r="AQ397" s="170"/>
      <c r="AS397" s="140"/>
      <c r="AT397" s="140"/>
      <c r="AU397" s="140"/>
      <c r="AV397" s="140"/>
      <c r="AW397" s="140"/>
      <c r="AX397" s="140"/>
      <c r="AY397" s="140"/>
      <c r="AZ397" s="140"/>
      <c r="BA397" s="141" t="b">
        <f t="shared" si="68"/>
        <v>1</v>
      </c>
      <c r="BB397" s="141">
        <f t="shared" ref="BB397:BB460" si="72">AK397-AI397</f>
        <v>0</v>
      </c>
    </row>
    <row r="398" spans="1:54" hidden="1" x14ac:dyDescent="0.2">
      <c r="A398" s="190">
        <v>4</v>
      </c>
      <c r="B398" s="141" t="s">
        <v>641</v>
      </c>
      <c r="C398" s="148" t="str">
        <f t="shared" si="67"/>
        <v>40</v>
      </c>
      <c r="D398" s="148" t="str">
        <f t="shared" si="69"/>
        <v>80</v>
      </c>
      <c r="E398" s="148" t="str">
        <f t="shared" si="70"/>
        <v>015</v>
      </c>
      <c r="F398" s="127" t="str">
        <f t="shared" si="71"/>
        <v>5100.08</v>
      </c>
      <c r="G398" s="141" t="s">
        <v>106</v>
      </c>
      <c r="H398" s="163">
        <v>20</v>
      </c>
      <c r="I398" s="163">
        <v>20</v>
      </c>
      <c r="J398" s="163"/>
      <c r="K398" s="163"/>
      <c r="L398" s="163"/>
      <c r="M398" s="163">
        <v>36</v>
      </c>
      <c r="N398" s="139">
        <v>36</v>
      </c>
      <c r="O398" s="139"/>
      <c r="Q398" s="174">
        <v>50</v>
      </c>
      <c r="R398" s="174">
        <v>50</v>
      </c>
      <c r="S398" s="174"/>
      <c r="T398" s="174"/>
      <c r="U398" s="174"/>
      <c r="V398" s="174">
        <v>54</v>
      </c>
      <c r="W398" s="140">
        <v>54</v>
      </c>
      <c r="X398" s="140"/>
      <c r="Z398" s="176">
        <v>60</v>
      </c>
      <c r="AA398" s="176">
        <v>60</v>
      </c>
      <c r="AB398" s="176"/>
      <c r="AC398" s="176"/>
      <c r="AD398" s="176"/>
      <c r="AE398" s="176">
        <v>81</v>
      </c>
      <c r="AF398" s="172">
        <v>81</v>
      </c>
      <c r="AG398" s="172"/>
      <c r="AI398" s="168">
        <f>IFERROR(VLOOKUP(B398,[2]rptBudgetaryBudgetCrossOrganiza!$A$1:$M$754,4,FALSE),"0")</f>
        <v>60</v>
      </c>
      <c r="AJ398" s="168">
        <f>IFERROR(VLOOKUP(B398,[2]rptBudgetaryBudgetCrossOrganiza!$A$1:$M$754,6,FALSE),"0")</f>
        <v>60</v>
      </c>
      <c r="AK398" s="170">
        <v>60</v>
      </c>
      <c r="AL398" s="170">
        <f>IFERROR(VLOOKUP(B398,[3]rptBudgetaryBudgetCrossOrganiza!$A$8792:$O$10068,13,FALSE),"0")</f>
        <v>580.67999999999995</v>
      </c>
      <c r="AM398" s="170"/>
      <c r="AN398" s="170"/>
      <c r="AO398" s="170"/>
      <c r="AP398" s="170"/>
      <c r="AQ398" s="170"/>
      <c r="AS398" s="140"/>
      <c r="AT398" s="140"/>
      <c r="AU398" s="140"/>
      <c r="AV398" s="140"/>
      <c r="AW398" s="140"/>
      <c r="AX398" s="140"/>
      <c r="AY398" s="140"/>
      <c r="AZ398" s="140"/>
      <c r="BA398" s="141" t="b">
        <f t="shared" si="68"/>
        <v>1</v>
      </c>
      <c r="BB398" s="141">
        <f t="shared" si="72"/>
        <v>0</v>
      </c>
    </row>
    <row r="399" spans="1:54" hidden="1" x14ac:dyDescent="0.2">
      <c r="A399" s="190">
        <v>4</v>
      </c>
      <c r="B399" s="141" t="s">
        <v>642</v>
      </c>
      <c r="C399" s="148" t="str">
        <f t="shared" si="67"/>
        <v>40</v>
      </c>
      <c r="D399" s="148" t="str">
        <f t="shared" si="69"/>
        <v>80</v>
      </c>
      <c r="E399" s="148" t="str">
        <f t="shared" si="70"/>
        <v>015</v>
      </c>
      <c r="F399" s="127" t="str">
        <f t="shared" si="71"/>
        <v>5100.03</v>
      </c>
      <c r="G399" s="141" t="s">
        <v>101</v>
      </c>
      <c r="H399" s="163">
        <v>10375</v>
      </c>
      <c r="I399" s="163">
        <v>10375</v>
      </c>
      <c r="J399" s="163"/>
      <c r="K399" s="163"/>
      <c r="L399" s="163"/>
      <c r="M399" s="163">
        <v>8746.09</v>
      </c>
      <c r="N399" s="139">
        <v>8746.09</v>
      </c>
      <c r="O399" s="139"/>
      <c r="Q399" s="174">
        <v>10525</v>
      </c>
      <c r="R399" s="174">
        <v>11170</v>
      </c>
      <c r="S399" s="174"/>
      <c r="T399" s="174"/>
      <c r="U399" s="174"/>
      <c r="V399" s="174">
        <v>8891.44</v>
      </c>
      <c r="W399" s="140">
        <v>8891.44</v>
      </c>
      <c r="X399" s="140"/>
      <c r="Z399" s="176">
        <v>8810</v>
      </c>
      <c r="AA399" s="176">
        <v>9617</v>
      </c>
      <c r="AB399" s="176"/>
      <c r="AC399" s="176"/>
      <c r="AD399" s="176"/>
      <c r="AE399" s="176">
        <v>9407.15</v>
      </c>
      <c r="AF399" s="172">
        <v>9407.15</v>
      </c>
      <c r="AG399" s="172"/>
      <c r="AI399" s="168">
        <f>IFERROR(VLOOKUP(B399,[2]rptBudgetaryBudgetCrossOrganiza!$A$1:$M$754,4,FALSE),"0")</f>
        <v>8810</v>
      </c>
      <c r="AJ399" s="168">
        <f>IFERROR(VLOOKUP(B399,[2]rptBudgetaryBudgetCrossOrganiza!$A$1:$M$754,6,FALSE),"0")</f>
        <v>8810</v>
      </c>
      <c r="AK399" s="170">
        <v>8810</v>
      </c>
      <c r="AL399" s="170">
        <f>IFERROR(VLOOKUP(B399,[3]rptBudgetaryBudgetCrossOrganiza!$A$8792:$O$10068,13,FALSE),"0")</f>
        <v>1741.08</v>
      </c>
      <c r="AM399" s="170"/>
      <c r="AN399" s="170"/>
      <c r="AO399" s="170"/>
      <c r="AP399" s="170"/>
      <c r="AQ399" s="170"/>
      <c r="AS399" s="140"/>
      <c r="AT399" s="140"/>
      <c r="AU399" s="140"/>
      <c r="AV399" s="140"/>
      <c r="AW399" s="140"/>
      <c r="AX399" s="140"/>
      <c r="AY399" s="140"/>
      <c r="AZ399" s="140"/>
      <c r="BA399" s="141" t="b">
        <f t="shared" si="68"/>
        <v>1</v>
      </c>
      <c r="BB399" s="141">
        <f t="shared" si="72"/>
        <v>0</v>
      </c>
    </row>
    <row r="400" spans="1:54" hidden="1" x14ac:dyDescent="0.2">
      <c r="A400" s="190">
        <v>4</v>
      </c>
      <c r="B400" s="141" t="s">
        <v>643</v>
      </c>
      <c r="C400" s="148" t="str">
        <f t="shared" si="67"/>
        <v>40</v>
      </c>
      <c r="D400" s="148" t="str">
        <f t="shared" si="69"/>
        <v>80</v>
      </c>
      <c r="E400" s="148" t="str">
        <f t="shared" si="70"/>
        <v>015</v>
      </c>
      <c r="F400" s="127" t="str">
        <f t="shared" si="71"/>
        <v>5100.98</v>
      </c>
      <c r="G400" s="141" t="s">
        <v>1046</v>
      </c>
      <c r="H400" s="163">
        <v>0</v>
      </c>
      <c r="I400" s="163">
        <v>0</v>
      </c>
      <c r="J400" s="163"/>
      <c r="K400" s="163"/>
      <c r="L400" s="163"/>
      <c r="M400" s="163">
        <v>0</v>
      </c>
      <c r="N400" s="139">
        <v>0</v>
      </c>
      <c r="O400" s="139"/>
      <c r="Q400" s="174">
        <v>0</v>
      </c>
      <c r="R400" s="174">
        <v>0</v>
      </c>
      <c r="S400" s="174"/>
      <c r="T400" s="174"/>
      <c r="U400" s="174"/>
      <c r="V400" s="174">
        <v>185299</v>
      </c>
      <c r="W400" s="140">
        <v>185299</v>
      </c>
      <c r="X400" s="140"/>
      <c r="Z400" s="176">
        <v>0</v>
      </c>
      <c r="AA400" s="176">
        <v>0</v>
      </c>
      <c r="AB400" s="176"/>
      <c r="AC400" s="176"/>
      <c r="AD400" s="176"/>
      <c r="AE400" s="176">
        <v>0</v>
      </c>
      <c r="AF400" s="172">
        <v>0</v>
      </c>
      <c r="AG400" s="172"/>
      <c r="AI400" s="168">
        <f>IFERROR(VLOOKUP(B400,[2]rptBudgetaryBudgetCrossOrganiza!$A$1:$M$754,4,FALSE),"0")</f>
        <v>0</v>
      </c>
      <c r="AJ400" s="168">
        <f>IFERROR(VLOOKUP(B400,[2]rptBudgetaryBudgetCrossOrganiza!$A$1:$M$754,6,FALSE),"0")</f>
        <v>0</v>
      </c>
      <c r="AK400" s="170">
        <v>0</v>
      </c>
      <c r="AL400" s="170">
        <f>IFERROR(VLOOKUP(B400,[3]rptBudgetaryBudgetCrossOrganiza!$A$8792:$O$10068,13,FALSE),"0")</f>
        <v>0</v>
      </c>
      <c r="AM400" s="170"/>
      <c r="AN400" s="170"/>
      <c r="AO400" s="170"/>
      <c r="AP400" s="170"/>
      <c r="AQ400" s="170"/>
      <c r="AS400" s="140"/>
      <c r="AT400" s="140"/>
      <c r="AU400" s="140"/>
      <c r="AV400" s="140"/>
      <c r="AW400" s="140"/>
      <c r="AX400" s="140"/>
      <c r="AY400" s="140"/>
      <c r="AZ400" s="140"/>
      <c r="BA400" s="141" t="b">
        <f t="shared" si="68"/>
        <v>1</v>
      </c>
      <c r="BB400" s="141">
        <f t="shared" si="72"/>
        <v>0</v>
      </c>
    </row>
    <row r="401" spans="1:54" hidden="1" x14ac:dyDescent="0.2">
      <c r="A401" s="190">
        <v>4</v>
      </c>
      <c r="B401" s="141" t="s">
        <v>644</v>
      </c>
      <c r="C401" s="148" t="str">
        <f t="shared" si="67"/>
        <v>40</v>
      </c>
      <c r="D401" s="148" t="str">
        <f t="shared" si="69"/>
        <v>80</v>
      </c>
      <c r="E401" s="148" t="str">
        <f t="shared" si="70"/>
        <v>015</v>
      </c>
      <c r="F401" s="127" t="str">
        <f t="shared" si="71"/>
        <v>5100.02</v>
      </c>
      <c r="G401" s="141" t="s">
        <v>100</v>
      </c>
      <c r="H401" s="163">
        <v>111443</v>
      </c>
      <c r="I401" s="163">
        <v>111443</v>
      </c>
      <c r="J401" s="163"/>
      <c r="K401" s="163"/>
      <c r="L401" s="163"/>
      <c r="M401" s="163">
        <v>106125.75999999999</v>
      </c>
      <c r="N401" s="139">
        <v>106125.75999999999</v>
      </c>
      <c r="O401" s="139"/>
      <c r="Q401" s="174">
        <v>132235</v>
      </c>
      <c r="R401" s="174">
        <v>140875</v>
      </c>
      <c r="S401" s="174"/>
      <c r="T401" s="174"/>
      <c r="U401" s="174"/>
      <c r="V401" s="174">
        <v>111374.12</v>
      </c>
      <c r="W401" s="140">
        <v>111374.12</v>
      </c>
      <c r="X401" s="140"/>
      <c r="Z401" s="176">
        <v>106880</v>
      </c>
      <c r="AA401" s="176">
        <v>117830</v>
      </c>
      <c r="AB401" s="176"/>
      <c r="AC401" s="176"/>
      <c r="AD401" s="176"/>
      <c r="AE401" s="176">
        <v>126826.86</v>
      </c>
      <c r="AF401" s="172">
        <v>126826.86</v>
      </c>
      <c r="AG401" s="172"/>
      <c r="AI401" s="168">
        <f>IFERROR(VLOOKUP(B401,[2]rptBudgetaryBudgetCrossOrganiza!$A$1:$M$754,4,FALSE),"0")</f>
        <v>106880</v>
      </c>
      <c r="AJ401" s="168">
        <f>IFERROR(VLOOKUP(B401,[2]rptBudgetaryBudgetCrossOrganiza!$A$1:$M$754,6,FALSE),"0")</f>
        <v>106880</v>
      </c>
      <c r="AK401" s="170">
        <v>106880</v>
      </c>
      <c r="AL401" s="170">
        <f>IFERROR(VLOOKUP(B401,[3]rptBudgetaryBudgetCrossOrganiza!$A$8792:$O$10068,13,FALSE),"0")</f>
        <v>24053.46</v>
      </c>
      <c r="AM401" s="170"/>
      <c r="AN401" s="170"/>
      <c r="AO401" s="170"/>
      <c r="AP401" s="170"/>
      <c r="AQ401" s="170"/>
      <c r="AS401" s="140"/>
      <c r="AT401" s="140"/>
      <c r="AU401" s="140"/>
      <c r="AV401" s="140"/>
      <c r="AW401" s="140"/>
      <c r="AX401" s="140"/>
      <c r="AY401" s="140"/>
      <c r="AZ401" s="140"/>
      <c r="BA401" s="141" t="b">
        <f t="shared" si="68"/>
        <v>1</v>
      </c>
      <c r="BB401" s="141">
        <f t="shared" si="72"/>
        <v>0</v>
      </c>
    </row>
    <row r="402" spans="1:54" hidden="1" x14ac:dyDescent="0.2">
      <c r="A402" s="190">
        <v>4</v>
      </c>
      <c r="B402" s="141" t="s">
        <v>645</v>
      </c>
      <c r="C402" s="148" t="str">
        <f t="shared" si="67"/>
        <v>40</v>
      </c>
      <c r="D402" s="148" t="str">
        <f t="shared" si="69"/>
        <v>80</v>
      </c>
      <c r="E402" s="148" t="str">
        <f t="shared" si="70"/>
        <v>015</v>
      </c>
      <c r="F402" s="127" t="str">
        <f t="shared" si="71"/>
        <v>5100.05</v>
      </c>
      <c r="G402" s="141" t="s">
        <v>103</v>
      </c>
      <c r="H402" s="163">
        <v>1110</v>
      </c>
      <c r="I402" s="163">
        <v>1110</v>
      </c>
      <c r="J402" s="163"/>
      <c r="K402" s="163"/>
      <c r="L402" s="163"/>
      <c r="M402" s="163">
        <v>995.68</v>
      </c>
      <c r="N402" s="139">
        <v>995.68</v>
      </c>
      <c r="O402" s="139"/>
      <c r="Q402" s="174">
        <v>1070</v>
      </c>
      <c r="R402" s="174">
        <v>1080</v>
      </c>
      <c r="S402" s="174"/>
      <c r="T402" s="174"/>
      <c r="U402" s="174"/>
      <c r="V402" s="174">
        <v>1225.54</v>
      </c>
      <c r="W402" s="140">
        <v>1225.54</v>
      </c>
      <c r="X402" s="140"/>
      <c r="Z402" s="176">
        <v>1180</v>
      </c>
      <c r="AA402" s="176">
        <v>1388</v>
      </c>
      <c r="AB402" s="176"/>
      <c r="AC402" s="176"/>
      <c r="AD402" s="176"/>
      <c r="AE402" s="176">
        <v>1407.86</v>
      </c>
      <c r="AF402" s="172">
        <v>1407.86</v>
      </c>
      <c r="AG402" s="172"/>
      <c r="AI402" s="168">
        <f>IFERROR(VLOOKUP(B402,[2]rptBudgetaryBudgetCrossOrganiza!$A$1:$M$754,4,FALSE),"0")</f>
        <v>1180</v>
      </c>
      <c r="AJ402" s="168">
        <f>IFERROR(VLOOKUP(B402,[2]rptBudgetaryBudgetCrossOrganiza!$A$1:$M$754,6,FALSE),"0")</f>
        <v>1180</v>
      </c>
      <c r="AK402" s="170">
        <v>1180</v>
      </c>
      <c r="AL402" s="170">
        <f>IFERROR(VLOOKUP(B402,[3]rptBudgetaryBudgetCrossOrganiza!$A$8792:$O$10068,13,FALSE),"0")</f>
        <v>259.92</v>
      </c>
      <c r="AM402" s="170"/>
      <c r="AN402" s="170"/>
      <c r="AO402" s="170"/>
      <c r="AP402" s="170"/>
      <c r="AQ402" s="170"/>
      <c r="AS402" s="140"/>
      <c r="AT402" s="140"/>
      <c r="AU402" s="140"/>
      <c r="AV402" s="140"/>
      <c r="AW402" s="140"/>
      <c r="AX402" s="140"/>
      <c r="AY402" s="140"/>
      <c r="AZ402" s="140"/>
      <c r="BA402" s="141" t="b">
        <f t="shared" si="68"/>
        <v>1</v>
      </c>
      <c r="BB402" s="141">
        <f t="shared" si="72"/>
        <v>0</v>
      </c>
    </row>
    <row r="403" spans="1:54" hidden="1" x14ac:dyDescent="0.2">
      <c r="A403" s="190">
        <v>4</v>
      </c>
      <c r="B403" s="141" t="s">
        <v>646</v>
      </c>
      <c r="C403" s="148" t="str">
        <f t="shared" si="67"/>
        <v>40</v>
      </c>
      <c r="D403" s="148" t="str">
        <f t="shared" si="69"/>
        <v>80</v>
      </c>
      <c r="E403" s="148" t="str">
        <f t="shared" si="70"/>
        <v>015</v>
      </c>
      <c r="F403" s="127" t="str">
        <f t="shared" si="71"/>
        <v>5100.07</v>
      </c>
      <c r="G403" s="141" t="s">
        <v>105</v>
      </c>
      <c r="H403" s="163">
        <v>5175</v>
      </c>
      <c r="I403" s="163">
        <v>5175</v>
      </c>
      <c r="J403" s="163"/>
      <c r="K403" s="163"/>
      <c r="L403" s="163"/>
      <c r="M403" s="163">
        <v>3155.63</v>
      </c>
      <c r="N403" s="139">
        <v>3155.63</v>
      </c>
      <c r="O403" s="139"/>
      <c r="Q403" s="174">
        <v>4830</v>
      </c>
      <c r="R403" s="174">
        <v>4950</v>
      </c>
      <c r="S403" s="174"/>
      <c r="T403" s="174"/>
      <c r="U403" s="174"/>
      <c r="V403" s="174">
        <v>3660.98</v>
      </c>
      <c r="W403" s="140">
        <v>3660.98</v>
      </c>
      <c r="X403" s="140"/>
      <c r="Z403" s="176">
        <v>3660</v>
      </c>
      <c r="AA403" s="176">
        <v>4012</v>
      </c>
      <c r="AB403" s="176"/>
      <c r="AC403" s="176"/>
      <c r="AD403" s="176"/>
      <c r="AE403" s="176">
        <v>3962.05</v>
      </c>
      <c r="AF403" s="172">
        <v>3962.05</v>
      </c>
      <c r="AG403" s="172"/>
      <c r="AI403" s="168">
        <f>IFERROR(VLOOKUP(B403,[2]rptBudgetaryBudgetCrossOrganiza!$A$1:$M$754,4,FALSE),"0")</f>
        <v>3660</v>
      </c>
      <c r="AJ403" s="168">
        <f>IFERROR(VLOOKUP(B403,[2]rptBudgetaryBudgetCrossOrganiza!$A$1:$M$754,6,FALSE),"0")</f>
        <v>3660</v>
      </c>
      <c r="AK403" s="170">
        <v>3660</v>
      </c>
      <c r="AL403" s="170">
        <f>IFERROR(VLOOKUP(B403,[3]rptBudgetaryBudgetCrossOrganiza!$A$8792:$O$10068,13,FALSE),"0")</f>
        <v>625.27</v>
      </c>
      <c r="AM403" s="170"/>
      <c r="AN403" s="170"/>
      <c r="AO403" s="170"/>
      <c r="AP403" s="170"/>
      <c r="AQ403" s="170"/>
      <c r="AS403" s="140"/>
      <c r="AT403" s="140"/>
      <c r="AU403" s="140"/>
      <c r="AV403" s="140"/>
      <c r="AW403" s="140"/>
      <c r="AX403" s="140"/>
      <c r="AY403" s="140"/>
      <c r="AZ403" s="140"/>
      <c r="BA403" s="141" t="b">
        <f t="shared" si="68"/>
        <v>1</v>
      </c>
      <c r="BB403" s="141">
        <f t="shared" si="72"/>
        <v>0</v>
      </c>
    </row>
    <row r="404" spans="1:54" hidden="1" x14ac:dyDescent="0.2">
      <c r="A404" s="190">
        <v>4</v>
      </c>
      <c r="B404" s="141" t="s">
        <v>647</v>
      </c>
      <c r="C404" s="148" t="str">
        <f t="shared" si="67"/>
        <v>40</v>
      </c>
      <c r="D404" s="148" t="str">
        <f t="shared" si="69"/>
        <v>80</v>
      </c>
      <c r="E404" s="148" t="str">
        <f t="shared" si="70"/>
        <v>015</v>
      </c>
      <c r="F404" s="127" t="str">
        <f t="shared" si="71"/>
        <v>5100.11</v>
      </c>
      <c r="G404" s="141" t="s">
        <v>109</v>
      </c>
      <c r="H404" s="163">
        <v>9850</v>
      </c>
      <c r="I404" s="163">
        <v>9850</v>
      </c>
      <c r="J404" s="163"/>
      <c r="K404" s="163"/>
      <c r="L404" s="163"/>
      <c r="M404" s="163">
        <v>8059.92</v>
      </c>
      <c r="N404" s="139">
        <v>8059.92</v>
      </c>
      <c r="O404" s="139"/>
      <c r="Q404" s="174">
        <v>11000</v>
      </c>
      <c r="R404" s="174">
        <v>11340</v>
      </c>
      <c r="S404" s="174"/>
      <c r="T404" s="174"/>
      <c r="U404" s="174"/>
      <c r="V404" s="174">
        <v>9881.86</v>
      </c>
      <c r="W404" s="140">
        <v>9881.86</v>
      </c>
      <c r="X404" s="140"/>
      <c r="Z404" s="176">
        <v>9680</v>
      </c>
      <c r="AA404" s="176">
        <v>10305</v>
      </c>
      <c r="AB404" s="176"/>
      <c r="AC404" s="176"/>
      <c r="AD404" s="176"/>
      <c r="AE404" s="176">
        <v>11534.88</v>
      </c>
      <c r="AF404" s="172">
        <v>11534.88</v>
      </c>
      <c r="AG404" s="172"/>
      <c r="AI404" s="168">
        <f>IFERROR(VLOOKUP(B404,[2]rptBudgetaryBudgetCrossOrganiza!$A$1:$M$754,4,FALSE),"0")</f>
        <v>9680</v>
      </c>
      <c r="AJ404" s="168">
        <f>IFERROR(VLOOKUP(B404,[2]rptBudgetaryBudgetCrossOrganiza!$A$1:$M$754,6,FALSE),"0")</f>
        <v>9680</v>
      </c>
      <c r="AK404" s="170">
        <v>9680</v>
      </c>
      <c r="AL404" s="170">
        <f>IFERROR(VLOOKUP(B404,[3]rptBudgetaryBudgetCrossOrganiza!$A$8792:$O$10068,13,FALSE),"0")</f>
        <v>2170.85</v>
      </c>
      <c r="AM404" s="170"/>
      <c r="AN404" s="170"/>
      <c r="AO404" s="170"/>
      <c r="AP404" s="170"/>
      <c r="AQ404" s="170"/>
      <c r="AS404" s="140"/>
      <c r="AT404" s="140"/>
      <c r="AU404" s="140"/>
      <c r="AV404" s="140"/>
      <c r="AW404" s="140"/>
      <c r="AX404" s="140"/>
      <c r="AY404" s="140"/>
      <c r="AZ404" s="140"/>
      <c r="BA404" s="141" t="b">
        <f t="shared" si="68"/>
        <v>1</v>
      </c>
      <c r="BB404" s="141">
        <f t="shared" si="72"/>
        <v>0</v>
      </c>
    </row>
    <row r="405" spans="1:54" hidden="1" x14ac:dyDescent="0.2">
      <c r="A405" s="190">
        <v>4</v>
      </c>
      <c r="B405" s="141" t="s">
        <v>648</v>
      </c>
      <c r="C405" s="148" t="str">
        <f t="shared" si="67"/>
        <v>40</v>
      </c>
      <c r="D405" s="148" t="str">
        <f t="shared" si="69"/>
        <v>80</v>
      </c>
      <c r="E405" s="148" t="str">
        <f t="shared" si="70"/>
        <v>015</v>
      </c>
      <c r="F405" s="127" t="str">
        <f t="shared" si="71"/>
        <v>5100.17</v>
      </c>
      <c r="G405" s="141" t="s">
        <v>1027</v>
      </c>
      <c r="H405" s="163">
        <v>72000</v>
      </c>
      <c r="I405" s="163">
        <v>72000</v>
      </c>
      <c r="J405" s="163"/>
      <c r="K405" s="163"/>
      <c r="L405" s="163"/>
      <c r="M405" s="163">
        <v>71279.789999999994</v>
      </c>
      <c r="N405" s="139">
        <v>71279.789999999994</v>
      </c>
      <c r="O405" s="139"/>
      <c r="Q405" s="174">
        <v>71265</v>
      </c>
      <c r="R405" s="174">
        <v>71265</v>
      </c>
      <c r="S405" s="174"/>
      <c r="T405" s="174"/>
      <c r="U405" s="174"/>
      <c r="V405" s="174">
        <v>72979.58</v>
      </c>
      <c r="W405" s="140">
        <v>72979.58</v>
      </c>
      <c r="X405" s="140"/>
      <c r="Z405" s="176">
        <v>73135</v>
      </c>
      <c r="AA405" s="176">
        <v>73135</v>
      </c>
      <c r="AB405" s="176"/>
      <c r="AC405" s="176"/>
      <c r="AD405" s="176"/>
      <c r="AE405" s="176">
        <v>70702.33</v>
      </c>
      <c r="AF405" s="172">
        <v>70702.33</v>
      </c>
      <c r="AG405" s="172"/>
      <c r="AI405" s="168">
        <f>IFERROR(VLOOKUP(B405,[2]rptBudgetaryBudgetCrossOrganiza!$A$1:$M$754,4,FALSE),"0")</f>
        <v>73135</v>
      </c>
      <c r="AJ405" s="168">
        <f>IFERROR(VLOOKUP(B405,[2]rptBudgetaryBudgetCrossOrganiza!$A$1:$M$754,6,FALSE),"0")</f>
        <v>73135</v>
      </c>
      <c r="AK405" s="170">
        <v>73135</v>
      </c>
      <c r="AL405" s="170">
        <f>IFERROR(VLOOKUP(B405,[3]rptBudgetaryBudgetCrossOrganiza!$A$8792:$O$10068,13,FALSE),"0")</f>
        <v>18750.66</v>
      </c>
      <c r="AM405" s="170"/>
      <c r="AN405" s="170"/>
      <c r="AO405" s="170"/>
      <c r="AP405" s="170"/>
      <c r="AQ405" s="170"/>
      <c r="AS405" s="140"/>
      <c r="AT405" s="140"/>
      <c r="AU405" s="140"/>
      <c r="AV405" s="140"/>
      <c r="AW405" s="140"/>
      <c r="AX405" s="140"/>
      <c r="AY405" s="140"/>
      <c r="AZ405" s="140"/>
      <c r="BA405" s="141" t="b">
        <f t="shared" si="68"/>
        <v>1</v>
      </c>
      <c r="BB405" s="141">
        <f t="shared" si="72"/>
        <v>0</v>
      </c>
    </row>
    <row r="406" spans="1:54" hidden="1" x14ac:dyDescent="0.2">
      <c r="A406" s="190">
        <v>4</v>
      </c>
      <c r="B406" s="141" t="s">
        <v>649</v>
      </c>
      <c r="C406" s="148" t="str">
        <f t="shared" si="67"/>
        <v>40</v>
      </c>
      <c r="D406" s="148" t="str">
        <f t="shared" si="69"/>
        <v>80</v>
      </c>
      <c r="E406" s="148" t="str">
        <f t="shared" si="70"/>
        <v>015</v>
      </c>
      <c r="F406" s="127" t="str">
        <f t="shared" si="71"/>
        <v>5100.99</v>
      </c>
      <c r="G406" s="141" t="s">
        <v>1047</v>
      </c>
      <c r="H406" s="163">
        <v>0</v>
      </c>
      <c r="I406" s="163">
        <v>0</v>
      </c>
      <c r="J406" s="163"/>
      <c r="K406" s="163"/>
      <c r="L406" s="163"/>
      <c r="M406" s="163">
        <v>281554</v>
      </c>
      <c r="N406" s="139">
        <v>281554</v>
      </c>
      <c r="O406" s="139"/>
      <c r="Q406" s="174">
        <v>0</v>
      </c>
      <c r="R406" s="174">
        <v>0</v>
      </c>
      <c r="S406" s="174"/>
      <c r="T406" s="174"/>
      <c r="U406" s="174"/>
      <c r="V406" s="174">
        <v>240289</v>
      </c>
      <c r="W406" s="140">
        <v>240289</v>
      </c>
      <c r="X406" s="140"/>
      <c r="Z406" s="176">
        <v>0</v>
      </c>
      <c r="AA406" s="176">
        <v>0</v>
      </c>
      <c r="AB406" s="176"/>
      <c r="AC406" s="176"/>
      <c r="AD406" s="176"/>
      <c r="AE406" s="176">
        <v>0</v>
      </c>
      <c r="AF406" s="172">
        <v>0</v>
      </c>
      <c r="AG406" s="172"/>
      <c r="AI406" s="168">
        <f>IFERROR(VLOOKUP(B406,[2]rptBudgetaryBudgetCrossOrganiza!$A$1:$M$754,4,FALSE),"0")</f>
        <v>0</v>
      </c>
      <c r="AJ406" s="168">
        <f>IFERROR(VLOOKUP(B406,[2]rptBudgetaryBudgetCrossOrganiza!$A$1:$M$754,6,FALSE),"0")</f>
        <v>0</v>
      </c>
      <c r="AK406" s="170">
        <v>0</v>
      </c>
      <c r="AL406" s="170">
        <f>IFERROR(VLOOKUP(B406,[3]rptBudgetaryBudgetCrossOrganiza!$A$8792:$O$10068,13,FALSE),"0")</f>
        <v>0</v>
      </c>
      <c r="AM406" s="170"/>
      <c r="AN406" s="170"/>
      <c r="AO406" s="170"/>
      <c r="AP406" s="170"/>
      <c r="AQ406" s="170"/>
      <c r="AS406" s="140"/>
      <c r="AT406" s="140"/>
      <c r="AU406" s="140"/>
      <c r="AV406" s="140"/>
      <c r="AW406" s="140"/>
      <c r="AX406" s="140"/>
      <c r="AY406" s="140"/>
      <c r="AZ406" s="140"/>
      <c r="BA406" s="141" t="b">
        <f t="shared" si="68"/>
        <v>1</v>
      </c>
      <c r="BB406" s="141">
        <f t="shared" si="72"/>
        <v>0</v>
      </c>
    </row>
    <row r="407" spans="1:54" hidden="1" x14ac:dyDescent="0.2">
      <c r="A407" s="190">
        <v>4</v>
      </c>
      <c r="B407" s="141" t="s">
        <v>650</v>
      </c>
      <c r="C407" s="148" t="str">
        <f t="shared" si="67"/>
        <v>40</v>
      </c>
      <c r="D407" s="148" t="str">
        <f t="shared" si="69"/>
        <v>80</v>
      </c>
      <c r="E407" s="148" t="str">
        <f t="shared" si="70"/>
        <v>015</v>
      </c>
      <c r="F407" s="127" t="str">
        <f t="shared" si="71"/>
        <v>5100.00</v>
      </c>
      <c r="G407" s="141" t="s">
        <v>98</v>
      </c>
      <c r="H407" s="163">
        <v>109300</v>
      </c>
      <c r="I407" s="163">
        <v>109300</v>
      </c>
      <c r="J407" s="163"/>
      <c r="K407" s="163"/>
      <c r="L407" s="163"/>
      <c r="M407" s="163">
        <v>90323.8</v>
      </c>
      <c r="N407" s="139">
        <v>90323.8</v>
      </c>
      <c r="O407" s="139"/>
      <c r="Q407" s="174">
        <v>131380</v>
      </c>
      <c r="R407" s="174">
        <v>135675</v>
      </c>
      <c r="S407" s="174"/>
      <c r="T407" s="174"/>
      <c r="U407" s="174"/>
      <c r="V407" s="174">
        <v>115032</v>
      </c>
      <c r="W407" s="140">
        <v>115032</v>
      </c>
      <c r="X407" s="140"/>
      <c r="Z407" s="176">
        <v>120165</v>
      </c>
      <c r="AA407" s="176">
        <v>128422</v>
      </c>
      <c r="AB407" s="176"/>
      <c r="AC407" s="176"/>
      <c r="AD407" s="176"/>
      <c r="AE407" s="176">
        <v>146238.84</v>
      </c>
      <c r="AF407" s="172">
        <v>146238.84</v>
      </c>
      <c r="AG407" s="172"/>
      <c r="AI407" s="168">
        <f>IFERROR(VLOOKUP(B407,[2]rptBudgetaryBudgetCrossOrganiza!$A$1:$M$754,4,FALSE),"0")</f>
        <v>120165</v>
      </c>
      <c r="AJ407" s="168">
        <f>IFERROR(VLOOKUP(B407,[2]rptBudgetaryBudgetCrossOrganiza!$A$1:$M$754,6,FALSE),"0")</f>
        <v>120165</v>
      </c>
      <c r="AK407" s="170">
        <v>120165</v>
      </c>
      <c r="AL407" s="170">
        <f>IFERROR(VLOOKUP(B407,[3]rptBudgetaryBudgetCrossOrganiza!$A$8792:$O$10068,13,FALSE),"0")</f>
        <v>30138.37</v>
      </c>
      <c r="AM407" s="170"/>
      <c r="AN407" s="170"/>
      <c r="AO407" s="170"/>
      <c r="AP407" s="170"/>
      <c r="AQ407" s="170"/>
      <c r="AS407" s="140"/>
      <c r="AT407" s="140"/>
      <c r="AU407" s="140"/>
      <c r="AV407" s="140"/>
      <c r="AW407" s="140"/>
      <c r="AX407" s="140"/>
      <c r="AY407" s="140"/>
      <c r="AZ407" s="140"/>
      <c r="BA407" s="141" t="b">
        <f t="shared" si="68"/>
        <v>1</v>
      </c>
      <c r="BB407" s="141">
        <f t="shared" si="72"/>
        <v>0</v>
      </c>
    </row>
    <row r="408" spans="1:54" hidden="1" x14ac:dyDescent="0.2">
      <c r="A408" s="190">
        <v>4</v>
      </c>
      <c r="B408" s="141" t="s">
        <v>651</v>
      </c>
      <c r="C408" s="148" t="str">
        <f t="shared" si="67"/>
        <v>40</v>
      </c>
      <c r="D408" s="148" t="str">
        <f t="shared" si="69"/>
        <v>80</v>
      </c>
      <c r="E408" s="148" t="str">
        <f t="shared" si="70"/>
        <v>015</v>
      </c>
      <c r="F408" s="127" t="str">
        <f t="shared" si="71"/>
        <v>5100.01</v>
      </c>
      <c r="G408" s="141" t="s">
        <v>99</v>
      </c>
      <c r="H408" s="163">
        <v>35480</v>
      </c>
      <c r="I408" s="163">
        <v>35480</v>
      </c>
      <c r="J408" s="163"/>
      <c r="K408" s="163"/>
      <c r="L408" s="163"/>
      <c r="M408" s="163">
        <v>31205.17</v>
      </c>
      <c r="N408" s="139">
        <v>31205.17</v>
      </c>
      <c r="O408" s="139"/>
      <c r="Q408" s="174">
        <v>42310</v>
      </c>
      <c r="R408" s="174">
        <v>44785</v>
      </c>
      <c r="S408" s="174"/>
      <c r="T408" s="174"/>
      <c r="U408" s="174"/>
      <c r="V408" s="174">
        <v>36861.440000000002</v>
      </c>
      <c r="W408" s="140">
        <v>36861.440000000002</v>
      </c>
      <c r="X408" s="140"/>
      <c r="Z408" s="176">
        <v>39820</v>
      </c>
      <c r="AA408" s="176">
        <v>42017</v>
      </c>
      <c r="AB408" s="176"/>
      <c r="AC408" s="176"/>
      <c r="AD408" s="176"/>
      <c r="AE408" s="176">
        <v>46678.64</v>
      </c>
      <c r="AF408" s="172">
        <v>46678.64</v>
      </c>
      <c r="AG408" s="172"/>
      <c r="AI408" s="168">
        <f>IFERROR(VLOOKUP(B408,[2]rptBudgetaryBudgetCrossOrganiza!$A$1:$M$754,4,FALSE),"0")</f>
        <v>39820</v>
      </c>
      <c r="AJ408" s="168">
        <f>IFERROR(VLOOKUP(B408,[2]rptBudgetaryBudgetCrossOrganiza!$A$1:$M$754,6,FALSE),"0")</f>
        <v>39820</v>
      </c>
      <c r="AK408" s="170">
        <v>39820</v>
      </c>
      <c r="AL408" s="170">
        <f>IFERROR(VLOOKUP(B408,[3]rptBudgetaryBudgetCrossOrganiza!$A$8792:$O$10068,13,FALSE),"0")</f>
        <v>10316.39</v>
      </c>
      <c r="AM408" s="170"/>
      <c r="AN408" s="170"/>
      <c r="AO408" s="170"/>
      <c r="AP408" s="170"/>
      <c r="AQ408" s="170"/>
      <c r="AS408" s="140"/>
      <c r="AT408" s="140"/>
      <c r="AU408" s="140"/>
      <c r="AV408" s="140"/>
      <c r="AW408" s="140"/>
      <c r="AX408" s="140"/>
      <c r="AY408" s="140"/>
      <c r="AZ408" s="140"/>
      <c r="BA408" s="141" t="b">
        <f t="shared" si="68"/>
        <v>1</v>
      </c>
      <c r="BB408" s="141">
        <f t="shared" si="72"/>
        <v>0</v>
      </c>
    </row>
    <row r="409" spans="1:54" hidden="1" x14ac:dyDescent="0.2">
      <c r="A409" s="190">
        <v>4</v>
      </c>
      <c r="B409" s="141" t="s">
        <v>652</v>
      </c>
      <c r="C409" s="148" t="str">
        <f t="shared" si="67"/>
        <v>40</v>
      </c>
      <c r="D409" s="148" t="str">
        <f t="shared" si="69"/>
        <v>80</v>
      </c>
      <c r="E409" s="148" t="str">
        <f t="shared" si="70"/>
        <v>015</v>
      </c>
      <c r="F409" s="127" t="str">
        <f t="shared" si="71"/>
        <v>5100.09</v>
      </c>
      <c r="G409" s="141" t="s">
        <v>107</v>
      </c>
      <c r="H409" s="163">
        <v>0</v>
      </c>
      <c r="I409" s="163">
        <v>0</v>
      </c>
      <c r="J409" s="163"/>
      <c r="K409" s="163"/>
      <c r="L409" s="163"/>
      <c r="M409" s="163">
        <v>0</v>
      </c>
      <c r="N409" s="139">
        <v>0</v>
      </c>
      <c r="O409" s="139"/>
      <c r="Q409" s="174">
        <v>0</v>
      </c>
      <c r="R409" s="174">
        <v>0</v>
      </c>
      <c r="S409" s="174"/>
      <c r="T409" s="174"/>
      <c r="U409" s="174"/>
      <c r="V409" s="174">
        <v>0</v>
      </c>
      <c r="W409" s="140">
        <v>0</v>
      </c>
      <c r="X409" s="140"/>
      <c r="Z409" s="176">
        <v>0</v>
      </c>
      <c r="AA409" s="176">
        <v>0</v>
      </c>
      <c r="AB409" s="176"/>
      <c r="AC409" s="176"/>
      <c r="AD409" s="176"/>
      <c r="AE409" s="176">
        <v>2349</v>
      </c>
      <c r="AF409" s="172">
        <v>2349</v>
      </c>
      <c r="AG409" s="172"/>
      <c r="AI409" s="168">
        <f>IFERROR(VLOOKUP(B409,[2]rptBudgetaryBudgetCrossOrganiza!$A$1:$M$754,4,FALSE),"0")</f>
        <v>0</v>
      </c>
      <c r="AJ409" s="168">
        <f>IFERROR(VLOOKUP(B409,[2]rptBudgetaryBudgetCrossOrganiza!$A$1:$M$754,6,FALSE),"0")</f>
        <v>0</v>
      </c>
      <c r="AK409" s="170">
        <v>0</v>
      </c>
      <c r="AL409" s="170">
        <f>IFERROR(VLOOKUP(B409,[3]rptBudgetaryBudgetCrossOrganiza!$A$8792:$O$10068,13,FALSE),"0")</f>
        <v>4353</v>
      </c>
      <c r="AM409" s="170"/>
      <c r="AN409" s="170"/>
      <c r="AO409" s="170"/>
      <c r="AP409" s="170"/>
      <c r="AQ409" s="170"/>
      <c r="AS409" s="140"/>
      <c r="AT409" s="140"/>
      <c r="AU409" s="140"/>
      <c r="AV409" s="140"/>
      <c r="AW409" s="140"/>
      <c r="AX409" s="140"/>
      <c r="AY409" s="140"/>
      <c r="AZ409" s="140"/>
      <c r="BA409" s="141" t="b">
        <f t="shared" si="68"/>
        <v>1</v>
      </c>
      <c r="BB409" s="141">
        <f t="shared" si="72"/>
        <v>0</v>
      </c>
    </row>
    <row r="410" spans="1:54" hidden="1" x14ac:dyDescent="0.2">
      <c r="A410" s="190">
        <v>4</v>
      </c>
      <c r="B410" s="141" t="s">
        <v>653</v>
      </c>
      <c r="C410" s="148" t="str">
        <f t="shared" si="67"/>
        <v>40</v>
      </c>
      <c r="D410" s="148" t="str">
        <f t="shared" si="69"/>
        <v>80</v>
      </c>
      <c r="E410" s="148" t="str">
        <f t="shared" si="70"/>
        <v>015</v>
      </c>
      <c r="F410" s="127" t="str">
        <f t="shared" si="71"/>
        <v>5100.10</v>
      </c>
      <c r="G410" s="141" t="s">
        <v>108</v>
      </c>
      <c r="H410" s="163">
        <v>60</v>
      </c>
      <c r="I410" s="163">
        <v>60</v>
      </c>
      <c r="J410" s="163"/>
      <c r="K410" s="163"/>
      <c r="L410" s="163"/>
      <c r="M410" s="163">
        <v>60</v>
      </c>
      <c r="N410" s="139">
        <v>60</v>
      </c>
      <c r="O410" s="139"/>
      <c r="Q410" s="174">
        <v>60</v>
      </c>
      <c r="R410" s="174">
        <v>60</v>
      </c>
      <c r="S410" s="174"/>
      <c r="T410" s="174"/>
      <c r="U410" s="174"/>
      <c r="V410" s="174">
        <v>0</v>
      </c>
      <c r="W410" s="140">
        <v>0</v>
      </c>
      <c r="X410" s="140"/>
      <c r="Z410" s="176">
        <v>0</v>
      </c>
      <c r="AA410" s="176">
        <v>0</v>
      </c>
      <c r="AB410" s="176"/>
      <c r="AC410" s="176"/>
      <c r="AD410" s="176"/>
      <c r="AE410" s="176">
        <v>0</v>
      </c>
      <c r="AF410" s="172">
        <v>0</v>
      </c>
      <c r="AG410" s="172"/>
      <c r="AI410" s="168">
        <f>IFERROR(VLOOKUP(B410,[2]rptBudgetaryBudgetCrossOrganiza!$A$1:$M$754,4,FALSE),"0")</f>
        <v>0</v>
      </c>
      <c r="AJ410" s="168">
        <f>IFERROR(VLOOKUP(B410,[2]rptBudgetaryBudgetCrossOrganiza!$A$1:$M$754,6,FALSE),"0")</f>
        <v>0</v>
      </c>
      <c r="AK410" s="170">
        <v>0</v>
      </c>
      <c r="AL410" s="170">
        <f>IFERROR(VLOOKUP(B410,[3]rptBudgetaryBudgetCrossOrganiza!$A$8792:$O$10068,13,FALSE),"0")</f>
        <v>0</v>
      </c>
      <c r="AM410" s="170"/>
      <c r="AN410" s="170"/>
      <c r="AO410" s="170"/>
      <c r="AP410" s="170"/>
      <c r="AQ410" s="170"/>
      <c r="AS410" s="140"/>
      <c r="AT410" s="140"/>
      <c r="AU410" s="140"/>
      <c r="AV410" s="140"/>
      <c r="AW410" s="140"/>
      <c r="AX410" s="140"/>
      <c r="AY410" s="140"/>
      <c r="AZ410" s="140"/>
      <c r="BA410" s="141" t="b">
        <f t="shared" si="68"/>
        <v>1</v>
      </c>
      <c r="BB410" s="141">
        <f t="shared" si="72"/>
        <v>0</v>
      </c>
    </row>
    <row r="411" spans="1:54" hidden="1" x14ac:dyDescent="0.2">
      <c r="A411" s="190">
        <v>4</v>
      </c>
      <c r="B411" s="141" t="s">
        <v>654</v>
      </c>
      <c r="C411" s="148" t="str">
        <f t="shared" si="67"/>
        <v>40</v>
      </c>
      <c r="D411" s="148" t="str">
        <f t="shared" si="69"/>
        <v>80</v>
      </c>
      <c r="E411" s="148" t="str">
        <f t="shared" si="70"/>
        <v>015</v>
      </c>
      <c r="F411" s="127" t="str">
        <f t="shared" si="71"/>
        <v>5100.04</v>
      </c>
      <c r="G411" s="141" t="s">
        <v>102</v>
      </c>
      <c r="H411" s="163">
        <v>1390</v>
      </c>
      <c r="I411" s="163">
        <v>1390</v>
      </c>
      <c r="J411" s="163"/>
      <c r="K411" s="163"/>
      <c r="L411" s="163"/>
      <c r="M411" s="163">
        <v>1176.1400000000001</v>
      </c>
      <c r="N411" s="139">
        <v>1176.1400000000001</v>
      </c>
      <c r="O411" s="139"/>
      <c r="Q411" s="174">
        <v>1450</v>
      </c>
      <c r="R411" s="174">
        <v>1545</v>
      </c>
      <c r="S411" s="174"/>
      <c r="T411" s="174"/>
      <c r="U411" s="174"/>
      <c r="V411" s="174">
        <v>1266.01</v>
      </c>
      <c r="W411" s="140">
        <v>1266.01</v>
      </c>
      <c r="X411" s="140"/>
      <c r="Z411" s="176">
        <v>1200</v>
      </c>
      <c r="AA411" s="176">
        <v>1319</v>
      </c>
      <c r="AB411" s="176"/>
      <c r="AC411" s="176"/>
      <c r="AD411" s="176"/>
      <c r="AE411" s="176">
        <v>1391.32</v>
      </c>
      <c r="AF411" s="172">
        <v>1391.32</v>
      </c>
      <c r="AG411" s="172"/>
      <c r="AI411" s="168">
        <f>IFERROR(VLOOKUP(B411,[2]rptBudgetaryBudgetCrossOrganiza!$A$1:$M$754,4,FALSE),"0")</f>
        <v>1200</v>
      </c>
      <c r="AJ411" s="168">
        <f>IFERROR(VLOOKUP(B411,[2]rptBudgetaryBudgetCrossOrganiza!$A$1:$M$754,6,FALSE),"0")</f>
        <v>1200</v>
      </c>
      <c r="AK411" s="170">
        <v>1200</v>
      </c>
      <c r="AL411" s="170">
        <f>IFERROR(VLOOKUP(B411,[3]rptBudgetaryBudgetCrossOrganiza!$A$8792:$O$10068,13,FALSE),"0")</f>
        <v>288.95999999999998</v>
      </c>
      <c r="AM411" s="170"/>
      <c r="AN411" s="170"/>
      <c r="AO411" s="170"/>
      <c r="AP411" s="170"/>
      <c r="AQ411" s="170"/>
      <c r="AS411" s="140"/>
      <c r="AT411" s="140"/>
      <c r="AU411" s="140"/>
      <c r="AV411" s="140"/>
      <c r="AW411" s="140"/>
      <c r="AX411" s="140"/>
      <c r="AY411" s="140"/>
      <c r="AZ411" s="140"/>
      <c r="BA411" s="141" t="b">
        <f t="shared" si="68"/>
        <v>1</v>
      </c>
      <c r="BB411" s="141">
        <f t="shared" si="72"/>
        <v>0</v>
      </c>
    </row>
    <row r="412" spans="1:54" hidden="1" x14ac:dyDescent="0.2">
      <c r="A412" s="190">
        <v>4</v>
      </c>
      <c r="B412" s="141" t="s">
        <v>655</v>
      </c>
      <c r="C412" s="148" t="str">
        <f t="shared" si="67"/>
        <v>40</v>
      </c>
      <c r="D412" s="148" t="str">
        <f t="shared" si="69"/>
        <v>80</v>
      </c>
      <c r="E412" s="148" t="str">
        <f t="shared" si="70"/>
        <v>015</v>
      </c>
      <c r="F412" s="127" t="str">
        <f t="shared" si="71"/>
        <v>5100.06</v>
      </c>
      <c r="G412" s="141" t="s">
        <v>104</v>
      </c>
      <c r="H412" s="163">
        <v>17960</v>
      </c>
      <c r="I412" s="163">
        <v>17960</v>
      </c>
      <c r="J412" s="163"/>
      <c r="K412" s="163"/>
      <c r="L412" s="163"/>
      <c r="M412" s="163">
        <v>17960</v>
      </c>
      <c r="N412" s="139">
        <v>17960</v>
      </c>
      <c r="O412" s="139"/>
      <c r="Q412" s="174">
        <v>19570</v>
      </c>
      <c r="R412" s="174">
        <v>19570</v>
      </c>
      <c r="S412" s="174"/>
      <c r="T412" s="174"/>
      <c r="U412" s="174"/>
      <c r="V412" s="174">
        <v>19570</v>
      </c>
      <c r="W412" s="140">
        <v>19570</v>
      </c>
      <c r="X412" s="140"/>
      <c r="Z412" s="176">
        <v>24590</v>
      </c>
      <c r="AA412" s="176">
        <v>24590</v>
      </c>
      <c r="AB412" s="176"/>
      <c r="AC412" s="176"/>
      <c r="AD412" s="176"/>
      <c r="AE412" s="176">
        <v>8196.68</v>
      </c>
      <c r="AF412" s="172">
        <v>8196.68</v>
      </c>
      <c r="AG412" s="172"/>
      <c r="AI412" s="168">
        <f>IFERROR(VLOOKUP(B412,[2]rptBudgetaryBudgetCrossOrganiza!$A$1:$M$754,4,FALSE),"0")</f>
        <v>24590</v>
      </c>
      <c r="AJ412" s="168">
        <f>IFERROR(VLOOKUP(B412,[2]rptBudgetaryBudgetCrossOrganiza!$A$1:$M$754,6,FALSE),"0")</f>
        <v>24590</v>
      </c>
      <c r="AK412" s="170">
        <v>24590</v>
      </c>
      <c r="AL412" s="170">
        <f>IFERROR(VLOOKUP(B412,[3]rptBudgetaryBudgetCrossOrganiza!$A$8792:$O$10068,13,FALSE),"0")</f>
        <v>0</v>
      </c>
      <c r="AM412" s="170"/>
      <c r="AN412" s="170"/>
      <c r="AO412" s="170"/>
      <c r="AP412" s="170"/>
      <c r="AQ412" s="170"/>
      <c r="AS412" s="140"/>
      <c r="AT412" s="140"/>
      <c r="AU412" s="140"/>
      <c r="AV412" s="140"/>
      <c r="AW412" s="140"/>
      <c r="AX412" s="140"/>
      <c r="AY412" s="140"/>
      <c r="AZ412" s="140"/>
      <c r="BA412" s="141" t="b">
        <f t="shared" si="68"/>
        <v>1</v>
      </c>
      <c r="BB412" s="141">
        <f t="shared" si="72"/>
        <v>0</v>
      </c>
    </row>
    <row r="413" spans="1:54" hidden="1" x14ac:dyDescent="0.2">
      <c r="A413" s="141">
        <v>7</v>
      </c>
      <c r="B413" s="141" t="s">
        <v>656</v>
      </c>
      <c r="C413" s="148" t="str">
        <f t="shared" si="67"/>
        <v>40</v>
      </c>
      <c r="D413" s="148" t="str">
        <f t="shared" si="69"/>
        <v>80</v>
      </c>
      <c r="E413" s="148" t="str">
        <f t="shared" si="70"/>
        <v>015</v>
      </c>
      <c r="F413" s="127" t="str">
        <f t="shared" si="71"/>
        <v>7000.99</v>
      </c>
      <c r="G413" s="141" t="s">
        <v>84</v>
      </c>
      <c r="H413" s="163">
        <v>1440</v>
      </c>
      <c r="I413" s="163">
        <v>0</v>
      </c>
      <c r="J413" s="163"/>
      <c r="K413" s="163"/>
      <c r="L413" s="163"/>
      <c r="M413" s="163">
        <v>0</v>
      </c>
      <c r="N413" s="139">
        <v>0</v>
      </c>
      <c r="O413" s="139"/>
      <c r="Q413" s="174">
        <v>0</v>
      </c>
      <c r="R413" s="174">
        <v>0</v>
      </c>
      <c r="S413" s="174"/>
      <c r="T413" s="174"/>
      <c r="U413" s="174"/>
      <c r="V413" s="174">
        <v>0</v>
      </c>
      <c r="W413" s="140">
        <v>0</v>
      </c>
      <c r="X413" s="140"/>
      <c r="Z413" s="176">
        <v>0</v>
      </c>
      <c r="AA413" s="176">
        <v>0</v>
      </c>
      <c r="AB413" s="176"/>
      <c r="AC413" s="176"/>
      <c r="AD413" s="176"/>
      <c r="AE413" s="176">
        <v>0</v>
      </c>
      <c r="AF413" s="172">
        <v>0</v>
      </c>
      <c r="AG413" s="172"/>
      <c r="AI413" s="168">
        <f>IFERROR(VLOOKUP(B413,[2]rptBudgetaryBudgetCrossOrganiza!$A$1:$M$754,4,FALSE),"0")</f>
        <v>0</v>
      </c>
      <c r="AJ413" s="168">
        <f>IFERROR(VLOOKUP(B413,[2]rptBudgetaryBudgetCrossOrganiza!$A$1:$M$754,6,FALSE),"0")</f>
        <v>0</v>
      </c>
      <c r="AK413" s="170">
        <v>0</v>
      </c>
      <c r="AL413" s="170">
        <f>IFERROR(VLOOKUP(B413,[3]rptBudgetaryBudgetCrossOrganiza!$A$8792:$O$10068,13,FALSE),"0")</f>
        <v>0</v>
      </c>
      <c r="AM413" s="170"/>
      <c r="AN413" s="170"/>
      <c r="AO413" s="170"/>
      <c r="AP413" s="170"/>
      <c r="AQ413" s="170"/>
      <c r="AS413" s="140"/>
      <c r="AT413" s="140"/>
      <c r="AU413" s="140"/>
      <c r="AV413" s="140"/>
      <c r="AW413" s="140"/>
      <c r="AX413" s="140"/>
      <c r="AY413" s="140"/>
      <c r="AZ413" s="140"/>
      <c r="BA413" s="141" t="b">
        <f t="shared" si="68"/>
        <v>1</v>
      </c>
      <c r="BB413" s="141">
        <f t="shared" si="72"/>
        <v>0</v>
      </c>
    </row>
    <row r="414" spans="1:54" hidden="1" x14ac:dyDescent="0.2">
      <c r="A414" s="141">
        <v>7</v>
      </c>
      <c r="B414" s="141" t="s">
        <v>657</v>
      </c>
      <c r="C414" s="148" t="str">
        <f t="shared" si="67"/>
        <v>40</v>
      </c>
      <c r="D414" s="148" t="str">
        <f t="shared" si="69"/>
        <v>80</v>
      </c>
      <c r="E414" s="148" t="str">
        <f t="shared" si="70"/>
        <v>015</v>
      </c>
      <c r="F414" s="127" t="str">
        <f t="shared" si="71"/>
        <v>7000.03</v>
      </c>
      <c r="G414" s="141" t="s">
        <v>83</v>
      </c>
      <c r="H414" s="163">
        <v>0</v>
      </c>
      <c r="I414" s="163">
        <v>24000</v>
      </c>
      <c r="J414" s="163"/>
      <c r="K414" s="163"/>
      <c r="L414" s="163"/>
      <c r="M414" s="163">
        <v>0</v>
      </c>
      <c r="N414" s="139">
        <v>0</v>
      </c>
      <c r="O414" s="139"/>
      <c r="Q414" s="174">
        <v>0</v>
      </c>
      <c r="R414" s="174">
        <v>24000</v>
      </c>
      <c r="S414" s="174"/>
      <c r="T414" s="174"/>
      <c r="U414" s="174"/>
      <c r="V414" s="174">
        <v>0</v>
      </c>
      <c r="W414" s="140">
        <v>0</v>
      </c>
      <c r="X414" s="140"/>
      <c r="Z414" s="176">
        <v>0</v>
      </c>
      <c r="AA414" s="176">
        <v>24000</v>
      </c>
      <c r="AB414" s="176"/>
      <c r="AC414" s="176"/>
      <c r="AD414" s="176"/>
      <c r="AE414" s="176">
        <v>0</v>
      </c>
      <c r="AF414" s="172">
        <v>0</v>
      </c>
      <c r="AG414" s="172"/>
      <c r="AI414" s="168">
        <f>IFERROR(VLOOKUP(B414,[2]rptBudgetaryBudgetCrossOrganiza!$A$1:$M$754,4,FALSE),"0")</f>
        <v>0</v>
      </c>
      <c r="AJ414" s="168">
        <f>IFERROR(VLOOKUP(B414,[2]rptBudgetaryBudgetCrossOrganiza!$A$1:$M$754,6,FALSE),"0")</f>
        <v>0</v>
      </c>
      <c r="AK414" s="170">
        <v>0</v>
      </c>
      <c r="AL414" s="170">
        <f>IFERROR(VLOOKUP(B414,[3]rptBudgetaryBudgetCrossOrganiza!$A$8792:$O$10068,13,FALSE),"0")</f>
        <v>0</v>
      </c>
      <c r="AM414" s="170"/>
      <c r="AN414" s="170"/>
      <c r="AO414" s="170"/>
      <c r="AP414" s="170"/>
      <c r="AQ414" s="170"/>
      <c r="AS414" s="140"/>
      <c r="AT414" s="140"/>
      <c r="AU414" s="140"/>
      <c r="AV414" s="140"/>
      <c r="AW414" s="140"/>
      <c r="AX414" s="140"/>
      <c r="AY414" s="140"/>
      <c r="AZ414" s="140"/>
      <c r="BA414" s="141" t="b">
        <f t="shared" si="68"/>
        <v>1</v>
      </c>
      <c r="BB414" s="141">
        <f t="shared" si="72"/>
        <v>0</v>
      </c>
    </row>
    <row r="415" spans="1:54" hidden="1" x14ac:dyDescent="0.2">
      <c r="A415" s="141">
        <v>6</v>
      </c>
      <c r="B415" s="141" t="s">
        <v>658</v>
      </c>
      <c r="C415" s="148" t="str">
        <f t="shared" si="67"/>
        <v>40</v>
      </c>
      <c r="D415" s="148" t="str">
        <f t="shared" si="69"/>
        <v>80</v>
      </c>
      <c r="E415" s="148" t="str">
        <f t="shared" si="70"/>
        <v>015</v>
      </c>
      <c r="F415" s="127" t="str">
        <f t="shared" si="71"/>
        <v>6500.02</v>
      </c>
      <c r="G415" s="141" t="s">
        <v>1048</v>
      </c>
      <c r="H415" s="163">
        <v>0</v>
      </c>
      <c r="I415" s="163">
        <v>0</v>
      </c>
      <c r="J415" s="163"/>
      <c r="K415" s="163"/>
      <c r="L415" s="163"/>
      <c r="M415" s="163">
        <v>0</v>
      </c>
      <c r="N415" s="139">
        <v>0</v>
      </c>
      <c r="O415" s="139"/>
      <c r="Q415" s="174">
        <v>0</v>
      </c>
      <c r="R415" s="174">
        <v>0</v>
      </c>
      <c r="S415" s="174"/>
      <c r="T415" s="174"/>
      <c r="U415" s="174"/>
      <c r="V415" s="174">
        <v>50000</v>
      </c>
      <c r="W415" s="140">
        <v>50000</v>
      </c>
      <c r="X415" s="140"/>
      <c r="Z415" s="176">
        <v>0</v>
      </c>
      <c r="AA415" s="176">
        <v>0</v>
      </c>
      <c r="AB415" s="176"/>
      <c r="AC415" s="176"/>
      <c r="AD415" s="176"/>
      <c r="AE415" s="176">
        <v>0</v>
      </c>
      <c r="AF415" s="172">
        <v>0</v>
      </c>
      <c r="AG415" s="172"/>
      <c r="AI415" s="168">
        <f>IFERROR(VLOOKUP(B415,[2]rptBudgetaryBudgetCrossOrganiza!$A$1:$M$754,4,FALSE),"0")</f>
        <v>0</v>
      </c>
      <c r="AJ415" s="168">
        <f>IFERROR(VLOOKUP(B415,[2]rptBudgetaryBudgetCrossOrganiza!$A$1:$M$754,6,FALSE),"0")</f>
        <v>0</v>
      </c>
      <c r="AK415" s="170">
        <v>0</v>
      </c>
      <c r="AL415" s="170">
        <f>IFERROR(VLOOKUP(B415,[3]rptBudgetaryBudgetCrossOrganiza!$A$8792:$O$10068,13,FALSE),"0")</f>
        <v>0</v>
      </c>
      <c r="AM415" s="170"/>
      <c r="AN415" s="170"/>
      <c r="AO415" s="170"/>
      <c r="AP415" s="170"/>
      <c r="AQ415" s="170"/>
      <c r="AS415" s="140"/>
      <c r="AT415" s="140"/>
      <c r="AU415" s="140"/>
      <c r="AV415" s="140"/>
      <c r="AW415" s="140"/>
      <c r="AX415" s="140"/>
      <c r="AY415" s="140"/>
      <c r="AZ415" s="140"/>
      <c r="BA415" s="141" t="b">
        <f t="shared" si="68"/>
        <v>1</v>
      </c>
      <c r="BB415" s="141">
        <f t="shared" si="72"/>
        <v>0</v>
      </c>
    </row>
    <row r="416" spans="1:54" hidden="1" x14ac:dyDescent="0.2">
      <c r="A416" s="141">
        <v>6</v>
      </c>
      <c r="B416" s="141" t="s">
        <v>659</v>
      </c>
      <c r="C416" s="148" t="str">
        <f t="shared" si="67"/>
        <v>40</v>
      </c>
      <c r="D416" s="148" t="str">
        <f t="shared" si="69"/>
        <v>80</v>
      </c>
      <c r="E416" s="148" t="str">
        <f t="shared" si="70"/>
        <v>015</v>
      </c>
      <c r="F416" s="127" t="str">
        <f t="shared" si="71"/>
        <v>6500.04</v>
      </c>
      <c r="G416" s="141" t="s">
        <v>123</v>
      </c>
      <c r="H416" s="163">
        <v>216840</v>
      </c>
      <c r="I416" s="163">
        <v>216840</v>
      </c>
      <c r="J416" s="163"/>
      <c r="K416" s="163"/>
      <c r="L416" s="163"/>
      <c r="M416" s="163">
        <v>216840</v>
      </c>
      <c r="N416" s="139">
        <v>216840</v>
      </c>
      <c r="O416" s="139"/>
      <c r="Q416" s="174">
        <v>264630</v>
      </c>
      <c r="R416" s="174">
        <v>264630</v>
      </c>
      <c r="S416" s="174"/>
      <c r="T416" s="174"/>
      <c r="U416" s="174"/>
      <c r="V416" s="174">
        <v>264630</v>
      </c>
      <c r="W416" s="140">
        <v>264630</v>
      </c>
      <c r="X416" s="140"/>
      <c r="Z416" s="176">
        <v>303940</v>
      </c>
      <c r="AA416" s="176">
        <v>303940</v>
      </c>
      <c r="AB416" s="176"/>
      <c r="AC416" s="176"/>
      <c r="AD416" s="176"/>
      <c r="AE416" s="176">
        <v>126641.65</v>
      </c>
      <c r="AF416" s="172">
        <v>126641.65</v>
      </c>
      <c r="AG416" s="172"/>
      <c r="AI416" s="168">
        <f>IFERROR(VLOOKUP(B416,[2]rptBudgetaryBudgetCrossOrganiza!$A$1:$M$754,4,FALSE),"0")</f>
        <v>303940</v>
      </c>
      <c r="AJ416" s="168">
        <f>IFERROR(VLOOKUP(B416,[2]rptBudgetaryBudgetCrossOrganiza!$A$1:$M$754,6,FALSE),"0")</f>
        <v>303940</v>
      </c>
      <c r="AK416" s="170">
        <v>303940</v>
      </c>
      <c r="AL416" s="170">
        <f>IFERROR(VLOOKUP(B416,[3]rptBudgetaryBudgetCrossOrganiza!$A$8792:$O$10068,13,FALSE),"0")</f>
        <v>0</v>
      </c>
      <c r="AM416" s="170"/>
      <c r="AN416" s="170"/>
      <c r="AO416" s="170"/>
      <c r="AP416" s="170"/>
      <c r="AQ416" s="170"/>
      <c r="AS416" s="140"/>
      <c r="AT416" s="140"/>
      <c r="AU416" s="140"/>
      <c r="AV416" s="140"/>
      <c r="AW416" s="140"/>
      <c r="AX416" s="140"/>
      <c r="AY416" s="140"/>
      <c r="AZ416" s="140"/>
      <c r="BA416" s="141" t="b">
        <f t="shared" si="68"/>
        <v>1</v>
      </c>
      <c r="BB416" s="141">
        <f t="shared" si="72"/>
        <v>0</v>
      </c>
    </row>
    <row r="417" spans="1:54" hidden="1" x14ac:dyDescent="0.2">
      <c r="A417" s="141">
        <v>6</v>
      </c>
      <c r="B417" s="141" t="s">
        <v>660</v>
      </c>
      <c r="C417" s="148" t="str">
        <f t="shared" si="67"/>
        <v>40</v>
      </c>
      <c r="D417" s="148" t="str">
        <f t="shared" si="69"/>
        <v>80</v>
      </c>
      <c r="E417" s="148" t="str">
        <f t="shared" si="70"/>
        <v>015</v>
      </c>
      <c r="F417" s="127" t="str">
        <f t="shared" si="71"/>
        <v>6500.01</v>
      </c>
      <c r="G417" s="141" t="s">
        <v>182</v>
      </c>
      <c r="H417" s="163">
        <v>250000</v>
      </c>
      <c r="I417" s="163">
        <v>250000</v>
      </c>
      <c r="J417" s="163"/>
      <c r="K417" s="163"/>
      <c r="L417" s="163"/>
      <c r="M417" s="163">
        <v>250000</v>
      </c>
      <c r="N417" s="139">
        <v>250000</v>
      </c>
      <c r="O417" s="139"/>
      <c r="Q417" s="174">
        <v>175000</v>
      </c>
      <c r="R417" s="174">
        <v>175000</v>
      </c>
      <c r="S417" s="174"/>
      <c r="T417" s="174"/>
      <c r="U417" s="174"/>
      <c r="V417" s="174">
        <v>175000</v>
      </c>
      <c r="W417" s="140">
        <v>175000</v>
      </c>
      <c r="X417" s="140"/>
      <c r="Z417" s="176">
        <v>0</v>
      </c>
      <c r="AA417" s="176">
        <v>0</v>
      </c>
      <c r="AB417" s="176"/>
      <c r="AC417" s="176"/>
      <c r="AD417" s="176"/>
      <c r="AE417" s="176">
        <v>0</v>
      </c>
      <c r="AF417" s="172">
        <v>0</v>
      </c>
      <c r="AG417" s="172"/>
      <c r="AI417" s="168">
        <f>IFERROR(VLOOKUP(B417,[2]rptBudgetaryBudgetCrossOrganiza!$A$1:$M$754,4,FALSE),"0")</f>
        <v>0</v>
      </c>
      <c r="AJ417" s="168">
        <f>IFERROR(VLOOKUP(B417,[2]rptBudgetaryBudgetCrossOrganiza!$A$1:$M$754,6,FALSE),"0")</f>
        <v>0</v>
      </c>
      <c r="AK417" s="170">
        <v>0</v>
      </c>
      <c r="AL417" s="170">
        <f>IFERROR(VLOOKUP(B417,[3]rptBudgetaryBudgetCrossOrganiza!$A$8792:$O$10068,13,FALSE),"0")</f>
        <v>0</v>
      </c>
      <c r="AM417" s="170"/>
      <c r="AN417" s="170"/>
      <c r="AO417" s="170"/>
      <c r="AP417" s="170"/>
      <c r="AQ417" s="170"/>
      <c r="AS417" s="140"/>
      <c r="AT417" s="140"/>
      <c r="AU417" s="140"/>
      <c r="AV417" s="140"/>
      <c r="AW417" s="140"/>
      <c r="AX417" s="140"/>
      <c r="AY417" s="140"/>
      <c r="AZ417" s="140"/>
      <c r="BA417" s="141" t="b">
        <f t="shared" si="68"/>
        <v>1</v>
      </c>
      <c r="BB417" s="141">
        <f t="shared" si="72"/>
        <v>0</v>
      </c>
    </row>
    <row r="418" spans="1:54" hidden="1" x14ac:dyDescent="0.2">
      <c r="A418" s="141">
        <v>6</v>
      </c>
      <c r="B418" s="141" t="s">
        <v>661</v>
      </c>
      <c r="C418" s="148" t="str">
        <f t="shared" si="67"/>
        <v>40</v>
      </c>
      <c r="D418" s="148" t="str">
        <f t="shared" si="69"/>
        <v>80</v>
      </c>
      <c r="E418" s="148" t="str">
        <f t="shared" si="70"/>
        <v>015</v>
      </c>
      <c r="F418" s="127" t="str">
        <f t="shared" si="71"/>
        <v>6700.11</v>
      </c>
      <c r="G418" s="141" t="s">
        <v>1022</v>
      </c>
      <c r="H418" s="163">
        <v>0</v>
      </c>
      <c r="I418" s="163">
        <v>0</v>
      </c>
      <c r="J418" s="163"/>
      <c r="K418" s="163"/>
      <c r="L418" s="163"/>
      <c r="M418" s="163">
        <v>0</v>
      </c>
      <c r="N418" s="139">
        <v>0</v>
      </c>
      <c r="O418" s="139"/>
      <c r="Q418" s="174">
        <v>0</v>
      </c>
      <c r="R418" s="174">
        <v>0</v>
      </c>
      <c r="S418" s="174"/>
      <c r="T418" s="174"/>
      <c r="U418" s="174"/>
      <c r="V418" s="174">
        <v>0</v>
      </c>
      <c r="W418" s="140">
        <v>0</v>
      </c>
      <c r="X418" s="140"/>
      <c r="Z418" s="176">
        <v>0</v>
      </c>
      <c r="AA418" s="176">
        <v>0</v>
      </c>
      <c r="AB418" s="176"/>
      <c r="AC418" s="176"/>
      <c r="AD418" s="176"/>
      <c r="AE418" s="176">
        <v>0</v>
      </c>
      <c r="AF418" s="172">
        <v>0</v>
      </c>
      <c r="AG418" s="172"/>
      <c r="AI418" s="168">
        <f>IFERROR(VLOOKUP(B418,[2]rptBudgetaryBudgetCrossOrganiza!$A$1:$M$754,4,FALSE),"0")</f>
        <v>0</v>
      </c>
      <c r="AJ418" s="168">
        <f>IFERROR(VLOOKUP(B418,[2]rptBudgetaryBudgetCrossOrganiza!$A$1:$M$754,6,FALSE),"0")</f>
        <v>0</v>
      </c>
      <c r="AK418" s="170">
        <v>0</v>
      </c>
      <c r="AL418" s="170">
        <f>IFERROR(VLOOKUP(B418,[3]rptBudgetaryBudgetCrossOrganiza!$A$8792:$O$10068,13,FALSE),"0")</f>
        <v>0</v>
      </c>
      <c r="AM418" s="170"/>
      <c r="AN418" s="170"/>
      <c r="AO418" s="170"/>
      <c r="AP418" s="170"/>
      <c r="AQ418" s="170"/>
      <c r="AS418" s="140"/>
      <c r="AT418" s="140"/>
      <c r="AU418" s="140"/>
      <c r="AV418" s="140"/>
      <c r="AW418" s="140"/>
      <c r="AX418" s="140"/>
      <c r="AY418" s="140"/>
      <c r="AZ418" s="140"/>
      <c r="BA418" s="141" t="b">
        <f t="shared" si="68"/>
        <v>1</v>
      </c>
      <c r="BB418" s="141">
        <f t="shared" si="72"/>
        <v>0</v>
      </c>
    </row>
    <row r="419" spans="1:54" hidden="1" x14ac:dyDescent="0.2">
      <c r="A419" s="141">
        <v>6</v>
      </c>
      <c r="B419" s="141" t="s">
        <v>662</v>
      </c>
      <c r="C419" s="148" t="str">
        <f t="shared" si="67"/>
        <v>40</v>
      </c>
      <c r="D419" s="148" t="str">
        <f t="shared" si="69"/>
        <v>80</v>
      </c>
      <c r="E419" s="148" t="str">
        <f t="shared" si="70"/>
        <v>015</v>
      </c>
      <c r="F419" s="127" t="str">
        <f t="shared" si="71"/>
        <v>6300.01</v>
      </c>
      <c r="G419" s="141" t="s">
        <v>158</v>
      </c>
      <c r="H419" s="163">
        <v>11000</v>
      </c>
      <c r="I419" s="163">
        <v>11000</v>
      </c>
      <c r="J419" s="163"/>
      <c r="K419" s="163"/>
      <c r="L419" s="163"/>
      <c r="M419" s="163">
        <v>604.4</v>
      </c>
      <c r="N419" s="139">
        <v>604.4</v>
      </c>
      <c r="O419" s="139"/>
      <c r="Q419" s="174">
        <v>11100</v>
      </c>
      <c r="R419" s="174">
        <v>11100</v>
      </c>
      <c r="S419" s="174"/>
      <c r="T419" s="174"/>
      <c r="U419" s="174"/>
      <c r="V419" s="174">
        <v>3908.29</v>
      </c>
      <c r="W419" s="140">
        <v>3908.29</v>
      </c>
      <c r="X419" s="140"/>
      <c r="Z419" s="176">
        <v>11575</v>
      </c>
      <c r="AA419" s="176">
        <v>11575</v>
      </c>
      <c r="AB419" s="176"/>
      <c r="AC419" s="176"/>
      <c r="AD419" s="176"/>
      <c r="AE419" s="176">
        <v>1966.38</v>
      </c>
      <c r="AF419" s="172">
        <v>1966.38</v>
      </c>
      <c r="AG419" s="172"/>
      <c r="AI419" s="168">
        <f>IFERROR(VLOOKUP(B419,[2]rptBudgetaryBudgetCrossOrganiza!$A$1:$M$754,4,FALSE),"0")</f>
        <v>11575</v>
      </c>
      <c r="AJ419" s="168">
        <f>IFERROR(VLOOKUP(B419,[2]rptBudgetaryBudgetCrossOrganiza!$A$1:$M$754,6,FALSE),"0")</f>
        <v>11575</v>
      </c>
      <c r="AK419" s="170">
        <v>11575</v>
      </c>
      <c r="AL419" s="170">
        <f>IFERROR(VLOOKUP(B419,[3]rptBudgetaryBudgetCrossOrganiza!$A$8792:$O$10068,13,FALSE),"0")</f>
        <v>129</v>
      </c>
      <c r="AM419" s="170"/>
      <c r="AN419" s="170"/>
      <c r="AO419" s="170"/>
      <c r="AP419" s="170"/>
      <c r="AQ419" s="170"/>
      <c r="AS419" s="140"/>
      <c r="AT419" s="140"/>
      <c r="AU419" s="140"/>
      <c r="AV419" s="140"/>
      <c r="AW419" s="140"/>
      <c r="AX419" s="140"/>
      <c r="AY419" s="140"/>
      <c r="AZ419" s="140"/>
      <c r="BA419" s="141" t="b">
        <f t="shared" si="68"/>
        <v>1</v>
      </c>
      <c r="BB419" s="141">
        <f t="shared" si="72"/>
        <v>0</v>
      </c>
    </row>
    <row r="420" spans="1:54" hidden="1" x14ac:dyDescent="0.2">
      <c r="A420" s="141">
        <v>6</v>
      </c>
      <c r="B420" s="141" t="s">
        <v>663</v>
      </c>
      <c r="C420" s="148" t="str">
        <f t="shared" si="67"/>
        <v>40</v>
      </c>
      <c r="D420" s="148" t="str">
        <f t="shared" si="69"/>
        <v>80</v>
      </c>
      <c r="E420" s="148" t="str">
        <f t="shared" si="70"/>
        <v>015</v>
      </c>
      <c r="F420" s="127" t="str">
        <f t="shared" si="71"/>
        <v>6300.02</v>
      </c>
      <c r="G420" s="141" t="s">
        <v>1049</v>
      </c>
      <c r="H420" s="163">
        <v>200</v>
      </c>
      <c r="I420" s="163">
        <v>200</v>
      </c>
      <c r="J420" s="163"/>
      <c r="K420" s="163"/>
      <c r="L420" s="163"/>
      <c r="M420" s="163">
        <v>0</v>
      </c>
      <c r="N420" s="139">
        <v>0</v>
      </c>
      <c r="O420" s="139"/>
      <c r="Q420" s="174">
        <v>200</v>
      </c>
      <c r="R420" s="174">
        <v>200</v>
      </c>
      <c r="S420" s="174"/>
      <c r="T420" s="174"/>
      <c r="U420" s="174"/>
      <c r="V420" s="174">
        <v>0</v>
      </c>
      <c r="W420" s="140">
        <v>0</v>
      </c>
      <c r="X420" s="140"/>
      <c r="Z420" s="176">
        <v>200</v>
      </c>
      <c r="AA420" s="176">
        <v>200</v>
      </c>
      <c r="AB420" s="176"/>
      <c r="AC420" s="176"/>
      <c r="AD420" s="176"/>
      <c r="AE420" s="176">
        <v>0</v>
      </c>
      <c r="AF420" s="172">
        <v>0</v>
      </c>
      <c r="AG420" s="172"/>
      <c r="AI420" s="168">
        <f>IFERROR(VLOOKUP(B420,[2]rptBudgetaryBudgetCrossOrganiza!$A$1:$M$754,4,FALSE),"0")</f>
        <v>200</v>
      </c>
      <c r="AJ420" s="168">
        <f>IFERROR(VLOOKUP(B420,[2]rptBudgetaryBudgetCrossOrganiza!$A$1:$M$754,6,FALSE),"0")</f>
        <v>200</v>
      </c>
      <c r="AK420" s="170">
        <v>200</v>
      </c>
      <c r="AL420" s="170">
        <f>IFERROR(VLOOKUP(B420,[3]rptBudgetaryBudgetCrossOrganiza!$A$8792:$O$10068,13,FALSE),"0")</f>
        <v>0</v>
      </c>
      <c r="AM420" s="170"/>
      <c r="AN420" s="170"/>
      <c r="AO420" s="170"/>
      <c r="AP420" s="170"/>
      <c r="AQ420" s="170"/>
      <c r="AS420" s="140"/>
      <c r="AT420" s="140"/>
      <c r="AU420" s="140"/>
      <c r="AV420" s="140"/>
      <c r="AW420" s="140"/>
      <c r="AX420" s="140"/>
      <c r="AY420" s="140"/>
      <c r="AZ420" s="140"/>
      <c r="BA420" s="141" t="b">
        <f t="shared" si="68"/>
        <v>1</v>
      </c>
      <c r="BB420" s="141">
        <f t="shared" si="72"/>
        <v>0</v>
      </c>
    </row>
    <row r="421" spans="1:54" x14ac:dyDescent="0.2">
      <c r="A421" s="141">
        <v>6</v>
      </c>
      <c r="B421" s="141" t="s">
        <v>664</v>
      </c>
      <c r="C421" s="148" t="str">
        <f t="shared" si="67"/>
        <v>40</v>
      </c>
      <c r="D421" s="148" t="str">
        <f t="shared" si="69"/>
        <v>80</v>
      </c>
      <c r="E421" s="148" t="str">
        <f t="shared" si="70"/>
        <v>015</v>
      </c>
      <c r="F421" s="127" t="str">
        <f t="shared" si="71"/>
        <v>6350.02</v>
      </c>
      <c r="G421" s="141" t="s">
        <v>160</v>
      </c>
      <c r="H421" s="163">
        <v>1200</v>
      </c>
      <c r="I421" s="163">
        <v>1200</v>
      </c>
      <c r="J421" s="163"/>
      <c r="K421" s="163"/>
      <c r="L421" s="163"/>
      <c r="M421" s="163">
        <v>865.53</v>
      </c>
      <c r="N421" s="139">
        <v>865.53</v>
      </c>
      <c r="O421" s="139"/>
      <c r="Q421" s="174">
        <v>1200</v>
      </c>
      <c r="R421" s="174">
        <v>1200</v>
      </c>
      <c r="S421" s="174"/>
      <c r="T421" s="174"/>
      <c r="U421" s="174"/>
      <c r="V421" s="174">
        <v>737.57</v>
      </c>
      <c r="W421" s="140">
        <v>737.57</v>
      </c>
      <c r="X421" s="140"/>
      <c r="Z421" s="176">
        <v>1200</v>
      </c>
      <c r="AA421" s="176">
        <v>1200</v>
      </c>
      <c r="AB421" s="176"/>
      <c r="AC421" s="176"/>
      <c r="AD421" s="176"/>
      <c r="AE421" s="176">
        <v>1122.33</v>
      </c>
      <c r="AF421" s="172">
        <v>1122.33</v>
      </c>
      <c r="AG421" s="172"/>
      <c r="AI421" s="168">
        <f>IFERROR(VLOOKUP(B421,[2]rptBudgetaryBudgetCrossOrganiza!$A$1:$M$754,4,FALSE),"0")</f>
        <v>1200</v>
      </c>
      <c r="AJ421" s="168">
        <f>IFERROR(VLOOKUP(B421,[2]rptBudgetaryBudgetCrossOrganiza!$A$1:$M$754,6,FALSE),"0")</f>
        <v>1200</v>
      </c>
      <c r="AK421" s="197">
        <v>1700</v>
      </c>
      <c r="AL421" s="170">
        <f>IFERROR(VLOOKUP(B421,[3]rptBudgetaryBudgetCrossOrganiza!$A$8792:$O$10068,13,FALSE),"0")</f>
        <v>387.54</v>
      </c>
      <c r="AM421" s="170"/>
      <c r="AN421" s="170"/>
      <c r="AO421" s="170"/>
      <c r="AP421" s="170"/>
      <c r="AQ421" s="170"/>
      <c r="AS421" s="140"/>
      <c r="AT421" s="140"/>
      <c r="AU421" s="140"/>
      <c r="AV421" s="140"/>
      <c r="AW421" s="140"/>
      <c r="AX421" s="140"/>
      <c r="AY421" s="140"/>
      <c r="AZ421" s="140"/>
      <c r="BA421" s="141" t="b">
        <f t="shared" si="68"/>
        <v>0</v>
      </c>
      <c r="BB421" s="141">
        <f t="shared" si="72"/>
        <v>500</v>
      </c>
    </row>
    <row r="422" spans="1:54" hidden="1" x14ac:dyDescent="0.2">
      <c r="A422" s="141">
        <v>6</v>
      </c>
      <c r="B422" s="141" t="s">
        <v>665</v>
      </c>
      <c r="C422" s="148" t="str">
        <f t="shared" si="67"/>
        <v>40</v>
      </c>
      <c r="D422" s="148" t="str">
        <f t="shared" si="69"/>
        <v>80</v>
      </c>
      <c r="E422" s="148" t="str">
        <f t="shared" si="70"/>
        <v>015</v>
      </c>
      <c r="F422" s="127" t="str">
        <f t="shared" si="71"/>
        <v>6350.01</v>
      </c>
      <c r="G422" s="141" t="s">
        <v>159</v>
      </c>
      <c r="H422" s="163">
        <v>8000</v>
      </c>
      <c r="I422" s="163">
        <v>8000</v>
      </c>
      <c r="J422" s="163"/>
      <c r="K422" s="163"/>
      <c r="L422" s="163"/>
      <c r="M422" s="163">
        <v>4894</v>
      </c>
      <c r="N422" s="139">
        <v>4894</v>
      </c>
      <c r="O422" s="139"/>
      <c r="Q422" s="174">
        <v>8000</v>
      </c>
      <c r="R422" s="174">
        <v>8000</v>
      </c>
      <c r="S422" s="174"/>
      <c r="T422" s="174"/>
      <c r="U422" s="174"/>
      <c r="V422" s="174">
        <v>4928.8</v>
      </c>
      <c r="W422" s="140">
        <v>4928.8</v>
      </c>
      <c r="X422" s="140"/>
      <c r="Z422" s="176">
        <v>8000</v>
      </c>
      <c r="AA422" s="176">
        <v>8000</v>
      </c>
      <c r="AB422" s="176"/>
      <c r="AC422" s="176"/>
      <c r="AD422" s="176"/>
      <c r="AE422" s="176">
        <v>4894</v>
      </c>
      <c r="AF422" s="172">
        <v>4894</v>
      </c>
      <c r="AG422" s="172"/>
      <c r="AI422" s="168">
        <f>IFERROR(VLOOKUP(B422,[2]rptBudgetaryBudgetCrossOrganiza!$A$1:$M$754,4,FALSE),"0")</f>
        <v>8000</v>
      </c>
      <c r="AJ422" s="168">
        <f>IFERROR(VLOOKUP(B422,[2]rptBudgetaryBudgetCrossOrganiza!$A$1:$M$754,6,FALSE),"0")</f>
        <v>8000</v>
      </c>
      <c r="AK422" s="170">
        <v>8000</v>
      </c>
      <c r="AL422" s="170">
        <f>IFERROR(VLOOKUP(B422,[3]rptBudgetaryBudgetCrossOrganiza!$A$8792:$O$10068,13,FALSE),"0")</f>
        <v>0</v>
      </c>
      <c r="AM422" s="170"/>
      <c r="AN422" s="170"/>
      <c r="AO422" s="170"/>
      <c r="AP422" s="170"/>
      <c r="AQ422" s="170"/>
      <c r="AS422" s="140"/>
      <c r="AT422" s="140"/>
      <c r="AU422" s="140"/>
      <c r="AV422" s="140"/>
      <c r="AW422" s="140"/>
      <c r="AX422" s="140"/>
      <c r="AY422" s="140"/>
      <c r="AZ422" s="140"/>
      <c r="BA422" s="141" t="b">
        <f t="shared" si="68"/>
        <v>1</v>
      </c>
      <c r="BB422" s="141">
        <f t="shared" si="72"/>
        <v>0</v>
      </c>
    </row>
    <row r="423" spans="1:54" hidden="1" x14ac:dyDescent="0.2">
      <c r="A423" s="141">
        <v>6</v>
      </c>
      <c r="B423" s="141" t="s">
        <v>666</v>
      </c>
      <c r="C423" s="148" t="str">
        <f t="shared" si="67"/>
        <v>40</v>
      </c>
      <c r="D423" s="148" t="str">
        <f t="shared" si="69"/>
        <v>80</v>
      </c>
      <c r="E423" s="148" t="str">
        <f t="shared" si="70"/>
        <v>015</v>
      </c>
      <c r="F423" s="127" t="str">
        <f t="shared" si="71"/>
        <v>6350.03</v>
      </c>
      <c r="G423" s="141" t="s">
        <v>161</v>
      </c>
      <c r="H423" s="163">
        <v>5000</v>
      </c>
      <c r="I423" s="163">
        <v>5000</v>
      </c>
      <c r="J423" s="163"/>
      <c r="K423" s="163"/>
      <c r="L423" s="163"/>
      <c r="M423" s="163">
        <v>53.46</v>
      </c>
      <c r="N423" s="139">
        <v>53.46</v>
      </c>
      <c r="O423" s="139"/>
      <c r="Q423" s="174">
        <v>500</v>
      </c>
      <c r="R423" s="174">
        <v>500</v>
      </c>
      <c r="S423" s="174"/>
      <c r="T423" s="174"/>
      <c r="U423" s="174"/>
      <c r="V423" s="174">
        <v>65.45</v>
      </c>
      <c r="W423" s="140">
        <v>65.45</v>
      </c>
      <c r="X423" s="140"/>
      <c r="Z423" s="176">
        <v>500</v>
      </c>
      <c r="AA423" s="176">
        <v>500</v>
      </c>
      <c r="AB423" s="176"/>
      <c r="AC423" s="176"/>
      <c r="AD423" s="176"/>
      <c r="AE423" s="176">
        <v>76.45</v>
      </c>
      <c r="AF423" s="172">
        <v>76.45</v>
      </c>
      <c r="AG423" s="172"/>
      <c r="AI423" s="168">
        <f>IFERROR(VLOOKUP(B423,[2]rptBudgetaryBudgetCrossOrganiza!$A$1:$M$754,4,FALSE),"0")</f>
        <v>500</v>
      </c>
      <c r="AJ423" s="168">
        <f>IFERROR(VLOOKUP(B423,[2]rptBudgetaryBudgetCrossOrganiza!$A$1:$M$754,6,FALSE),"0")</f>
        <v>500</v>
      </c>
      <c r="AK423" s="170">
        <v>500</v>
      </c>
      <c r="AL423" s="170">
        <f>IFERROR(VLOOKUP(B423,[3]rptBudgetaryBudgetCrossOrganiza!$A$8792:$O$10068,13,FALSE),"0")</f>
        <v>0</v>
      </c>
      <c r="AM423" s="170"/>
      <c r="AN423" s="170"/>
      <c r="AO423" s="170"/>
      <c r="AP423" s="170"/>
      <c r="AQ423" s="170"/>
      <c r="AS423" s="140"/>
      <c r="AT423" s="140"/>
      <c r="AU423" s="140"/>
      <c r="AV423" s="140"/>
      <c r="AW423" s="140"/>
      <c r="AX423" s="140"/>
      <c r="AY423" s="140"/>
      <c r="AZ423" s="140"/>
      <c r="BA423" s="141" t="b">
        <f t="shared" si="68"/>
        <v>1</v>
      </c>
      <c r="BB423" s="141">
        <f t="shared" si="72"/>
        <v>0</v>
      </c>
    </row>
    <row r="424" spans="1:54" hidden="1" x14ac:dyDescent="0.2">
      <c r="A424" s="141">
        <v>6</v>
      </c>
      <c r="B424" s="141" t="s">
        <v>667</v>
      </c>
      <c r="C424" s="148" t="str">
        <f t="shared" si="67"/>
        <v>40</v>
      </c>
      <c r="D424" s="148" t="str">
        <f t="shared" si="69"/>
        <v>80</v>
      </c>
      <c r="E424" s="148" t="str">
        <f t="shared" si="70"/>
        <v>015</v>
      </c>
      <c r="F424" s="127" t="str">
        <f t="shared" si="71"/>
        <v>6350.04</v>
      </c>
      <c r="G424" s="141" t="s">
        <v>1050</v>
      </c>
      <c r="H424" s="163">
        <v>7300</v>
      </c>
      <c r="I424" s="163">
        <v>7300</v>
      </c>
      <c r="J424" s="163"/>
      <c r="K424" s="163"/>
      <c r="L424" s="163"/>
      <c r="M424" s="163">
        <v>0</v>
      </c>
      <c r="N424" s="139">
        <v>0</v>
      </c>
      <c r="O424" s="139"/>
      <c r="Q424" s="174">
        <v>7300</v>
      </c>
      <c r="R424" s="174">
        <v>7300</v>
      </c>
      <c r="S424" s="174"/>
      <c r="T424" s="174"/>
      <c r="U424" s="174"/>
      <c r="V424" s="174">
        <v>0</v>
      </c>
      <c r="W424" s="140">
        <v>0</v>
      </c>
      <c r="X424" s="140"/>
      <c r="Z424" s="176">
        <v>0</v>
      </c>
      <c r="AA424" s="176">
        <v>0</v>
      </c>
      <c r="AB424" s="176"/>
      <c r="AC424" s="176"/>
      <c r="AD424" s="176"/>
      <c r="AE424" s="176">
        <v>0</v>
      </c>
      <c r="AF424" s="172">
        <v>0</v>
      </c>
      <c r="AG424" s="172"/>
      <c r="AI424" s="168">
        <f>IFERROR(VLOOKUP(B424,[2]rptBudgetaryBudgetCrossOrganiza!$A$1:$M$754,4,FALSE),"0")</f>
        <v>0</v>
      </c>
      <c r="AJ424" s="168">
        <f>IFERROR(VLOOKUP(B424,[2]rptBudgetaryBudgetCrossOrganiza!$A$1:$M$754,6,FALSE),"0")</f>
        <v>0</v>
      </c>
      <c r="AK424" s="170">
        <v>0</v>
      </c>
      <c r="AL424" s="170">
        <f>IFERROR(VLOOKUP(B424,[3]rptBudgetaryBudgetCrossOrganiza!$A$8792:$O$10068,13,FALSE),"0")</f>
        <v>0</v>
      </c>
      <c r="AM424" s="170"/>
      <c r="AN424" s="170"/>
      <c r="AO424" s="170"/>
      <c r="AP424" s="170"/>
      <c r="AQ424" s="170"/>
      <c r="AS424" s="140"/>
      <c r="AT424" s="140"/>
      <c r="AU424" s="140"/>
      <c r="AV424" s="140"/>
      <c r="AW424" s="140"/>
      <c r="AX424" s="140"/>
      <c r="AY424" s="140"/>
      <c r="AZ424" s="140"/>
      <c r="BA424" s="141" t="b">
        <f t="shared" si="68"/>
        <v>1</v>
      </c>
      <c r="BB424" s="141">
        <f t="shared" si="72"/>
        <v>0</v>
      </c>
    </row>
    <row r="425" spans="1:54" hidden="1" x14ac:dyDescent="0.2">
      <c r="A425" s="141">
        <v>14</v>
      </c>
      <c r="B425" s="141" t="s">
        <v>668</v>
      </c>
      <c r="C425" s="148" t="str">
        <f t="shared" si="67"/>
        <v>40</v>
      </c>
      <c r="D425" s="148" t="str">
        <f t="shared" si="69"/>
        <v>80</v>
      </c>
      <c r="E425" s="148" t="str">
        <f t="shared" si="70"/>
        <v>015</v>
      </c>
      <c r="F425" s="127" t="str">
        <f t="shared" si="71"/>
        <v>6375.05</v>
      </c>
      <c r="G425" s="141" t="s">
        <v>1051</v>
      </c>
      <c r="H425" s="163">
        <v>0</v>
      </c>
      <c r="I425" s="163">
        <v>0</v>
      </c>
      <c r="J425" s="163"/>
      <c r="K425" s="163"/>
      <c r="L425" s="163"/>
      <c r="M425" s="163">
        <v>0</v>
      </c>
      <c r="N425" s="139">
        <v>0</v>
      </c>
      <c r="O425" s="139"/>
      <c r="Q425" s="174">
        <v>0</v>
      </c>
      <c r="R425" s="174">
        <v>0</v>
      </c>
      <c r="S425" s="174"/>
      <c r="T425" s="174"/>
      <c r="U425" s="174"/>
      <c r="V425" s="174">
        <v>0</v>
      </c>
      <c r="W425" s="140">
        <v>0</v>
      </c>
      <c r="X425" s="140"/>
      <c r="Z425" s="176">
        <v>0</v>
      </c>
      <c r="AA425" s="176">
        <v>0</v>
      </c>
      <c r="AB425" s="176"/>
      <c r="AC425" s="176"/>
      <c r="AD425" s="176"/>
      <c r="AE425" s="176">
        <v>0</v>
      </c>
      <c r="AF425" s="172">
        <v>0</v>
      </c>
      <c r="AG425" s="172"/>
      <c r="AI425" s="168">
        <f>IFERROR(VLOOKUP(B425,[2]rptBudgetaryBudgetCrossOrganiza!$A$1:$M$754,4,FALSE),"0")</f>
        <v>0</v>
      </c>
      <c r="AJ425" s="168">
        <f>IFERROR(VLOOKUP(B425,[2]rptBudgetaryBudgetCrossOrganiza!$A$1:$M$754,6,FALSE),"0")</f>
        <v>0</v>
      </c>
      <c r="AK425" s="170">
        <v>0</v>
      </c>
      <c r="AL425" s="170">
        <f>IFERROR(VLOOKUP(B425,[3]rptBudgetaryBudgetCrossOrganiza!$A$8792:$O$10068,13,FALSE),"0")</f>
        <v>0</v>
      </c>
      <c r="AM425" s="170"/>
      <c r="AN425" s="170"/>
      <c r="AO425" s="170"/>
      <c r="AP425" s="170"/>
      <c r="AQ425" s="170"/>
      <c r="AS425" s="140"/>
      <c r="AT425" s="140"/>
      <c r="AU425" s="140"/>
      <c r="AV425" s="140"/>
      <c r="AW425" s="140"/>
      <c r="AX425" s="140"/>
      <c r="AY425" s="140"/>
      <c r="AZ425" s="140"/>
      <c r="BA425" s="141" t="b">
        <f t="shared" si="68"/>
        <v>1</v>
      </c>
      <c r="BB425" s="141">
        <f t="shared" si="72"/>
        <v>0</v>
      </c>
    </row>
    <row r="426" spans="1:54" hidden="1" x14ac:dyDescent="0.2">
      <c r="A426" s="141">
        <v>14</v>
      </c>
      <c r="B426" s="141" t="s">
        <v>669</v>
      </c>
      <c r="C426" s="148" t="str">
        <f t="shared" si="67"/>
        <v>40</v>
      </c>
      <c r="D426" s="148" t="str">
        <f t="shared" si="69"/>
        <v>80</v>
      </c>
      <c r="E426" s="148" t="str">
        <f t="shared" si="70"/>
        <v>015</v>
      </c>
      <c r="F426" s="127" t="str">
        <f t="shared" si="71"/>
        <v>6375.06</v>
      </c>
      <c r="G426" s="141" t="s">
        <v>1052</v>
      </c>
      <c r="H426" s="163">
        <v>0</v>
      </c>
      <c r="I426" s="163">
        <v>0</v>
      </c>
      <c r="J426" s="163"/>
      <c r="K426" s="163"/>
      <c r="L426" s="163"/>
      <c r="M426" s="163">
        <v>0</v>
      </c>
      <c r="N426" s="139">
        <v>0</v>
      </c>
      <c r="O426" s="139"/>
      <c r="Q426" s="174">
        <v>0</v>
      </c>
      <c r="R426" s="174">
        <v>0</v>
      </c>
      <c r="S426" s="174"/>
      <c r="T426" s="174"/>
      <c r="U426" s="174"/>
      <c r="V426" s="174">
        <v>0</v>
      </c>
      <c r="W426" s="140">
        <v>0</v>
      </c>
      <c r="X426" s="140"/>
      <c r="Z426" s="176">
        <v>0</v>
      </c>
      <c r="AA426" s="176">
        <v>0</v>
      </c>
      <c r="AB426" s="176"/>
      <c r="AC426" s="176"/>
      <c r="AD426" s="176"/>
      <c r="AE426" s="176">
        <v>0</v>
      </c>
      <c r="AF426" s="172">
        <v>0</v>
      </c>
      <c r="AG426" s="172"/>
      <c r="AI426" s="168">
        <f>IFERROR(VLOOKUP(B426,[2]rptBudgetaryBudgetCrossOrganiza!$A$1:$M$754,4,FALSE),"0")</f>
        <v>0</v>
      </c>
      <c r="AJ426" s="168">
        <f>IFERROR(VLOOKUP(B426,[2]rptBudgetaryBudgetCrossOrganiza!$A$1:$M$754,6,FALSE),"0")</f>
        <v>0</v>
      </c>
      <c r="AK426" s="170">
        <v>0</v>
      </c>
      <c r="AL426" s="170">
        <f>IFERROR(VLOOKUP(B426,[3]rptBudgetaryBudgetCrossOrganiza!$A$8792:$O$10068,13,FALSE),"0")</f>
        <v>0</v>
      </c>
      <c r="AM426" s="170"/>
      <c r="AN426" s="170"/>
      <c r="AO426" s="170"/>
      <c r="AP426" s="170"/>
      <c r="AQ426" s="170"/>
      <c r="AS426" s="140"/>
      <c r="AT426" s="140"/>
      <c r="AU426" s="140"/>
      <c r="AV426" s="140"/>
      <c r="AW426" s="140"/>
      <c r="AX426" s="140"/>
      <c r="AY426" s="140"/>
      <c r="AZ426" s="140"/>
      <c r="BA426" s="141" t="b">
        <f t="shared" si="68"/>
        <v>1</v>
      </c>
      <c r="BB426" s="141">
        <f t="shared" si="72"/>
        <v>0</v>
      </c>
    </row>
    <row r="427" spans="1:54" hidden="1" x14ac:dyDescent="0.2">
      <c r="A427" s="141">
        <v>14</v>
      </c>
      <c r="B427" s="141" t="s">
        <v>670</v>
      </c>
      <c r="C427" s="148" t="str">
        <f t="shared" si="67"/>
        <v>40</v>
      </c>
      <c r="D427" s="148" t="str">
        <f t="shared" si="69"/>
        <v>80</v>
      </c>
      <c r="E427" s="148" t="str">
        <f t="shared" si="70"/>
        <v>015</v>
      </c>
      <c r="F427" s="127" t="str">
        <f t="shared" si="71"/>
        <v>6375.02</v>
      </c>
      <c r="G427" s="141" t="s">
        <v>1053</v>
      </c>
      <c r="H427" s="163">
        <v>0</v>
      </c>
      <c r="I427" s="163">
        <v>0</v>
      </c>
      <c r="J427" s="163"/>
      <c r="K427" s="163"/>
      <c r="L427" s="163"/>
      <c r="M427" s="163">
        <v>0</v>
      </c>
      <c r="N427" s="139">
        <v>0</v>
      </c>
      <c r="O427" s="139"/>
      <c r="Q427" s="174">
        <v>0</v>
      </c>
      <c r="R427" s="174">
        <v>0</v>
      </c>
      <c r="S427" s="174"/>
      <c r="T427" s="174"/>
      <c r="U427" s="174"/>
      <c r="V427" s="174">
        <v>0</v>
      </c>
      <c r="W427" s="140">
        <v>0</v>
      </c>
      <c r="X427" s="140"/>
      <c r="Z427" s="176">
        <v>0</v>
      </c>
      <c r="AA427" s="176">
        <v>0</v>
      </c>
      <c r="AB427" s="176"/>
      <c r="AC427" s="176"/>
      <c r="AD427" s="176"/>
      <c r="AE427" s="176">
        <v>0</v>
      </c>
      <c r="AF427" s="172">
        <v>0</v>
      </c>
      <c r="AG427" s="172"/>
      <c r="AI427" s="168">
        <f>IFERROR(VLOOKUP(B427,[2]rptBudgetaryBudgetCrossOrganiza!$A$1:$M$754,4,FALSE),"0")</f>
        <v>0</v>
      </c>
      <c r="AJ427" s="168">
        <f>IFERROR(VLOOKUP(B427,[2]rptBudgetaryBudgetCrossOrganiza!$A$1:$M$754,6,FALSE),"0")</f>
        <v>0</v>
      </c>
      <c r="AK427" s="170">
        <v>0</v>
      </c>
      <c r="AL427" s="170">
        <f>IFERROR(VLOOKUP(B427,[3]rptBudgetaryBudgetCrossOrganiza!$A$8792:$O$10068,13,FALSE),"0")</f>
        <v>0</v>
      </c>
      <c r="AM427" s="170"/>
      <c r="AN427" s="170"/>
      <c r="AO427" s="170"/>
      <c r="AP427" s="170"/>
      <c r="AQ427" s="170"/>
      <c r="AS427" s="140"/>
      <c r="AT427" s="140"/>
      <c r="AU427" s="140"/>
      <c r="AV427" s="140"/>
      <c r="AW427" s="140"/>
      <c r="AX427" s="140"/>
      <c r="AY427" s="140"/>
      <c r="AZ427" s="140"/>
      <c r="BA427" s="141" t="b">
        <f t="shared" si="68"/>
        <v>1</v>
      </c>
      <c r="BB427" s="141">
        <f t="shared" si="72"/>
        <v>0</v>
      </c>
    </row>
    <row r="428" spans="1:54" hidden="1" x14ac:dyDescent="0.2">
      <c r="A428" s="141">
        <v>14</v>
      </c>
      <c r="B428" s="141" t="s">
        <v>671</v>
      </c>
      <c r="C428" s="148" t="str">
        <f t="shared" si="67"/>
        <v>40</v>
      </c>
      <c r="D428" s="148" t="str">
        <f t="shared" si="69"/>
        <v>80</v>
      </c>
      <c r="E428" s="148" t="str">
        <f t="shared" si="70"/>
        <v>015</v>
      </c>
      <c r="F428" s="127" t="str">
        <f t="shared" si="71"/>
        <v>6375.01</v>
      </c>
      <c r="G428" s="141" t="s">
        <v>1054</v>
      </c>
      <c r="H428" s="163">
        <v>0</v>
      </c>
      <c r="I428" s="163">
        <v>0</v>
      </c>
      <c r="J428" s="163"/>
      <c r="K428" s="163"/>
      <c r="L428" s="163"/>
      <c r="M428" s="163">
        <v>0</v>
      </c>
      <c r="N428" s="139">
        <v>0</v>
      </c>
      <c r="O428" s="139"/>
      <c r="Q428" s="174">
        <v>0</v>
      </c>
      <c r="R428" s="174">
        <v>0</v>
      </c>
      <c r="S428" s="174"/>
      <c r="T428" s="174"/>
      <c r="U428" s="174"/>
      <c r="V428" s="174">
        <v>0</v>
      </c>
      <c r="W428" s="140">
        <v>0</v>
      </c>
      <c r="X428" s="140"/>
      <c r="Z428" s="176">
        <v>0</v>
      </c>
      <c r="AA428" s="176">
        <v>0</v>
      </c>
      <c r="AB428" s="176"/>
      <c r="AC428" s="176"/>
      <c r="AD428" s="176"/>
      <c r="AE428" s="176">
        <v>0</v>
      </c>
      <c r="AF428" s="172">
        <v>0</v>
      </c>
      <c r="AG428" s="172"/>
      <c r="AI428" s="168">
        <f>IFERROR(VLOOKUP(B428,[2]rptBudgetaryBudgetCrossOrganiza!$A$1:$M$754,4,FALSE),"0")</f>
        <v>0</v>
      </c>
      <c r="AJ428" s="168">
        <f>IFERROR(VLOOKUP(B428,[2]rptBudgetaryBudgetCrossOrganiza!$A$1:$M$754,6,FALSE),"0")</f>
        <v>0</v>
      </c>
      <c r="AK428" s="170">
        <v>0</v>
      </c>
      <c r="AL428" s="170">
        <f>IFERROR(VLOOKUP(B428,[3]rptBudgetaryBudgetCrossOrganiza!$A$8792:$O$10068,13,FALSE),"0")</f>
        <v>0</v>
      </c>
      <c r="AM428" s="170"/>
      <c r="AN428" s="170"/>
      <c r="AO428" s="170"/>
      <c r="AP428" s="170"/>
      <c r="AQ428" s="170"/>
      <c r="AS428" s="140"/>
      <c r="AT428" s="140"/>
      <c r="AU428" s="140"/>
      <c r="AV428" s="140"/>
      <c r="AW428" s="140"/>
      <c r="AX428" s="140"/>
      <c r="AY428" s="140"/>
      <c r="AZ428" s="140"/>
      <c r="BA428" s="141" t="b">
        <f t="shared" si="68"/>
        <v>1</v>
      </c>
      <c r="BB428" s="141">
        <f t="shared" si="72"/>
        <v>0</v>
      </c>
    </row>
    <row r="429" spans="1:54" hidden="1" x14ac:dyDescent="0.2">
      <c r="A429" s="141">
        <v>14</v>
      </c>
      <c r="B429" s="141" t="s">
        <v>672</v>
      </c>
      <c r="C429" s="148" t="str">
        <f t="shared" si="67"/>
        <v>40</v>
      </c>
      <c r="D429" s="148" t="str">
        <f t="shared" si="69"/>
        <v>80</v>
      </c>
      <c r="E429" s="148" t="str">
        <f t="shared" si="70"/>
        <v>015</v>
      </c>
      <c r="F429" s="127" t="str">
        <f t="shared" si="71"/>
        <v>6375.04</v>
      </c>
      <c r="G429" s="141" t="s">
        <v>181</v>
      </c>
      <c r="H429" s="163">
        <v>0</v>
      </c>
      <c r="I429" s="163">
        <v>0</v>
      </c>
      <c r="J429" s="163"/>
      <c r="K429" s="163"/>
      <c r="L429" s="163"/>
      <c r="M429" s="163">
        <v>0</v>
      </c>
      <c r="N429" s="139">
        <v>0</v>
      </c>
      <c r="O429" s="139"/>
      <c r="Q429" s="174">
        <v>0</v>
      </c>
      <c r="R429" s="174">
        <v>0</v>
      </c>
      <c r="S429" s="174"/>
      <c r="T429" s="174"/>
      <c r="U429" s="174"/>
      <c r="V429" s="174">
        <v>0</v>
      </c>
      <c r="W429" s="140">
        <v>0</v>
      </c>
      <c r="X429" s="140"/>
      <c r="Z429" s="176">
        <v>0</v>
      </c>
      <c r="AA429" s="176">
        <v>0</v>
      </c>
      <c r="AB429" s="176"/>
      <c r="AC429" s="176"/>
      <c r="AD429" s="176"/>
      <c r="AE429" s="176">
        <v>0</v>
      </c>
      <c r="AF429" s="172">
        <v>0</v>
      </c>
      <c r="AG429" s="172"/>
      <c r="AI429" s="168">
        <f>IFERROR(VLOOKUP(B429,[2]rptBudgetaryBudgetCrossOrganiza!$A$1:$M$754,4,FALSE),"0")</f>
        <v>0</v>
      </c>
      <c r="AJ429" s="168">
        <f>IFERROR(VLOOKUP(B429,[2]rptBudgetaryBudgetCrossOrganiza!$A$1:$M$754,6,FALSE),"0")</f>
        <v>0</v>
      </c>
      <c r="AK429" s="170">
        <v>0</v>
      </c>
      <c r="AL429" s="170">
        <f>IFERROR(VLOOKUP(B429,[3]rptBudgetaryBudgetCrossOrganiza!$A$8792:$O$10068,13,FALSE),"0")</f>
        <v>0</v>
      </c>
      <c r="AM429" s="170"/>
      <c r="AN429" s="170"/>
      <c r="AO429" s="170"/>
      <c r="AP429" s="170"/>
      <c r="AQ429" s="170"/>
      <c r="AS429" s="140"/>
      <c r="AT429" s="140"/>
      <c r="AU429" s="140"/>
      <c r="AV429" s="140"/>
      <c r="AW429" s="140"/>
      <c r="AX429" s="140"/>
      <c r="AY429" s="140"/>
      <c r="AZ429" s="140"/>
      <c r="BA429" s="141" t="b">
        <f t="shared" si="68"/>
        <v>1</v>
      </c>
      <c r="BB429" s="141">
        <f t="shared" si="72"/>
        <v>0</v>
      </c>
    </row>
    <row r="430" spans="1:54" hidden="1" x14ac:dyDescent="0.2">
      <c r="A430" s="141">
        <v>14</v>
      </c>
      <c r="B430" s="141" t="s">
        <v>673</v>
      </c>
      <c r="C430" s="148" t="str">
        <f t="shared" si="67"/>
        <v>40</v>
      </c>
      <c r="D430" s="148" t="str">
        <f t="shared" si="69"/>
        <v>80</v>
      </c>
      <c r="E430" s="148" t="str">
        <f t="shared" si="70"/>
        <v>015</v>
      </c>
      <c r="F430" s="127" t="str">
        <f t="shared" si="71"/>
        <v>6375.07</v>
      </c>
      <c r="G430" s="141" t="s">
        <v>1055</v>
      </c>
      <c r="H430" s="163">
        <v>0</v>
      </c>
      <c r="I430" s="163">
        <v>0</v>
      </c>
      <c r="J430" s="163"/>
      <c r="K430" s="163"/>
      <c r="L430" s="163"/>
      <c r="M430" s="163">
        <v>0</v>
      </c>
      <c r="N430" s="139">
        <v>0</v>
      </c>
      <c r="O430" s="139"/>
      <c r="Q430" s="174">
        <v>0</v>
      </c>
      <c r="R430" s="174">
        <v>0</v>
      </c>
      <c r="S430" s="174"/>
      <c r="T430" s="174"/>
      <c r="U430" s="174"/>
      <c r="V430" s="174">
        <v>0</v>
      </c>
      <c r="W430" s="140">
        <v>0</v>
      </c>
      <c r="X430" s="140"/>
      <c r="Z430" s="176">
        <v>0</v>
      </c>
      <c r="AA430" s="176">
        <v>0</v>
      </c>
      <c r="AB430" s="176"/>
      <c r="AC430" s="176"/>
      <c r="AD430" s="176"/>
      <c r="AE430" s="176">
        <v>0</v>
      </c>
      <c r="AF430" s="172">
        <v>0</v>
      </c>
      <c r="AG430" s="172"/>
      <c r="AI430" s="168">
        <f>IFERROR(VLOOKUP(B430,[2]rptBudgetaryBudgetCrossOrganiza!$A$1:$M$754,4,FALSE),"0")</f>
        <v>0</v>
      </c>
      <c r="AJ430" s="168">
        <f>IFERROR(VLOOKUP(B430,[2]rptBudgetaryBudgetCrossOrganiza!$A$1:$M$754,6,FALSE),"0")</f>
        <v>0</v>
      </c>
      <c r="AK430" s="170">
        <v>0</v>
      </c>
      <c r="AL430" s="170">
        <f>IFERROR(VLOOKUP(B430,[3]rptBudgetaryBudgetCrossOrganiza!$A$8792:$O$10068,13,FALSE),"0")</f>
        <v>0</v>
      </c>
      <c r="AM430" s="170"/>
      <c r="AN430" s="170"/>
      <c r="AO430" s="170"/>
      <c r="AP430" s="170"/>
      <c r="AQ430" s="170"/>
      <c r="AS430" s="140"/>
      <c r="AT430" s="140"/>
      <c r="AU430" s="140"/>
      <c r="AV430" s="140"/>
      <c r="AW430" s="140"/>
      <c r="AX430" s="140"/>
      <c r="AY430" s="140"/>
      <c r="AZ430" s="140"/>
      <c r="BA430" s="141" t="b">
        <f t="shared" si="68"/>
        <v>1</v>
      </c>
      <c r="BB430" s="141">
        <f t="shared" si="72"/>
        <v>0</v>
      </c>
    </row>
    <row r="431" spans="1:54" hidden="1" x14ac:dyDescent="0.2">
      <c r="A431" s="141">
        <v>14</v>
      </c>
      <c r="B431" s="141" t="s">
        <v>674</v>
      </c>
      <c r="C431" s="148" t="str">
        <f t="shared" si="67"/>
        <v>40</v>
      </c>
      <c r="D431" s="148" t="str">
        <f t="shared" si="69"/>
        <v>80</v>
      </c>
      <c r="E431" s="148" t="str">
        <f t="shared" si="70"/>
        <v>015</v>
      </c>
      <c r="F431" s="127" t="str">
        <f t="shared" si="71"/>
        <v>6375.10</v>
      </c>
      <c r="G431" s="141" t="s">
        <v>1056</v>
      </c>
      <c r="H431" s="163">
        <v>0</v>
      </c>
      <c r="I431" s="163">
        <v>0</v>
      </c>
      <c r="J431" s="163"/>
      <c r="K431" s="163"/>
      <c r="L431" s="163"/>
      <c r="M431" s="163">
        <v>0</v>
      </c>
      <c r="N431" s="139">
        <v>0</v>
      </c>
      <c r="O431" s="139"/>
      <c r="Q431" s="174">
        <v>0</v>
      </c>
      <c r="R431" s="174">
        <v>0</v>
      </c>
      <c r="S431" s="174"/>
      <c r="T431" s="174"/>
      <c r="U431" s="174"/>
      <c r="V431" s="174">
        <v>0</v>
      </c>
      <c r="W431" s="140">
        <v>0</v>
      </c>
      <c r="X431" s="140"/>
      <c r="Z431" s="176">
        <v>0</v>
      </c>
      <c r="AA431" s="176">
        <v>0</v>
      </c>
      <c r="AB431" s="176"/>
      <c r="AC431" s="176"/>
      <c r="AD431" s="176"/>
      <c r="AE431" s="176">
        <v>0</v>
      </c>
      <c r="AF431" s="172">
        <v>0</v>
      </c>
      <c r="AG431" s="172"/>
      <c r="AI431" s="168">
        <f>IFERROR(VLOOKUP(B431,[2]rptBudgetaryBudgetCrossOrganiza!$A$1:$M$754,4,FALSE),"0")</f>
        <v>0</v>
      </c>
      <c r="AJ431" s="168">
        <f>IFERROR(VLOOKUP(B431,[2]rptBudgetaryBudgetCrossOrganiza!$A$1:$M$754,6,FALSE),"0")</f>
        <v>0</v>
      </c>
      <c r="AK431" s="170">
        <v>0</v>
      </c>
      <c r="AL431" s="170">
        <f>IFERROR(VLOOKUP(B431,[3]rptBudgetaryBudgetCrossOrganiza!$A$8792:$O$10068,13,FALSE),"0")</f>
        <v>0</v>
      </c>
      <c r="AM431" s="170"/>
      <c r="AN431" s="170"/>
      <c r="AO431" s="170"/>
      <c r="AP431" s="170"/>
      <c r="AQ431" s="170"/>
      <c r="AS431" s="140"/>
      <c r="AT431" s="140"/>
      <c r="AU431" s="140"/>
      <c r="AV431" s="140"/>
      <c r="AW431" s="140"/>
      <c r="AX431" s="140"/>
      <c r="AY431" s="140"/>
      <c r="AZ431" s="140"/>
      <c r="BA431" s="141" t="b">
        <f t="shared" si="68"/>
        <v>1</v>
      </c>
      <c r="BB431" s="141">
        <f t="shared" si="72"/>
        <v>0</v>
      </c>
    </row>
    <row r="432" spans="1:54" hidden="1" x14ac:dyDescent="0.2">
      <c r="A432" s="141">
        <v>5</v>
      </c>
      <c r="B432" s="141" t="s">
        <v>675</v>
      </c>
      <c r="C432" s="148" t="str">
        <f t="shared" si="67"/>
        <v>40</v>
      </c>
      <c r="D432" s="148" t="str">
        <f t="shared" si="69"/>
        <v>80</v>
      </c>
      <c r="E432" s="148" t="str">
        <f t="shared" si="70"/>
        <v>015</v>
      </c>
      <c r="F432" s="127" t="str">
        <f t="shared" si="71"/>
        <v>6000.13</v>
      </c>
      <c r="G432" s="141" t="s">
        <v>1057</v>
      </c>
      <c r="H432" s="163">
        <v>0</v>
      </c>
      <c r="I432" s="163">
        <v>0</v>
      </c>
      <c r="J432" s="163"/>
      <c r="K432" s="163"/>
      <c r="L432" s="163"/>
      <c r="M432" s="163">
        <v>0</v>
      </c>
      <c r="N432" s="139">
        <v>0</v>
      </c>
      <c r="O432" s="139"/>
      <c r="Q432" s="174">
        <v>0</v>
      </c>
      <c r="R432" s="174">
        <v>0</v>
      </c>
      <c r="S432" s="174"/>
      <c r="T432" s="174"/>
      <c r="U432" s="174"/>
      <c r="V432" s="174">
        <v>0</v>
      </c>
      <c r="W432" s="140">
        <v>0</v>
      </c>
      <c r="X432" s="140"/>
      <c r="Z432" s="176">
        <v>0</v>
      </c>
      <c r="AA432" s="176">
        <v>0</v>
      </c>
      <c r="AB432" s="176"/>
      <c r="AC432" s="176"/>
      <c r="AD432" s="176"/>
      <c r="AE432" s="176">
        <v>0</v>
      </c>
      <c r="AF432" s="172">
        <v>0</v>
      </c>
      <c r="AG432" s="172"/>
      <c r="AI432" s="168">
        <f>IFERROR(VLOOKUP(B432,[2]rptBudgetaryBudgetCrossOrganiza!$A$1:$M$754,4,FALSE),"0")</f>
        <v>0</v>
      </c>
      <c r="AJ432" s="168">
        <f>IFERROR(VLOOKUP(B432,[2]rptBudgetaryBudgetCrossOrganiza!$A$1:$M$754,6,FALSE),"0")</f>
        <v>0</v>
      </c>
      <c r="AK432" s="170">
        <v>0</v>
      </c>
      <c r="AL432" s="170">
        <f>IFERROR(VLOOKUP(B432,[3]rptBudgetaryBudgetCrossOrganiza!$A$8792:$O$10068,13,FALSE),"0")</f>
        <v>0</v>
      </c>
      <c r="AM432" s="170"/>
      <c r="AN432" s="170"/>
      <c r="AO432" s="170"/>
      <c r="AP432" s="170"/>
      <c r="AQ432" s="170"/>
      <c r="AS432" s="140"/>
      <c r="AT432" s="140"/>
      <c r="AU432" s="140"/>
      <c r="AV432" s="140"/>
      <c r="AW432" s="140"/>
      <c r="AX432" s="140"/>
      <c r="AY432" s="140"/>
      <c r="AZ432" s="140"/>
      <c r="BA432" s="141" t="b">
        <f t="shared" si="68"/>
        <v>1</v>
      </c>
      <c r="BB432" s="141">
        <f t="shared" si="72"/>
        <v>0</v>
      </c>
    </row>
    <row r="433" spans="1:54" hidden="1" x14ac:dyDescent="0.2">
      <c r="A433" s="141">
        <v>5</v>
      </c>
      <c r="B433" s="141" t="s">
        <v>676</v>
      </c>
      <c r="C433" s="148" t="str">
        <f t="shared" si="67"/>
        <v>40</v>
      </c>
      <c r="D433" s="148" t="str">
        <f t="shared" si="69"/>
        <v>80</v>
      </c>
      <c r="E433" s="148" t="str">
        <f t="shared" si="70"/>
        <v>015</v>
      </c>
      <c r="F433" s="127" t="str">
        <f t="shared" si="71"/>
        <v>6000.10</v>
      </c>
      <c r="G433" s="141" t="s">
        <v>1058</v>
      </c>
      <c r="H433" s="163">
        <v>50000</v>
      </c>
      <c r="I433" s="163">
        <v>50000</v>
      </c>
      <c r="J433" s="163"/>
      <c r="K433" s="163"/>
      <c r="L433" s="163"/>
      <c r="M433" s="163">
        <v>1051.25</v>
      </c>
      <c r="N433" s="139">
        <v>1051.25</v>
      </c>
      <c r="O433" s="139"/>
      <c r="Q433" s="174">
        <v>50000</v>
      </c>
      <c r="R433" s="174">
        <v>73950</v>
      </c>
      <c r="S433" s="174"/>
      <c r="T433" s="174"/>
      <c r="U433" s="174"/>
      <c r="V433" s="174">
        <v>4612.5</v>
      </c>
      <c r="W433" s="140">
        <v>4612.5</v>
      </c>
      <c r="X433" s="140"/>
      <c r="Z433" s="176">
        <v>40000</v>
      </c>
      <c r="AA433" s="176">
        <v>40000</v>
      </c>
      <c r="AB433" s="176"/>
      <c r="AC433" s="176"/>
      <c r="AD433" s="176"/>
      <c r="AE433" s="176">
        <v>0</v>
      </c>
      <c r="AF433" s="172">
        <v>0</v>
      </c>
      <c r="AG433" s="172"/>
      <c r="AI433" s="168">
        <f>IFERROR(VLOOKUP(B433,[2]rptBudgetaryBudgetCrossOrganiza!$A$1:$M$754,4,FALSE),"0")</f>
        <v>40000</v>
      </c>
      <c r="AJ433" s="168">
        <f>IFERROR(VLOOKUP(B433,[2]rptBudgetaryBudgetCrossOrganiza!$A$1:$M$754,6,FALSE),"0")</f>
        <v>40000</v>
      </c>
      <c r="AK433" s="170">
        <v>40000</v>
      </c>
      <c r="AL433" s="170">
        <f>IFERROR(VLOOKUP(B433,[3]rptBudgetaryBudgetCrossOrganiza!$A$8792:$O$10068,13,FALSE),"0")</f>
        <v>0</v>
      </c>
      <c r="AM433" s="170"/>
      <c r="AN433" s="170"/>
      <c r="AO433" s="170"/>
      <c r="AP433" s="170"/>
      <c r="AQ433" s="170"/>
      <c r="AS433" s="140"/>
      <c r="AT433" s="140"/>
      <c r="AU433" s="140"/>
      <c r="AV433" s="140"/>
      <c r="AW433" s="140"/>
      <c r="AX433" s="140"/>
      <c r="AY433" s="140"/>
      <c r="AZ433" s="140"/>
      <c r="BA433" s="141" t="b">
        <f t="shared" si="68"/>
        <v>1</v>
      </c>
      <c r="BB433" s="141">
        <f t="shared" si="72"/>
        <v>0</v>
      </c>
    </row>
    <row r="434" spans="1:54" x14ac:dyDescent="0.2">
      <c r="A434" s="141">
        <v>5</v>
      </c>
      <c r="B434" s="141" t="s">
        <v>677</v>
      </c>
      <c r="C434" s="148" t="str">
        <f t="shared" si="67"/>
        <v>40</v>
      </c>
      <c r="D434" s="148" t="str">
        <f t="shared" si="69"/>
        <v>80</v>
      </c>
      <c r="E434" s="148" t="str">
        <f t="shared" si="70"/>
        <v>015</v>
      </c>
      <c r="F434" s="127" t="str">
        <f t="shared" si="71"/>
        <v>6000.12</v>
      </c>
      <c r="G434" s="141" t="s">
        <v>186</v>
      </c>
      <c r="H434" s="163">
        <v>30000</v>
      </c>
      <c r="I434" s="163">
        <v>55700</v>
      </c>
      <c r="J434" s="163"/>
      <c r="K434" s="163"/>
      <c r="L434" s="163"/>
      <c r="M434" s="163">
        <v>25800</v>
      </c>
      <c r="N434" s="139">
        <v>25800</v>
      </c>
      <c r="O434" s="139"/>
      <c r="Q434" s="174">
        <v>30000</v>
      </c>
      <c r="R434" s="174">
        <v>30000</v>
      </c>
      <c r="S434" s="174"/>
      <c r="T434" s="174"/>
      <c r="U434" s="174"/>
      <c r="V434" s="174">
        <v>28700</v>
      </c>
      <c r="W434" s="140">
        <v>28700</v>
      </c>
      <c r="X434" s="140"/>
      <c r="Z434" s="176">
        <v>30000</v>
      </c>
      <c r="AA434" s="176">
        <v>30000</v>
      </c>
      <c r="AB434" s="176"/>
      <c r="AC434" s="176"/>
      <c r="AD434" s="176"/>
      <c r="AE434" s="176">
        <v>27350</v>
      </c>
      <c r="AF434" s="172">
        <v>27350</v>
      </c>
      <c r="AG434" s="172"/>
      <c r="AI434" s="168">
        <f>IFERROR(VLOOKUP(B434,[2]rptBudgetaryBudgetCrossOrganiza!$A$1:$M$754,4,FALSE),"0")</f>
        <v>30000</v>
      </c>
      <c r="AJ434" s="168">
        <f>IFERROR(VLOOKUP(B434,[2]rptBudgetaryBudgetCrossOrganiza!$A$1:$M$754,6,FALSE),"0")</f>
        <v>30000</v>
      </c>
      <c r="AK434" s="197">
        <v>32000</v>
      </c>
      <c r="AL434" s="170">
        <f>IFERROR(VLOOKUP(B434,[3]rptBudgetaryBudgetCrossOrganiza!$A$8792:$O$10068,13,FALSE),"0")</f>
        <v>9000</v>
      </c>
      <c r="AM434" s="170"/>
      <c r="AN434" s="170"/>
      <c r="AO434" s="170"/>
      <c r="AP434" s="170"/>
      <c r="AQ434" s="170"/>
      <c r="AS434" s="140"/>
      <c r="AT434" s="140"/>
      <c r="AU434" s="140"/>
      <c r="AV434" s="140"/>
      <c r="AW434" s="140"/>
      <c r="AX434" s="140"/>
      <c r="AY434" s="140"/>
      <c r="AZ434" s="140"/>
      <c r="BA434" s="141" t="b">
        <f t="shared" si="68"/>
        <v>0</v>
      </c>
      <c r="BB434" s="141">
        <f t="shared" si="72"/>
        <v>2000</v>
      </c>
    </row>
    <row r="435" spans="1:54" hidden="1" x14ac:dyDescent="0.2">
      <c r="A435" s="141">
        <v>5</v>
      </c>
      <c r="B435" s="141" t="s">
        <v>678</v>
      </c>
      <c r="C435" s="148" t="str">
        <f t="shared" si="67"/>
        <v>40</v>
      </c>
      <c r="D435" s="148" t="str">
        <f t="shared" si="69"/>
        <v>80</v>
      </c>
      <c r="E435" s="148" t="str">
        <f t="shared" si="70"/>
        <v>015</v>
      </c>
      <c r="F435" s="127" t="str">
        <f t="shared" si="71"/>
        <v>6000.01</v>
      </c>
      <c r="G435" s="141" t="s">
        <v>115</v>
      </c>
      <c r="H435" s="163">
        <v>62100</v>
      </c>
      <c r="I435" s="163">
        <v>939980</v>
      </c>
      <c r="J435" s="163"/>
      <c r="K435" s="163"/>
      <c r="L435" s="163"/>
      <c r="M435" s="163">
        <v>60138.37</v>
      </c>
      <c r="N435" s="139">
        <v>60138.37</v>
      </c>
      <c r="O435" s="139"/>
      <c r="Q435" s="174">
        <v>106000</v>
      </c>
      <c r="R435" s="174">
        <v>1213490</v>
      </c>
      <c r="S435" s="174"/>
      <c r="T435" s="174"/>
      <c r="U435" s="174"/>
      <c r="V435" s="174">
        <v>233965.55</v>
      </c>
      <c r="W435" s="140">
        <v>233965.55</v>
      </c>
      <c r="X435" s="140"/>
      <c r="Z435" s="176">
        <v>81100</v>
      </c>
      <c r="AA435" s="176">
        <v>1028415</v>
      </c>
      <c r="AB435" s="176"/>
      <c r="AC435" s="176"/>
      <c r="AD435" s="176"/>
      <c r="AE435" s="176">
        <v>69067.520000000004</v>
      </c>
      <c r="AF435" s="172">
        <v>69067.520000000004</v>
      </c>
      <c r="AG435" s="172"/>
      <c r="AI435" s="168">
        <f>IFERROR(VLOOKUP(B435,[2]rptBudgetaryBudgetCrossOrganiza!$A$1:$M$754,4,FALSE),"0")</f>
        <v>1309134</v>
      </c>
      <c r="AJ435" s="168">
        <f>IFERROR(VLOOKUP(B435,[2]rptBudgetaryBudgetCrossOrganiza!$A$1:$M$754,6,FALSE),"0")</f>
        <v>1309134</v>
      </c>
      <c r="AK435" s="170">
        <v>1309134</v>
      </c>
      <c r="AL435" s="170">
        <f>IFERROR(VLOOKUP(B435,[3]rptBudgetaryBudgetCrossOrganiza!$A$8792:$O$10068,13,FALSE),"0")</f>
        <v>32278.54</v>
      </c>
      <c r="AM435" s="170"/>
      <c r="AN435" s="170"/>
      <c r="AO435" s="170"/>
      <c r="AP435" s="170"/>
      <c r="AQ435" s="170"/>
      <c r="AS435" s="140"/>
      <c r="AT435" s="140"/>
      <c r="AU435" s="140"/>
      <c r="AV435" s="140"/>
      <c r="AW435" s="140"/>
      <c r="AX435" s="140"/>
      <c r="AY435" s="140"/>
      <c r="AZ435" s="140"/>
      <c r="BA435" s="141" t="b">
        <f t="shared" si="68"/>
        <v>1</v>
      </c>
      <c r="BB435" s="141">
        <f t="shared" si="72"/>
        <v>0</v>
      </c>
    </row>
    <row r="436" spans="1:54" hidden="1" x14ac:dyDescent="0.2">
      <c r="A436" s="141">
        <v>5</v>
      </c>
      <c r="B436" s="141" t="s">
        <v>679</v>
      </c>
      <c r="C436" s="148" t="str">
        <f t="shared" si="67"/>
        <v>40</v>
      </c>
      <c r="D436" s="148" t="str">
        <f t="shared" si="69"/>
        <v>80</v>
      </c>
      <c r="E436" s="148" t="str">
        <f t="shared" si="70"/>
        <v>015</v>
      </c>
      <c r="F436" s="127" t="str">
        <f t="shared" si="71"/>
        <v>6000.14</v>
      </c>
      <c r="G436" s="141" t="s">
        <v>1059</v>
      </c>
      <c r="H436" s="163">
        <v>0</v>
      </c>
      <c r="I436" s="163">
        <v>0</v>
      </c>
      <c r="J436" s="163"/>
      <c r="K436" s="163"/>
      <c r="L436" s="163"/>
      <c r="M436" s="163">
        <v>0</v>
      </c>
      <c r="N436" s="139">
        <v>0</v>
      </c>
      <c r="O436" s="139"/>
      <c r="Q436" s="174">
        <v>0</v>
      </c>
      <c r="R436" s="174">
        <v>0</v>
      </c>
      <c r="S436" s="174"/>
      <c r="T436" s="174"/>
      <c r="U436" s="174"/>
      <c r="V436" s="174">
        <v>0</v>
      </c>
      <c r="W436" s="140">
        <v>0</v>
      </c>
      <c r="X436" s="140"/>
      <c r="Z436" s="176">
        <v>0</v>
      </c>
      <c r="AA436" s="176">
        <v>0</v>
      </c>
      <c r="AB436" s="176"/>
      <c r="AC436" s="176"/>
      <c r="AD436" s="176"/>
      <c r="AE436" s="176">
        <v>0</v>
      </c>
      <c r="AF436" s="172">
        <v>0</v>
      </c>
      <c r="AG436" s="172"/>
      <c r="AI436" s="168">
        <f>IFERROR(VLOOKUP(B436,[2]rptBudgetaryBudgetCrossOrganiza!$A$1:$M$754,4,FALSE),"0")</f>
        <v>0</v>
      </c>
      <c r="AJ436" s="168">
        <f>IFERROR(VLOOKUP(B436,[2]rptBudgetaryBudgetCrossOrganiza!$A$1:$M$754,6,FALSE),"0")</f>
        <v>0</v>
      </c>
      <c r="AK436" s="170">
        <v>0</v>
      </c>
      <c r="AL436" s="170">
        <f>IFERROR(VLOOKUP(B436,[3]rptBudgetaryBudgetCrossOrganiza!$A$8792:$O$10068,13,FALSE),"0")</f>
        <v>0</v>
      </c>
      <c r="AM436" s="170"/>
      <c r="AN436" s="170"/>
      <c r="AO436" s="170"/>
      <c r="AP436" s="170"/>
      <c r="AQ436" s="170"/>
      <c r="AS436" s="140"/>
      <c r="AT436" s="140"/>
      <c r="AU436" s="140"/>
      <c r="AV436" s="140"/>
      <c r="AW436" s="140"/>
      <c r="AX436" s="140"/>
      <c r="AY436" s="140"/>
      <c r="AZ436" s="140"/>
      <c r="BA436" s="141" t="b">
        <f t="shared" si="68"/>
        <v>1</v>
      </c>
      <c r="BB436" s="141">
        <f t="shared" si="72"/>
        <v>0</v>
      </c>
    </row>
    <row r="437" spans="1:54" hidden="1" x14ac:dyDescent="0.2">
      <c r="A437" s="141">
        <v>5</v>
      </c>
      <c r="B437" s="141" t="s">
        <v>680</v>
      </c>
      <c r="C437" s="148" t="str">
        <f t="shared" si="67"/>
        <v>40</v>
      </c>
      <c r="D437" s="148" t="str">
        <f t="shared" si="69"/>
        <v>80</v>
      </c>
      <c r="E437" s="148" t="str">
        <f t="shared" si="70"/>
        <v>015</v>
      </c>
      <c r="F437" s="127" t="str">
        <f t="shared" si="71"/>
        <v>6000.18</v>
      </c>
      <c r="G437" s="141" t="s">
        <v>180</v>
      </c>
      <c r="H437" s="163">
        <v>0</v>
      </c>
      <c r="I437" s="163">
        <v>0</v>
      </c>
      <c r="J437" s="163"/>
      <c r="K437" s="163"/>
      <c r="L437" s="163"/>
      <c r="M437" s="163">
        <v>66785.279999999999</v>
      </c>
      <c r="N437" s="139">
        <v>66785.279999999999</v>
      </c>
      <c r="O437" s="139"/>
      <c r="Q437" s="174">
        <v>50000</v>
      </c>
      <c r="R437" s="174">
        <v>50000</v>
      </c>
      <c r="S437" s="174"/>
      <c r="T437" s="174"/>
      <c r="U437" s="174"/>
      <c r="V437" s="174">
        <v>40583.4</v>
      </c>
      <c r="W437" s="140">
        <v>40583.4</v>
      </c>
      <c r="X437" s="140"/>
      <c r="Z437" s="176">
        <v>50000</v>
      </c>
      <c r="AA437" s="176">
        <v>50000</v>
      </c>
      <c r="AB437" s="176"/>
      <c r="AC437" s="176"/>
      <c r="AD437" s="176"/>
      <c r="AE437" s="176">
        <v>1773.5</v>
      </c>
      <c r="AF437" s="172">
        <v>1773.5</v>
      </c>
      <c r="AG437" s="172"/>
      <c r="AI437" s="168">
        <f>IFERROR(VLOOKUP(B437,[2]rptBudgetaryBudgetCrossOrganiza!$A$1:$M$754,4,FALSE),"0")</f>
        <v>50000</v>
      </c>
      <c r="AJ437" s="168">
        <f>IFERROR(VLOOKUP(B437,[2]rptBudgetaryBudgetCrossOrganiza!$A$1:$M$754,6,FALSE),"0")</f>
        <v>50000</v>
      </c>
      <c r="AK437" s="170">
        <v>50000</v>
      </c>
      <c r="AL437" s="170">
        <f>IFERROR(VLOOKUP(B437,[3]rptBudgetaryBudgetCrossOrganiza!$A$8792:$O$10068,13,FALSE),"0")</f>
        <v>0</v>
      </c>
      <c r="AM437" s="170"/>
      <c r="AN437" s="170"/>
      <c r="AO437" s="170"/>
      <c r="AP437" s="170"/>
      <c r="AQ437" s="170"/>
      <c r="AS437" s="140"/>
      <c r="AT437" s="140"/>
      <c r="AU437" s="140"/>
      <c r="AV437" s="140"/>
      <c r="AW437" s="140"/>
      <c r="AX437" s="140"/>
      <c r="AY437" s="140"/>
      <c r="AZ437" s="140"/>
      <c r="BA437" s="141" t="b">
        <f t="shared" si="68"/>
        <v>1</v>
      </c>
      <c r="BB437" s="141">
        <f t="shared" si="72"/>
        <v>0</v>
      </c>
    </row>
    <row r="438" spans="1:54" hidden="1" x14ac:dyDescent="0.2">
      <c r="A438" s="141">
        <v>5</v>
      </c>
      <c r="B438" s="141" t="s">
        <v>681</v>
      </c>
      <c r="C438" s="148" t="str">
        <f t="shared" si="67"/>
        <v>40</v>
      </c>
      <c r="D438" s="148" t="str">
        <f t="shared" si="69"/>
        <v>80</v>
      </c>
      <c r="E438" s="148" t="str">
        <f t="shared" si="70"/>
        <v>015</v>
      </c>
      <c r="F438" s="127" t="str">
        <f t="shared" si="71"/>
        <v>6000.09</v>
      </c>
      <c r="G438" s="141" t="s">
        <v>185</v>
      </c>
      <c r="H438" s="163">
        <v>0</v>
      </c>
      <c r="I438" s="163">
        <v>0</v>
      </c>
      <c r="J438" s="163"/>
      <c r="K438" s="163"/>
      <c r="L438" s="163"/>
      <c r="M438" s="163">
        <v>0</v>
      </c>
      <c r="N438" s="139">
        <v>0</v>
      </c>
      <c r="O438" s="139"/>
      <c r="Q438" s="174">
        <v>0</v>
      </c>
      <c r="R438" s="174">
        <v>0</v>
      </c>
      <c r="S438" s="174"/>
      <c r="T438" s="174"/>
      <c r="U438" s="174"/>
      <c r="V438" s="174">
        <v>0</v>
      </c>
      <c r="W438" s="140">
        <v>0</v>
      </c>
      <c r="X438" s="140"/>
      <c r="Z438" s="176">
        <v>0</v>
      </c>
      <c r="AA438" s="176">
        <v>0</v>
      </c>
      <c r="AB438" s="176"/>
      <c r="AC438" s="176"/>
      <c r="AD438" s="176"/>
      <c r="AE438" s="176">
        <v>0</v>
      </c>
      <c r="AF438" s="172">
        <v>0</v>
      </c>
      <c r="AG438" s="172"/>
      <c r="AI438" s="168">
        <f>IFERROR(VLOOKUP(B438,[2]rptBudgetaryBudgetCrossOrganiza!$A$1:$M$754,4,FALSE),"0")</f>
        <v>0</v>
      </c>
      <c r="AJ438" s="168">
        <f>IFERROR(VLOOKUP(B438,[2]rptBudgetaryBudgetCrossOrganiza!$A$1:$M$754,6,FALSE),"0")</f>
        <v>0</v>
      </c>
      <c r="AK438" s="170">
        <v>0</v>
      </c>
      <c r="AL438" s="170">
        <f>IFERROR(VLOOKUP(B438,[3]rptBudgetaryBudgetCrossOrganiza!$A$8792:$O$10068,13,FALSE),"0")</f>
        <v>0</v>
      </c>
      <c r="AM438" s="170"/>
      <c r="AN438" s="170"/>
      <c r="AO438" s="170"/>
      <c r="AP438" s="170"/>
      <c r="AQ438" s="170"/>
      <c r="AS438" s="140"/>
      <c r="AT438" s="140"/>
      <c r="AU438" s="140"/>
      <c r="AV438" s="140"/>
      <c r="AW438" s="140"/>
      <c r="AX438" s="140"/>
      <c r="AY438" s="140"/>
      <c r="AZ438" s="140"/>
      <c r="BA438" s="141" t="b">
        <f t="shared" si="68"/>
        <v>1</v>
      </c>
      <c r="BB438" s="141">
        <f t="shared" si="72"/>
        <v>0</v>
      </c>
    </row>
    <row r="439" spans="1:54" hidden="1" x14ac:dyDescent="0.2">
      <c r="A439" s="141">
        <v>5</v>
      </c>
      <c r="B439" s="141" t="s">
        <v>682</v>
      </c>
      <c r="C439" s="148" t="str">
        <f t="shared" si="67"/>
        <v>40</v>
      </c>
      <c r="D439" s="148" t="str">
        <f t="shared" si="69"/>
        <v>80</v>
      </c>
      <c r="E439" s="148" t="str">
        <f t="shared" si="70"/>
        <v>015</v>
      </c>
      <c r="F439" s="127" t="str">
        <f t="shared" si="71"/>
        <v>6000.15</v>
      </c>
      <c r="G439" s="141" t="s">
        <v>177</v>
      </c>
      <c r="H439" s="163">
        <v>0</v>
      </c>
      <c r="I439" s="163">
        <v>0</v>
      </c>
      <c r="J439" s="163"/>
      <c r="K439" s="163"/>
      <c r="L439" s="163"/>
      <c r="M439" s="163">
        <v>0</v>
      </c>
      <c r="N439" s="139">
        <v>0</v>
      </c>
      <c r="O439" s="139"/>
      <c r="Q439" s="174">
        <v>0</v>
      </c>
      <c r="R439" s="174">
        <v>0</v>
      </c>
      <c r="S439" s="174"/>
      <c r="T439" s="174"/>
      <c r="U439" s="174"/>
      <c r="V439" s="174">
        <v>0</v>
      </c>
      <c r="W439" s="140">
        <v>0</v>
      </c>
      <c r="X439" s="140"/>
      <c r="Z439" s="176">
        <v>0</v>
      </c>
      <c r="AA439" s="176">
        <v>0</v>
      </c>
      <c r="AB439" s="176"/>
      <c r="AC439" s="176"/>
      <c r="AD439" s="176"/>
      <c r="AE439" s="176">
        <v>0</v>
      </c>
      <c r="AF439" s="172">
        <v>0</v>
      </c>
      <c r="AG439" s="172"/>
      <c r="AI439" s="168">
        <f>IFERROR(VLOOKUP(B439,[2]rptBudgetaryBudgetCrossOrganiza!$A$1:$M$754,4,FALSE),"0")</f>
        <v>0</v>
      </c>
      <c r="AJ439" s="168">
        <f>IFERROR(VLOOKUP(B439,[2]rptBudgetaryBudgetCrossOrganiza!$A$1:$M$754,6,FALSE),"0")</f>
        <v>0</v>
      </c>
      <c r="AK439" s="170">
        <v>0</v>
      </c>
      <c r="AL439" s="170">
        <f>IFERROR(VLOOKUP(B439,[3]rptBudgetaryBudgetCrossOrganiza!$A$8792:$O$10068,13,FALSE),"0")</f>
        <v>0</v>
      </c>
      <c r="AM439" s="170"/>
      <c r="AN439" s="170"/>
      <c r="AO439" s="170"/>
      <c r="AP439" s="170"/>
      <c r="AQ439" s="170"/>
      <c r="AS439" s="140"/>
      <c r="AT439" s="140"/>
      <c r="AU439" s="140"/>
      <c r="AV439" s="140"/>
      <c r="AW439" s="140"/>
      <c r="AX439" s="140"/>
      <c r="AY439" s="140"/>
      <c r="AZ439" s="140"/>
      <c r="BA439" s="141" t="b">
        <f t="shared" si="68"/>
        <v>1</v>
      </c>
      <c r="BB439" s="141">
        <f t="shared" si="72"/>
        <v>0</v>
      </c>
    </row>
    <row r="440" spans="1:54" hidden="1" x14ac:dyDescent="0.2">
      <c r="A440" s="141">
        <v>9</v>
      </c>
      <c r="B440" s="141" t="s">
        <v>683</v>
      </c>
      <c r="C440" s="148" t="str">
        <f t="shared" si="67"/>
        <v>40</v>
      </c>
      <c r="D440" s="148" t="str">
        <f t="shared" si="69"/>
        <v>80</v>
      </c>
      <c r="E440" s="148" t="str">
        <f t="shared" si="70"/>
        <v>015</v>
      </c>
      <c r="F440" s="127" t="str">
        <f t="shared" si="71"/>
        <v>6400.17</v>
      </c>
      <c r="G440" s="141" t="s">
        <v>1060</v>
      </c>
      <c r="H440" s="163">
        <v>0</v>
      </c>
      <c r="I440" s="163">
        <v>0</v>
      </c>
      <c r="J440" s="163"/>
      <c r="K440" s="163"/>
      <c r="L440" s="163"/>
      <c r="M440" s="163">
        <v>0</v>
      </c>
      <c r="N440" s="139">
        <v>0</v>
      </c>
      <c r="O440" s="139"/>
      <c r="Q440" s="174">
        <v>0</v>
      </c>
      <c r="R440" s="174">
        <v>0</v>
      </c>
      <c r="S440" s="174"/>
      <c r="T440" s="174"/>
      <c r="U440" s="174"/>
      <c r="V440" s="174">
        <v>0</v>
      </c>
      <c r="W440" s="140">
        <v>0</v>
      </c>
      <c r="X440" s="140"/>
      <c r="Z440" s="176">
        <v>0</v>
      </c>
      <c r="AA440" s="176">
        <v>0</v>
      </c>
      <c r="AB440" s="176"/>
      <c r="AC440" s="176"/>
      <c r="AD440" s="176"/>
      <c r="AE440" s="176">
        <v>0</v>
      </c>
      <c r="AF440" s="172">
        <v>0</v>
      </c>
      <c r="AG440" s="172"/>
      <c r="AI440" s="168">
        <f>IFERROR(VLOOKUP(B440,[2]rptBudgetaryBudgetCrossOrganiza!$A$1:$M$754,4,FALSE),"0")</f>
        <v>0</v>
      </c>
      <c r="AJ440" s="168">
        <f>IFERROR(VLOOKUP(B440,[2]rptBudgetaryBudgetCrossOrganiza!$A$1:$M$754,6,FALSE),"0")</f>
        <v>0</v>
      </c>
      <c r="AK440" s="170">
        <v>0</v>
      </c>
      <c r="AL440" s="170">
        <f>IFERROR(VLOOKUP(B440,[3]rptBudgetaryBudgetCrossOrganiza!$A$8792:$O$10068,13,FALSE),"0")</f>
        <v>0</v>
      </c>
      <c r="AM440" s="170"/>
      <c r="AN440" s="170"/>
      <c r="AO440" s="170"/>
      <c r="AP440" s="170"/>
      <c r="AQ440" s="170"/>
      <c r="AS440" s="140"/>
      <c r="AT440" s="140"/>
      <c r="AU440" s="140"/>
      <c r="AV440" s="140"/>
      <c r="AW440" s="140"/>
      <c r="AX440" s="140"/>
      <c r="AY440" s="140"/>
      <c r="AZ440" s="140"/>
      <c r="BA440" s="141" t="b">
        <f t="shared" si="68"/>
        <v>1</v>
      </c>
      <c r="BB440" s="141">
        <f t="shared" si="72"/>
        <v>0</v>
      </c>
    </row>
    <row r="441" spans="1:54" hidden="1" x14ac:dyDescent="0.2">
      <c r="A441" s="141">
        <v>9</v>
      </c>
      <c r="B441" s="141" t="s">
        <v>684</v>
      </c>
      <c r="C441" s="148" t="str">
        <f t="shared" si="67"/>
        <v>40</v>
      </c>
      <c r="D441" s="148" t="str">
        <f t="shared" si="69"/>
        <v>80</v>
      </c>
      <c r="E441" s="148" t="str">
        <f t="shared" si="70"/>
        <v>015</v>
      </c>
      <c r="F441" s="127" t="str">
        <f t="shared" si="71"/>
        <v>6400.01</v>
      </c>
      <c r="G441" s="141" t="s">
        <v>162</v>
      </c>
      <c r="H441" s="163">
        <v>0</v>
      </c>
      <c r="I441" s="163">
        <v>0</v>
      </c>
      <c r="J441" s="163"/>
      <c r="K441" s="163"/>
      <c r="L441" s="163"/>
      <c r="M441" s="163">
        <v>0</v>
      </c>
      <c r="N441" s="139">
        <v>0</v>
      </c>
      <c r="O441" s="139"/>
      <c r="Q441" s="174">
        <v>0</v>
      </c>
      <c r="R441" s="174">
        <v>0</v>
      </c>
      <c r="S441" s="174"/>
      <c r="T441" s="174"/>
      <c r="U441" s="174"/>
      <c r="V441" s="174">
        <v>0</v>
      </c>
      <c r="W441" s="140">
        <v>0</v>
      </c>
      <c r="X441" s="140"/>
      <c r="Z441" s="176">
        <v>0</v>
      </c>
      <c r="AA441" s="176">
        <v>0</v>
      </c>
      <c r="AB441" s="176"/>
      <c r="AC441" s="176"/>
      <c r="AD441" s="176"/>
      <c r="AE441" s="176">
        <v>0</v>
      </c>
      <c r="AF441" s="172">
        <v>0</v>
      </c>
      <c r="AG441" s="172"/>
      <c r="AI441" s="168">
        <f>IFERROR(VLOOKUP(B441,[2]rptBudgetaryBudgetCrossOrganiza!$A$1:$M$754,4,FALSE),"0")</f>
        <v>0</v>
      </c>
      <c r="AJ441" s="168">
        <f>IFERROR(VLOOKUP(B441,[2]rptBudgetaryBudgetCrossOrganiza!$A$1:$M$754,6,FALSE),"0")</f>
        <v>0</v>
      </c>
      <c r="AK441" s="170">
        <v>0</v>
      </c>
      <c r="AL441" s="170">
        <f>IFERROR(VLOOKUP(B441,[3]rptBudgetaryBudgetCrossOrganiza!$A$8792:$O$10068,13,FALSE),"0")</f>
        <v>0</v>
      </c>
      <c r="AM441" s="170"/>
      <c r="AN441" s="170"/>
      <c r="AO441" s="170"/>
      <c r="AP441" s="170"/>
      <c r="AQ441" s="170"/>
      <c r="AS441" s="140"/>
      <c r="AT441" s="140"/>
      <c r="AU441" s="140"/>
      <c r="AV441" s="140"/>
      <c r="AW441" s="140"/>
      <c r="AX441" s="140"/>
      <c r="AY441" s="140"/>
      <c r="AZ441" s="140"/>
      <c r="BA441" s="141" t="b">
        <f t="shared" si="68"/>
        <v>1</v>
      </c>
      <c r="BB441" s="141">
        <f t="shared" si="72"/>
        <v>0</v>
      </c>
    </row>
    <row r="442" spans="1:54" hidden="1" x14ac:dyDescent="0.2">
      <c r="A442" s="141">
        <v>9</v>
      </c>
      <c r="B442" s="141" t="s">
        <v>685</v>
      </c>
      <c r="C442" s="148" t="str">
        <f t="shared" si="67"/>
        <v>40</v>
      </c>
      <c r="D442" s="148" t="str">
        <f t="shared" si="69"/>
        <v>80</v>
      </c>
      <c r="E442" s="148" t="str">
        <f t="shared" si="70"/>
        <v>015</v>
      </c>
      <c r="F442" s="127" t="str">
        <f t="shared" si="71"/>
        <v>6400.04</v>
      </c>
      <c r="G442" s="141" t="s">
        <v>121</v>
      </c>
      <c r="H442" s="163">
        <v>0</v>
      </c>
      <c r="I442" s="163">
        <v>0</v>
      </c>
      <c r="J442" s="163"/>
      <c r="K442" s="163"/>
      <c r="L442" s="163"/>
      <c r="M442" s="163">
        <v>0</v>
      </c>
      <c r="N442" s="139">
        <v>0</v>
      </c>
      <c r="O442" s="139"/>
      <c r="Q442" s="174">
        <v>0</v>
      </c>
      <c r="R442" s="174">
        <v>0</v>
      </c>
      <c r="S442" s="174"/>
      <c r="T442" s="174"/>
      <c r="U442" s="174"/>
      <c r="V442" s="174">
        <v>0</v>
      </c>
      <c r="W442" s="140">
        <v>0</v>
      </c>
      <c r="X442" s="140"/>
      <c r="Z442" s="176">
        <v>0</v>
      </c>
      <c r="AA442" s="176">
        <v>0</v>
      </c>
      <c r="AB442" s="176"/>
      <c r="AC442" s="176"/>
      <c r="AD442" s="176"/>
      <c r="AE442" s="176">
        <v>0</v>
      </c>
      <c r="AF442" s="172">
        <v>0</v>
      </c>
      <c r="AG442" s="172"/>
      <c r="AI442" s="168">
        <f>IFERROR(VLOOKUP(B442,[2]rptBudgetaryBudgetCrossOrganiza!$A$1:$M$754,4,FALSE),"0")</f>
        <v>0</v>
      </c>
      <c r="AJ442" s="168">
        <f>IFERROR(VLOOKUP(B442,[2]rptBudgetaryBudgetCrossOrganiza!$A$1:$M$754,6,FALSE),"0")</f>
        <v>0</v>
      </c>
      <c r="AK442" s="170">
        <v>0</v>
      </c>
      <c r="AL442" s="170">
        <f>IFERROR(VLOOKUP(B442,[3]rptBudgetaryBudgetCrossOrganiza!$A$8792:$O$10068,13,FALSE),"0")</f>
        <v>0</v>
      </c>
      <c r="AM442" s="170"/>
      <c r="AN442" s="170"/>
      <c r="AO442" s="170"/>
      <c r="AP442" s="170"/>
      <c r="AQ442" s="170"/>
      <c r="AS442" s="140"/>
      <c r="AT442" s="140"/>
      <c r="AU442" s="140"/>
      <c r="AV442" s="140"/>
      <c r="AW442" s="140"/>
      <c r="AX442" s="140"/>
      <c r="AY442" s="140"/>
      <c r="AZ442" s="140"/>
      <c r="BA442" s="141" t="b">
        <f t="shared" si="68"/>
        <v>1</v>
      </c>
      <c r="BB442" s="141">
        <f t="shared" si="72"/>
        <v>0</v>
      </c>
    </row>
    <row r="443" spans="1:54" hidden="1" x14ac:dyDescent="0.2">
      <c r="A443" s="141">
        <v>9</v>
      </c>
      <c r="B443" s="141" t="s">
        <v>686</v>
      </c>
      <c r="C443" s="148" t="str">
        <f t="shared" si="67"/>
        <v>40</v>
      </c>
      <c r="D443" s="148" t="str">
        <f t="shared" si="69"/>
        <v>80</v>
      </c>
      <c r="E443" s="148" t="str">
        <f t="shared" si="70"/>
        <v>015</v>
      </c>
      <c r="F443" s="127" t="str">
        <f t="shared" si="71"/>
        <v>6400.03</v>
      </c>
      <c r="G443" s="141" t="s">
        <v>1061</v>
      </c>
      <c r="H443" s="163">
        <v>0</v>
      </c>
      <c r="I443" s="163">
        <v>0</v>
      </c>
      <c r="J443" s="163"/>
      <c r="K443" s="163"/>
      <c r="L443" s="163"/>
      <c r="M443" s="163">
        <v>0</v>
      </c>
      <c r="N443" s="139">
        <v>0</v>
      </c>
      <c r="O443" s="139"/>
      <c r="Q443" s="174">
        <v>0</v>
      </c>
      <c r="R443" s="174">
        <v>0</v>
      </c>
      <c r="S443" s="174"/>
      <c r="T443" s="174"/>
      <c r="U443" s="174"/>
      <c r="V443" s="174">
        <v>0</v>
      </c>
      <c r="W443" s="140">
        <v>0</v>
      </c>
      <c r="X443" s="140"/>
      <c r="Z443" s="176">
        <v>0</v>
      </c>
      <c r="AA443" s="176">
        <v>0</v>
      </c>
      <c r="AB443" s="176"/>
      <c r="AC443" s="176"/>
      <c r="AD443" s="176"/>
      <c r="AE443" s="176">
        <v>0</v>
      </c>
      <c r="AF443" s="172">
        <v>0</v>
      </c>
      <c r="AG443" s="172"/>
      <c r="AI443" s="168">
        <f>IFERROR(VLOOKUP(B443,[2]rptBudgetaryBudgetCrossOrganiza!$A$1:$M$754,4,FALSE),"0")</f>
        <v>0</v>
      </c>
      <c r="AJ443" s="168">
        <f>IFERROR(VLOOKUP(B443,[2]rptBudgetaryBudgetCrossOrganiza!$A$1:$M$754,6,FALSE),"0")</f>
        <v>0</v>
      </c>
      <c r="AK443" s="170">
        <v>0</v>
      </c>
      <c r="AL443" s="170">
        <f>IFERROR(VLOOKUP(B443,[3]rptBudgetaryBudgetCrossOrganiza!$A$8792:$O$10068,13,FALSE),"0")</f>
        <v>0</v>
      </c>
      <c r="AM443" s="170"/>
      <c r="AN443" s="170"/>
      <c r="AO443" s="170"/>
      <c r="AP443" s="170"/>
      <c r="AQ443" s="170"/>
      <c r="AS443" s="140"/>
      <c r="AT443" s="140"/>
      <c r="AU443" s="140"/>
      <c r="AV443" s="140"/>
      <c r="AW443" s="140"/>
      <c r="AX443" s="140"/>
      <c r="AY443" s="140"/>
      <c r="AZ443" s="140"/>
      <c r="BA443" s="141" t="b">
        <f t="shared" si="68"/>
        <v>1</v>
      </c>
      <c r="BB443" s="141">
        <f t="shared" si="72"/>
        <v>0</v>
      </c>
    </row>
    <row r="444" spans="1:54" hidden="1" x14ac:dyDescent="0.2">
      <c r="A444" s="141">
        <v>9</v>
      </c>
      <c r="B444" s="141" t="s">
        <v>687</v>
      </c>
      <c r="C444" s="148" t="str">
        <f t="shared" si="67"/>
        <v>40</v>
      </c>
      <c r="D444" s="148" t="str">
        <f t="shared" si="69"/>
        <v>80</v>
      </c>
      <c r="E444" s="148" t="str">
        <f t="shared" si="70"/>
        <v>015</v>
      </c>
      <c r="F444" s="127" t="str">
        <f t="shared" si="71"/>
        <v>6400.02</v>
      </c>
      <c r="G444" s="141" t="s">
        <v>120</v>
      </c>
      <c r="H444" s="163">
        <v>2000</v>
      </c>
      <c r="I444" s="163">
        <v>2000</v>
      </c>
      <c r="J444" s="163"/>
      <c r="K444" s="163"/>
      <c r="L444" s="163"/>
      <c r="M444" s="163">
        <v>0</v>
      </c>
      <c r="N444" s="139">
        <v>0</v>
      </c>
      <c r="O444" s="139"/>
      <c r="Q444" s="174">
        <v>2000</v>
      </c>
      <c r="R444" s="174">
        <v>2000</v>
      </c>
      <c r="S444" s="174"/>
      <c r="T444" s="174"/>
      <c r="U444" s="174"/>
      <c r="V444" s="174">
        <v>382.02</v>
      </c>
      <c r="W444" s="140">
        <v>382.02</v>
      </c>
      <c r="X444" s="140"/>
      <c r="Z444" s="176">
        <v>2000</v>
      </c>
      <c r="AA444" s="176">
        <v>2000</v>
      </c>
      <c r="AB444" s="176"/>
      <c r="AC444" s="176"/>
      <c r="AD444" s="176"/>
      <c r="AE444" s="176">
        <v>0</v>
      </c>
      <c r="AF444" s="172">
        <v>0</v>
      </c>
      <c r="AG444" s="172"/>
      <c r="AI444" s="168">
        <f>IFERROR(VLOOKUP(B444,[2]rptBudgetaryBudgetCrossOrganiza!$A$1:$M$754,4,FALSE),"0")</f>
        <v>2000</v>
      </c>
      <c r="AJ444" s="168">
        <f>IFERROR(VLOOKUP(B444,[2]rptBudgetaryBudgetCrossOrganiza!$A$1:$M$754,6,FALSE),"0")</f>
        <v>2000</v>
      </c>
      <c r="AK444" s="170">
        <v>2000</v>
      </c>
      <c r="AL444" s="170">
        <f>IFERROR(VLOOKUP(B444,[3]rptBudgetaryBudgetCrossOrganiza!$A$8792:$O$10068,13,FALSE),"0")</f>
        <v>0</v>
      </c>
      <c r="AM444" s="170"/>
      <c r="AN444" s="170"/>
      <c r="AO444" s="170"/>
      <c r="AP444" s="170"/>
      <c r="AQ444" s="170"/>
      <c r="AS444" s="140"/>
      <c r="AT444" s="140"/>
      <c r="AU444" s="140"/>
      <c r="AV444" s="140"/>
      <c r="AW444" s="140"/>
      <c r="AX444" s="140"/>
      <c r="AY444" s="140"/>
      <c r="AZ444" s="140"/>
      <c r="BA444" s="141" t="b">
        <f t="shared" si="68"/>
        <v>1</v>
      </c>
      <c r="BB444" s="141">
        <f t="shared" si="72"/>
        <v>0</v>
      </c>
    </row>
    <row r="445" spans="1:54" hidden="1" x14ac:dyDescent="0.2">
      <c r="A445" s="141">
        <v>9</v>
      </c>
      <c r="B445" s="141" t="s">
        <v>688</v>
      </c>
      <c r="C445" s="148" t="str">
        <f t="shared" si="67"/>
        <v>40</v>
      </c>
      <c r="D445" s="148" t="str">
        <f t="shared" si="69"/>
        <v>80</v>
      </c>
      <c r="E445" s="148" t="str">
        <f t="shared" si="70"/>
        <v>015</v>
      </c>
      <c r="F445" s="127" t="str">
        <f t="shared" si="71"/>
        <v>6400.20</v>
      </c>
      <c r="G445" s="141" t="s">
        <v>163</v>
      </c>
      <c r="H445" s="163">
        <v>9660</v>
      </c>
      <c r="I445" s="163">
        <v>9660</v>
      </c>
      <c r="J445" s="163"/>
      <c r="K445" s="163"/>
      <c r="L445" s="163"/>
      <c r="M445" s="163">
        <v>4125.97</v>
      </c>
      <c r="N445" s="139">
        <v>4125.97</v>
      </c>
      <c r="O445" s="139"/>
      <c r="Q445" s="174">
        <v>9660</v>
      </c>
      <c r="R445" s="174">
        <v>9660</v>
      </c>
      <c r="S445" s="174"/>
      <c r="T445" s="174"/>
      <c r="U445" s="174"/>
      <c r="V445" s="174">
        <v>6145.19</v>
      </c>
      <c r="W445" s="140">
        <v>6145.19</v>
      </c>
      <c r="X445" s="140"/>
      <c r="Z445" s="176">
        <v>29660</v>
      </c>
      <c r="AA445" s="176">
        <v>29660</v>
      </c>
      <c r="AB445" s="176"/>
      <c r="AC445" s="176"/>
      <c r="AD445" s="176"/>
      <c r="AE445" s="176">
        <v>6649.06</v>
      </c>
      <c r="AF445" s="172">
        <v>6649.06</v>
      </c>
      <c r="AG445" s="172"/>
      <c r="AI445" s="168">
        <f>IFERROR(VLOOKUP(B445,[2]rptBudgetaryBudgetCrossOrganiza!$A$1:$M$754,4,FALSE),"0")</f>
        <v>29660</v>
      </c>
      <c r="AJ445" s="168">
        <f>IFERROR(VLOOKUP(B445,[2]rptBudgetaryBudgetCrossOrganiza!$A$1:$M$754,6,FALSE),"0")</f>
        <v>29660</v>
      </c>
      <c r="AK445" s="170">
        <v>29660</v>
      </c>
      <c r="AL445" s="170">
        <f>IFERROR(VLOOKUP(B445,[3]rptBudgetaryBudgetCrossOrganiza!$A$8792:$O$10068,13,FALSE),"0")</f>
        <v>1663.59</v>
      </c>
      <c r="AM445" s="170"/>
      <c r="AN445" s="170"/>
      <c r="AO445" s="170"/>
      <c r="AP445" s="170"/>
      <c r="AQ445" s="170"/>
      <c r="AS445" s="140"/>
      <c r="AT445" s="140"/>
      <c r="AU445" s="140"/>
      <c r="AV445" s="140"/>
      <c r="AW445" s="140"/>
      <c r="AX445" s="140"/>
      <c r="AY445" s="140"/>
      <c r="AZ445" s="140"/>
      <c r="BA445" s="141" t="b">
        <f t="shared" si="68"/>
        <v>1</v>
      </c>
      <c r="BB445" s="141">
        <f t="shared" si="72"/>
        <v>0</v>
      </c>
    </row>
    <row r="446" spans="1:54" hidden="1" x14ac:dyDescent="0.2">
      <c r="A446" s="141">
        <v>9</v>
      </c>
      <c r="B446" s="141" t="s">
        <v>689</v>
      </c>
      <c r="C446" s="148" t="str">
        <f t="shared" si="67"/>
        <v>40</v>
      </c>
      <c r="D446" s="148" t="str">
        <f t="shared" si="69"/>
        <v>80</v>
      </c>
      <c r="E446" s="148" t="str">
        <f t="shared" si="70"/>
        <v>015</v>
      </c>
      <c r="F446" s="127" t="str">
        <f t="shared" si="71"/>
        <v>6400.07</v>
      </c>
      <c r="G446" s="141" t="s">
        <v>189</v>
      </c>
      <c r="H446" s="163">
        <v>0</v>
      </c>
      <c r="I446" s="163">
        <v>0</v>
      </c>
      <c r="J446" s="163"/>
      <c r="K446" s="163"/>
      <c r="L446" s="163"/>
      <c r="M446" s="163">
        <v>0</v>
      </c>
      <c r="N446" s="139">
        <v>0</v>
      </c>
      <c r="O446" s="139"/>
      <c r="Q446" s="174">
        <v>0</v>
      </c>
      <c r="R446" s="174">
        <v>0</v>
      </c>
      <c r="S446" s="174"/>
      <c r="T446" s="174"/>
      <c r="U446" s="174"/>
      <c r="V446" s="174">
        <v>0</v>
      </c>
      <c r="W446" s="140">
        <v>0</v>
      </c>
      <c r="X446" s="140"/>
      <c r="Z446" s="176">
        <v>0</v>
      </c>
      <c r="AA446" s="176">
        <v>0</v>
      </c>
      <c r="AB446" s="176"/>
      <c r="AC446" s="176"/>
      <c r="AD446" s="176"/>
      <c r="AE446" s="176">
        <v>0</v>
      </c>
      <c r="AF446" s="172">
        <v>0</v>
      </c>
      <c r="AG446" s="172"/>
      <c r="AI446" s="168">
        <f>IFERROR(VLOOKUP(B446,[2]rptBudgetaryBudgetCrossOrganiza!$A$1:$M$754,4,FALSE),"0")</f>
        <v>0</v>
      </c>
      <c r="AJ446" s="168">
        <f>IFERROR(VLOOKUP(B446,[2]rptBudgetaryBudgetCrossOrganiza!$A$1:$M$754,6,FALSE),"0")</f>
        <v>0</v>
      </c>
      <c r="AK446" s="170">
        <v>0</v>
      </c>
      <c r="AL446" s="170">
        <f>IFERROR(VLOOKUP(B446,[3]rptBudgetaryBudgetCrossOrganiza!$A$8792:$O$10068,13,FALSE),"0")</f>
        <v>0</v>
      </c>
      <c r="AM446" s="170"/>
      <c r="AN446" s="170"/>
      <c r="AO446" s="170"/>
      <c r="AP446" s="170"/>
      <c r="AQ446" s="170"/>
      <c r="AS446" s="140"/>
      <c r="AT446" s="140"/>
      <c r="AU446" s="140"/>
      <c r="AV446" s="140"/>
      <c r="AW446" s="140"/>
      <c r="AX446" s="140"/>
      <c r="AY446" s="140"/>
      <c r="AZ446" s="140"/>
      <c r="BA446" s="141" t="b">
        <f t="shared" si="68"/>
        <v>1</v>
      </c>
      <c r="BB446" s="141">
        <f t="shared" si="72"/>
        <v>0</v>
      </c>
    </row>
    <row r="447" spans="1:54" hidden="1" x14ac:dyDescent="0.2">
      <c r="A447" s="141">
        <v>9</v>
      </c>
      <c r="B447" s="141" t="s">
        <v>690</v>
      </c>
      <c r="C447" s="148" t="str">
        <f t="shared" si="67"/>
        <v>40</v>
      </c>
      <c r="D447" s="148" t="str">
        <f t="shared" si="69"/>
        <v>80</v>
      </c>
      <c r="E447" s="148" t="str">
        <f t="shared" si="70"/>
        <v>015</v>
      </c>
      <c r="F447" s="127" t="str">
        <f t="shared" si="71"/>
        <v>6400.06</v>
      </c>
      <c r="G447" s="141" t="s">
        <v>1062</v>
      </c>
      <c r="H447" s="163">
        <v>0</v>
      </c>
      <c r="I447" s="163">
        <v>0</v>
      </c>
      <c r="J447" s="163"/>
      <c r="K447" s="163"/>
      <c r="L447" s="163"/>
      <c r="M447" s="163">
        <v>0</v>
      </c>
      <c r="N447" s="139">
        <v>0</v>
      </c>
      <c r="O447" s="139"/>
      <c r="Q447" s="174">
        <v>0</v>
      </c>
      <c r="R447" s="174">
        <v>0</v>
      </c>
      <c r="S447" s="174"/>
      <c r="T447" s="174"/>
      <c r="U447" s="174"/>
      <c r="V447" s="174">
        <v>0</v>
      </c>
      <c r="W447" s="140">
        <v>0</v>
      </c>
      <c r="X447" s="140"/>
      <c r="Z447" s="176">
        <v>0</v>
      </c>
      <c r="AA447" s="176">
        <v>0</v>
      </c>
      <c r="AB447" s="176"/>
      <c r="AC447" s="176"/>
      <c r="AD447" s="176"/>
      <c r="AE447" s="176">
        <v>0</v>
      </c>
      <c r="AF447" s="172">
        <v>0</v>
      </c>
      <c r="AG447" s="172"/>
      <c r="AI447" s="168">
        <f>IFERROR(VLOOKUP(B447,[2]rptBudgetaryBudgetCrossOrganiza!$A$1:$M$754,4,FALSE),"0")</f>
        <v>0</v>
      </c>
      <c r="AJ447" s="168">
        <f>IFERROR(VLOOKUP(B447,[2]rptBudgetaryBudgetCrossOrganiza!$A$1:$M$754,6,FALSE),"0")</f>
        <v>0</v>
      </c>
      <c r="AK447" s="170">
        <v>0</v>
      </c>
      <c r="AL447" s="170">
        <f>IFERROR(VLOOKUP(B447,[3]rptBudgetaryBudgetCrossOrganiza!$A$8792:$O$10068,13,FALSE),"0")</f>
        <v>0</v>
      </c>
      <c r="AM447" s="170"/>
      <c r="AN447" s="170"/>
      <c r="AO447" s="170"/>
      <c r="AP447" s="170"/>
      <c r="AQ447" s="170"/>
      <c r="AS447" s="140"/>
      <c r="AT447" s="140"/>
      <c r="AU447" s="140"/>
      <c r="AV447" s="140"/>
      <c r="AW447" s="140"/>
      <c r="AX447" s="140"/>
      <c r="AY447" s="140"/>
      <c r="AZ447" s="140"/>
      <c r="BA447" s="141" t="b">
        <f t="shared" si="68"/>
        <v>1</v>
      </c>
      <c r="BB447" s="141">
        <f t="shared" si="72"/>
        <v>0</v>
      </c>
    </row>
    <row r="448" spans="1:54" hidden="1" x14ac:dyDescent="0.2">
      <c r="A448" s="141">
        <v>9</v>
      </c>
      <c r="B448" s="141" t="s">
        <v>691</v>
      </c>
      <c r="C448" s="148" t="str">
        <f t="shared" si="67"/>
        <v>40</v>
      </c>
      <c r="D448" s="148" t="str">
        <f t="shared" si="69"/>
        <v>80</v>
      </c>
      <c r="E448" s="148" t="str">
        <f t="shared" si="70"/>
        <v>015</v>
      </c>
      <c r="F448" s="127" t="str">
        <f t="shared" si="71"/>
        <v>6400.05</v>
      </c>
      <c r="G448" s="141" t="s">
        <v>122</v>
      </c>
      <c r="H448" s="163">
        <v>0</v>
      </c>
      <c r="I448" s="163">
        <v>0</v>
      </c>
      <c r="J448" s="163"/>
      <c r="K448" s="163"/>
      <c r="L448" s="163"/>
      <c r="M448" s="163">
        <v>0</v>
      </c>
      <c r="N448" s="139">
        <v>0</v>
      </c>
      <c r="O448" s="139"/>
      <c r="Q448" s="174">
        <v>0</v>
      </c>
      <c r="R448" s="174">
        <v>0</v>
      </c>
      <c r="S448" s="174"/>
      <c r="T448" s="174"/>
      <c r="U448" s="174"/>
      <c r="V448" s="174">
        <v>0</v>
      </c>
      <c r="W448" s="140">
        <v>0</v>
      </c>
      <c r="X448" s="140"/>
      <c r="Z448" s="176">
        <v>0</v>
      </c>
      <c r="AA448" s="176">
        <v>0</v>
      </c>
      <c r="AB448" s="176"/>
      <c r="AC448" s="176"/>
      <c r="AD448" s="176"/>
      <c r="AE448" s="176">
        <v>0</v>
      </c>
      <c r="AF448" s="172">
        <v>0</v>
      </c>
      <c r="AG448" s="172"/>
      <c r="AI448" s="168">
        <f>IFERROR(VLOOKUP(B448,[2]rptBudgetaryBudgetCrossOrganiza!$A$1:$M$754,4,FALSE),"0")</f>
        <v>0</v>
      </c>
      <c r="AJ448" s="168">
        <f>IFERROR(VLOOKUP(B448,[2]rptBudgetaryBudgetCrossOrganiza!$A$1:$M$754,6,FALSE),"0")</f>
        <v>0</v>
      </c>
      <c r="AK448" s="170">
        <v>0</v>
      </c>
      <c r="AL448" s="170">
        <f>IFERROR(VLOOKUP(B448,[3]rptBudgetaryBudgetCrossOrganiza!$A$8792:$O$10068,13,FALSE),"0")</f>
        <v>0</v>
      </c>
      <c r="AM448" s="170"/>
      <c r="AN448" s="170"/>
      <c r="AO448" s="170"/>
      <c r="AP448" s="170"/>
      <c r="AQ448" s="170"/>
      <c r="AS448" s="140"/>
      <c r="AT448" s="140"/>
      <c r="AU448" s="140"/>
      <c r="AV448" s="140"/>
      <c r="AW448" s="140"/>
      <c r="AX448" s="140"/>
      <c r="AY448" s="140"/>
      <c r="AZ448" s="140"/>
      <c r="BA448" s="141" t="b">
        <f t="shared" si="68"/>
        <v>1</v>
      </c>
      <c r="BB448" s="141">
        <f t="shared" si="72"/>
        <v>0</v>
      </c>
    </row>
    <row r="449" spans="1:54" hidden="1" x14ac:dyDescent="0.2">
      <c r="A449" s="141">
        <v>4</v>
      </c>
      <c r="B449" s="141" t="s">
        <v>692</v>
      </c>
      <c r="C449" s="148" t="str">
        <f t="shared" si="67"/>
        <v>40</v>
      </c>
      <c r="D449" s="148" t="str">
        <f t="shared" si="69"/>
        <v>80</v>
      </c>
      <c r="E449" s="148" t="str">
        <f t="shared" si="70"/>
        <v>015</v>
      </c>
      <c r="F449" s="127" t="str">
        <f t="shared" si="71"/>
        <v>5000.07</v>
      </c>
      <c r="G449" s="141" t="s">
        <v>91</v>
      </c>
      <c r="H449" s="163">
        <v>7542</v>
      </c>
      <c r="I449" s="163">
        <v>7542</v>
      </c>
      <c r="J449" s="163"/>
      <c r="K449" s="163"/>
      <c r="L449" s="163"/>
      <c r="M449" s="163">
        <v>2740.91</v>
      </c>
      <c r="N449" s="139">
        <v>2740.91</v>
      </c>
      <c r="O449" s="139"/>
      <c r="Q449" s="174">
        <v>11045</v>
      </c>
      <c r="R449" s="174">
        <v>11045</v>
      </c>
      <c r="S449" s="174"/>
      <c r="T449" s="174"/>
      <c r="U449" s="174"/>
      <c r="V449" s="174">
        <v>2415.21</v>
      </c>
      <c r="W449" s="140">
        <v>2415.21</v>
      </c>
      <c r="X449" s="140"/>
      <c r="Z449" s="176">
        <v>8735</v>
      </c>
      <c r="AA449" s="176">
        <v>8735</v>
      </c>
      <c r="AB449" s="176"/>
      <c r="AC449" s="176"/>
      <c r="AD449" s="176"/>
      <c r="AE449" s="176">
        <v>5770</v>
      </c>
      <c r="AF449" s="172">
        <v>5770</v>
      </c>
      <c r="AG449" s="172"/>
      <c r="AI449" s="168">
        <f>IFERROR(VLOOKUP(B449,[2]rptBudgetaryBudgetCrossOrganiza!$A$1:$M$754,4,FALSE),"0")</f>
        <v>8998</v>
      </c>
      <c r="AJ449" s="168">
        <f>IFERROR(VLOOKUP(B449,[2]rptBudgetaryBudgetCrossOrganiza!$A$1:$M$754,6,FALSE),"0")</f>
        <v>8998</v>
      </c>
      <c r="AK449" s="170">
        <v>8998</v>
      </c>
      <c r="AL449" s="170">
        <f>IFERROR(VLOOKUP(B449,[3]rptBudgetaryBudgetCrossOrganiza!$A$8792:$O$10068,13,FALSE),"0")</f>
        <v>1098.52</v>
      </c>
      <c r="AM449" s="170"/>
      <c r="AN449" s="170"/>
      <c r="AO449" s="170"/>
      <c r="AP449" s="170"/>
      <c r="AQ449" s="170"/>
      <c r="AS449" s="140"/>
      <c r="AT449" s="140"/>
      <c r="AU449" s="140"/>
      <c r="AV449" s="140"/>
      <c r="AW449" s="140"/>
      <c r="AX449" s="140"/>
      <c r="AY449" s="140"/>
      <c r="AZ449" s="140"/>
      <c r="BA449" s="141" t="b">
        <f t="shared" si="68"/>
        <v>1</v>
      </c>
      <c r="BB449" s="141">
        <f t="shared" si="72"/>
        <v>0</v>
      </c>
    </row>
    <row r="450" spans="1:54" hidden="1" x14ac:dyDescent="0.2">
      <c r="A450" s="141">
        <v>4</v>
      </c>
      <c r="B450" s="141" t="s">
        <v>693</v>
      </c>
      <c r="C450" s="148" t="str">
        <f t="shared" si="67"/>
        <v>40</v>
      </c>
      <c r="D450" s="148" t="str">
        <f t="shared" si="69"/>
        <v>80</v>
      </c>
      <c r="E450" s="148" t="str">
        <f t="shared" si="70"/>
        <v>015</v>
      </c>
      <c r="F450" s="127" t="str">
        <f t="shared" si="71"/>
        <v>5000.12</v>
      </c>
      <c r="G450" s="141" t="s">
        <v>96</v>
      </c>
      <c r="H450" s="163">
        <v>0</v>
      </c>
      <c r="I450" s="163">
        <v>0</v>
      </c>
      <c r="J450" s="163"/>
      <c r="K450" s="163"/>
      <c r="L450" s="163"/>
      <c r="M450" s="163">
        <v>0</v>
      </c>
      <c r="N450" s="139">
        <v>0</v>
      </c>
      <c r="O450" s="139"/>
      <c r="Q450" s="174">
        <v>0</v>
      </c>
      <c r="R450" s="174">
        <v>0</v>
      </c>
      <c r="S450" s="174"/>
      <c r="T450" s="174"/>
      <c r="U450" s="174"/>
      <c r="V450" s="174">
        <v>0</v>
      </c>
      <c r="W450" s="140">
        <v>0</v>
      </c>
      <c r="X450" s="140"/>
      <c r="Z450" s="176">
        <v>0</v>
      </c>
      <c r="AA450" s="176">
        <v>0</v>
      </c>
      <c r="AB450" s="176"/>
      <c r="AC450" s="176"/>
      <c r="AD450" s="176"/>
      <c r="AE450" s="176">
        <v>0</v>
      </c>
      <c r="AF450" s="172">
        <v>0</v>
      </c>
      <c r="AG450" s="172"/>
      <c r="AI450" s="168">
        <f>IFERROR(VLOOKUP(B450,[2]rptBudgetaryBudgetCrossOrganiza!$A$1:$M$754,4,FALSE),"0")</f>
        <v>0</v>
      </c>
      <c r="AJ450" s="168">
        <f>IFERROR(VLOOKUP(B450,[2]rptBudgetaryBudgetCrossOrganiza!$A$1:$M$754,6,FALSE),"0")</f>
        <v>0</v>
      </c>
      <c r="AK450" s="170">
        <v>0</v>
      </c>
      <c r="AL450" s="170">
        <f>IFERROR(VLOOKUP(B450,[3]rptBudgetaryBudgetCrossOrganiza!$A$8792:$O$10068,13,FALSE),"0")</f>
        <v>0</v>
      </c>
      <c r="AM450" s="170"/>
      <c r="AN450" s="170"/>
      <c r="AO450" s="170"/>
      <c r="AP450" s="170"/>
      <c r="AQ450" s="170"/>
      <c r="AS450" s="140"/>
      <c r="AT450" s="140"/>
      <c r="AU450" s="140"/>
      <c r="AV450" s="140"/>
      <c r="AW450" s="140"/>
      <c r="AX450" s="140"/>
      <c r="AY450" s="140"/>
      <c r="AZ450" s="140"/>
      <c r="BA450" s="141" t="b">
        <f t="shared" si="68"/>
        <v>1</v>
      </c>
      <c r="BB450" s="141">
        <f t="shared" si="72"/>
        <v>0</v>
      </c>
    </row>
    <row r="451" spans="1:54" hidden="1" x14ac:dyDescent="0.2">
      <c r="A451" s="141">
        <v>4</v>
      </c>
      <c r="B451" s="141" t="s">
        <v>694</v>
      </c>
      <c r="C451" s="148" t="str">
        <f t="shared" si="67"/>
        <v>40</v>
      </c>
      <c r="D451" s="148" t="str">
        <f t="shared" si="69"/>
        <v>80</v>
      </c>
      <c r="E451" s="148" t="str">
        <f t="shared" si="70"/>
        <v>015</v>
      </c>
      <c r="F451" s="127" t="str">
        <f t="shared" si="71"/>
        <v>5000.10</v>
      </c>
      <c r="G451" s="141" t="s">
        <v>94</v>
      </c>
      <c r="H451" s="163">
        <v>0</v>
      </c>
      <c r="I451" s="163">
        <v>0</v>
      </c>
      <c r="J451" s="163"/>
      <c r="K451" s="163"/>
      <c r="L451" s="163"/>
      <c r="M451" s="163">
        <v>0</v>
      </c>
      <c r="N451" s="139">
        <v>0</v>
      </c>
      <c r="O451" s="139"/>
      <c r="Q451" s="174">
        <v>0</v>
      </c>
      <c r="R451" s="174">
        <v>0</v>
      </c>
      <c r="S451" s="174"/>
      <c r="T451" s="174"/>
      <c r="U451" s="174"/>
      <c r="V451" s="174">
        <v>0</v>
      </c>
      <c r="W451" s="140">
        <v>0</v>
      </c>
      <c r="X451" s="140"/>
      <c r="Z451" s="176">
        <v>0</v>
      </c>
      <c r="AA451" s="176">
        <v>0</v>
      </c>
      <c r="AB451" s="176"/>
      <c r="AC451" s="176"/>
      <c r="AD451" s="176"/>
      <c r="AE451" s="176">
        <v>0</v>
      </c>
      <c r="AF451" s="172">
        <v>0</v>
      </c>
      <c r="AG451" s="172"/>
      <c r="AI451" s="168">
        <f>IFERROR(VLOOKUP(B451,[2]rptBudgetaryBudgetCrossOrganiza!$A$1:$M$754,4,FALSE),"0")</f>
        <v>0</v>
      </c>
      <c r="AJ451" s="168">
        <f>IFERROR(VLOOKUP(B451,[2]rptBudgetaryBudgetCrossOrganiza!$A$1:$M$754,6,FALSE),"0")</f>
        <v>0</v>
      </c>
      <c r="AK451" s="170">
        <v>0</v>
      </c>
      <c r="AL451" s="170">
        <f>IFERROR(VLOOKUP(B451,[3]rptBudgetaryBudgetCrossOrganiza!$A$8792:$O$10068,13,FALSE),"0")</f>
        <v>0</v>
      </c>
      <c r="AM451" s="170"/>
      <c r="AN451" s="170"/>
      <c r="AO451" s="170"/>
      <c r="AP451" s="170"/>
      <c r="AQ451" s="170"/>
      <c r="AS451" s="140"/>
      <c r="AT451" s="140"/>
      <c r="AU451" s="140"/>
      <c r="AV451" s="140"/>
      <c r="AW451" s="140"/>
      <c r="AX451" s="140"/>
      <c r="AY451" s="140"/>
      <c r="AZ451" s="140"/>
      <c r="BA451" s="141" t="b">
        <f t="shared" si="68"/>
        <v>1</v>
      </c>
      <c r="BB451" s="141">
        <f t="shared" si="72"/>
        <v>0</v>
      </c>
    </row>
    <row r="452" spans="1:54" hidden="1" x14ac:dyDescent="0.2">
      <c r="A452" s="141">
        <v>4</v>
      </c>
      <c r="B452" s="141" t="s">
        <v>695</v>
      </c>
      <c r="C452" s="148" t="str">
        <f t="shared" ref="C452:C515" si="73">MID(B452,5,2)</f>
        <v>40</v>
      </c>
      <c r="D452" s="148" t="str">
        <f t="shared" si="69"/>
        <v>80</v>
      </c>
      <c r="E452" s="148" t="str">
        <f t="shared" si="70"/>
        <v>015</v>
      </c>
      <c r="F452" s="127" t="str">
        <f t="shared" si="71"/>
        <v>5000.04</v>
      </c>
      <c r="G452" s="141" t="s">
        <v>88</v>
      </c>
      <c r="H452" s="163">
        <v>0</v>
      </c>
      <c r="I452" s="163">
        <v>0</v>
      </c>
      <c r="J452" s="163"/>
      <c r="K452" s="163"/>
      <c r="L452" s="163"/>
      <c r="M452" s="163">
        <v>0</v>
      </c>
      <c r="N452" s="139">
        <v>0</v>
      </c>
      <c r="O452" s="139"/>
      <c r="Q452" s="174">
        <v>250</v>
      </c>
      <c r="R452" s="174">
        <v>250</v>
      </c>
      <c r="S452" s="174"/>
      <c r="T452" s="174"/>
      <c r="U452" s="174"/>
      <c r="V452" s="174">
        <v>0</v>
      </c>
      <c r="W452" s="140">
        <v>0</v>
      </c>
      <c r="X452" s="140"/>
      <c r="Z452" s="176">
        <v>0</v>
      </c>
      <c r="AA452" s="176">
        <v>0</v>
      </c>
      <c r="AB452" s="176"/>
      <c r="AC452" s="176"/>
      <c r="AD452" s="176"/>
      <c r="AE452" s="176">
        <v>0</v>
      </c>
      <c r="AF452" s="172">
        <v>0</v>
      </c>
      <c r="AG452" s="172"/>
      <c r="AI452" s="168">
        <f>IFERROR(VLOOKUP(B452,[2]rptBudgetaryBudgetCrossOrganiza!$A$1:$M$754,4,FALSE),"0")</f>
        <v>0</v>
      </c>
      <c r="AJ452" s="168">
        <f>IFERROR(VLOOKUP(B452,[2]rptBudgetaryBudgetCrossOrganiza!$A$1:$M$754,6,FALSE),"0")</f>
        <v>0</v>
      </c>
      <c r="AK452" s="170">
        <v>0</v>
      </c>
      <c r="AL452" s="170">
        <f>IFERROR(VLOOKUP(B452,[3]rptBudgetaryBudgetCrossOrganiza!$A$8792:$O$10068,13,FALSE),"0")</f>
        <v>0</v>
      </c>
      <c r="AM452" s="170"/>
      <c r="AN452" s="170"/>
      <c r="AO452" s="170"/>
      <c r="AP452" s="170"/>
      <c r="AQ452" s="170"/>
      <c r="AS452" s="140"/>
      <c r="AT452" s="140"/>
      <c r="AU452" s="140"/>
      <c r="AV452" s="140"/>
      <c r="AW452" s="140"/>
      <c r="AX452" s="140"/>
      <c r="AY452" s="140"/>
      <c r="AZ452" s="140"/>
      <c r="BA452" s="141" t="b">
        <f t="shared" si="68"/>
        <v>1</v>
      </c>
      <c r="BB452" s="141">
        <f t="shared" si="72"/>
        <v>0</v>
      </c>
    </row>
    <row r="453" spans="1:54" hidden="1" x14ac:dyDescent="0.2">
      <c r="A453" s="141">
        <v>4</v>
      </c>
      <c r="B453" s="141" t="s">
        <v>696</v>
      </c>
      <c r="C453" s="148" t="str">
        <f t="shared" si="73"/>
        <v>40</v>
      </c>
      <c r="D453" s="148" t="str">
        <f t="shared" si="69"/>
        <v>80</v>
      </c>
      <c r="E453" s="148" t="str">
        <f t="shared" si="70"/>
        <v>015</v>
      </c>
      <c r="F453" s="127" t="str">
        <f t="shared" si="71"/>
        <v>5000.08</v>
      </c>
      <c r="G453" s="141" t="s">
        <v>92</v>
      </c>
      <c r="H453" s="163">
        <v>3783</v>
      </c>
      <c r="I453" s="163">
        <v>3783</v>
      </c>
      <c r="J453" s="163"/>
      <c r="K453" s="163"/>
      <c r="L453" s="163"/>
      <c r="M453" s="163">
        <v>2753.5</v>
      </c>
      <c r="N453" s="139">
        <v>2753.5</v>
      </c>
      <c r="O453" s="139"/>
      <c r="Q453" s="174">
        <v>3900</v>
      </c>
      <c r="R453" s="174">
        <v>3900</v>
      </c>
      <c r="S453" s="174"/>
      <c r="T453" s="174"/>
      <c r="U453" s="174"/>
      <c r="V453" s="174">
        <v>3851.6</v>
      </c>
      <c r="W453" s="140">
        <v>3851.6</v>
      </c>
      <c r="X453" s="140"/>
      <c r="Z453" s="176">
        <v>3840</v>
      </c>
      <c r="AA453" s="176">
        <v>3840</v>
      </c>
      <c r="AB453" s="176"/>
      <c r="AC453" s="176"/>
      <c r="AD453" s="176"/>
      <c r="AE453" s="176">
        <v>4124.37</v>
      </c>
      <c r="AF453" s="172">
        <v>4124.37</v>
      </c>
      <c r="AG453" s="172"/>
      <c r="AI453" s="168">
        <f>IFERROR(VLOOKUP(B453,[2]rptBudgetaryBudgetCrossOrganiza!$A$1:$M$754,4,FALSE),"0")</f>
        <v>3956</v>
      </c>
      <c r="AJ453" s="168">
        <f>IFERROR(VLOOKUP(B453,[2]rptBudgetaryBudgetCrossOrganiza!$A$1:$M$754,6,FALSE),"0")</f>
        <v>3956</v>
      </c>
      <c r="AK453" s="170">
        <v>3956</v>
      </c>
      <c r="AL453" s="170">
        <f>IFERROR(VLOOKUP(B453,[3]rptBudgetaryBudgetCrossOrganiza!$A$8792:$O$10068,13,FALSE),"0")</f>
        <v>0</v>
      </c>
      <c r="AM453" s="170"/>
      <c r="AN453" s="170"/>
      <c r="AO453" s="170"/>
      <c r="AP453" s="170"/>
      <c r="AQ453" s="170"/>
      <c r="AS453" s="140"/>
      <c r="AT453" s="140"/>
      <c r="AU453" s="140"/>
      <c r="AV453" s="140"/>
      <c r="AW453" s="140"/>
      <c r="AX453" s="140"/>
      <c r="AY453" s="140"/>
      <c r="AZ453" s="140"/>
      <c r="BA453" s="141" t="b">
        <f t="shared" ref="BA453:BA516" si="74">AJ453=AK453</f>
        <v>1</v>
      </c>
      <c r="BB453" s="141">
        <f t="shared" si="72"/>
        <v>0</v>
      </c>
    </row>
    <row r="454" spans="1:54" hidden="1" x14ac:dyDescent="0.2">
      <c r="A454" s="141">
        <v>4</v>
      </c>
      <c r="B454" s="141" t="s">
        <v>697</v>
      </c>
      <c r="C454" s="148" t="str">
        <f t="shared" si="73"/>
        <v>40</v>
      </c>
      <c r="D454" s="148" t="str">
        <f t="shared" ref="D454:D517" si="75">MID(B454,8,2)</f>
        <v>80</v>
      </c>
      <c r="E454" s="148" t="str">
        <f t="shared" ref="E454:E517" si="76">MID(B454,11,3)</f>
        <v>015</v>
      </c>
      <c r="F454" s="127" t="str">
        <f t="shared" ref="F454:F517" si="77">RIGHT(B454,7)</f>
        <v>5000.99</v>
      </c>
      <c r="G454" s="141" t="s">
        <v>97</v>
      </c>
      <c r="H454" s="163">
        <v>0</v>
      </c>
      <c r="I454" s="163">
        <v>0</v>
      </c>
      <c r="J454" s="163"/>
      <c r="K454" s="163"/>
      <c r="L454" s="163"/>
      <c r="M454" s="163">
        <v>0</v>
      </c>
      <c r="N454" s="139">
        <v>0</v>
      </c>
      <c r="O454" s="139"/>
      <c r="Q454" s="174">
        <v>44465</v>
      </c>
      <c r="R454" s="174">
        <v>0</v>
      </c>
      <c r="S454" s="174"/>
      <c r="T454" s="174"/>
      <c r="U454" s="174"/>
      <c r="V454" s="174">
        <v>0</v>
      </c>
      <c r="W454" s="140">
        <v>0</v>
      </c>
      <c r="X454" s="140"/>
      <c r="Z454" s="176">
        <v>84820</v>
      </c>
      <c r="AA454" s="176">
        <v>0</v>
      </c>
      <c r="AB454" s="176"/>
      <c r="AC454" s="176"/>
      <c r="AD454" s="176"/>
      <c r="AE454" s="176">
        <v>0</v>
      </c>
      <c r="AF454" s="172">
        <v>0</v>
      </c>
      <c r="AG454" s="172"/>
      <c r="AI454" s="168">
        <f>IFERROR(VLOOKUP(B454,[2]rptBudgetaryBudgetCrossOrganiza!$A$1:$M$754,4,FALSE),"0")</f>
        <v>84820</v>
      </c>
      <c r="AJ454" s="168">
        <f>IFERROR(VLOOKUP(B454,[2]rptBudgetaryBudgetCrossOrganiza!$A$1:$M$754,6,FALSE),"0")</f>
        <v>84820</v>
      </c>
      <c r="AK454" s="170">
        <v>84820</v>
      </c>
      <c r="AL454" s="170">
        <f>IFERROR(VLOOKUP(B454,[3]rptBudgetaryBudgetCrossOrganiza!$A$8792:$O$10068,13,FALSE),"0")</f>
        <v>0</v>
      </c>
      <c r="AM454" s="170"/>
      <c r="AN454" s="170"/>
      <c r="AO454" s="170"/>
      <c r="AP454" s="170"/>
      <c r="AQ454" s="170"/>
      <c r="AS454" s="140"/>
      <c r="AT454" s="140"/>
      <c r="AU454" s="140"/>
      <c r="AV454" s="140"/>
      <c r="AW454" s="140"/>
      <c r="AX454" s="140"/>
      <c r="AY454" s="140"/>
      <c r="AZ454" s="140"/>
      <c r="BA454" s="141" t="b">
        <f t="shared" si="74"/>
        <v>1</v>
      </c>
      <c r="BB454" s="141">
        <f t="shared" si="72"/>
        <v>0</v>
      </c>
    </row>
    <row r="455" spans="1:54" hidden="1" x14ac:dyDescent="0.2">
      <c r="A455" s="141">
        <v>4</v>
      </c>
      <c r="B455" s="141" t="s">
        <v>698</v>
      </c>
      <c r="C455" s="148" t="str">
        <f t="shared" si="73"/>
        <v>40</v>
      </c>
      <c r="D455" s="148" t="str">
        <f t="shared" si="75"/>
        <v>80</v>
      </c>
      <c r="E455" s="148" t="str">
        <f t="shared" si="76"/>
        <v>015</v>
      </c>
      <c r="F455" s="127" t="str">
        <f t="shared" si="77"/>
        <v>5000.06</v>
      </c>
      <c r="G455" s="141" t="s">
        <v>90</v>
      </c>
      <c r="H455" s="163">
        <v>0</v>
      </c>
      <c r="I455" s="163">
        <v>0</v>
      </c>
      <c r="J455" s="163"/>
      <c r="K455" s="163"/>
      <c r="L455" s="163"/>
      <c r="M455" s="163">
        <v>108.15</v>
      </c>
      <c r="N455" s="139">
        <v>108.15</v>
      </c>
      <c r="O455" s="139"/>
      <c r="Q455" s="174">
        <v>5000</v>
      </c>
      <c r="R455" s="174">
        <v>5000</v>
      </c>
      <c r="S455" s="174"/>
      <c r="T455" s="174"/>
      <c r="U455" s="174"/>
      <c r="V455" s="174">
        <v>0</v>
      </c>
      <c r="W455" s="140">
        <v>0</v>
      </c>
      <c r="X455" s="140"/>
      <c r="Z455" s="176">
        <v>0</v>
      </c>
      <c r="AA455" s="176">
        <v>0</v>
      </c>
      <c r="AB455" s="176"/>
      <c r="AC455" s="176"/>
      <c r="AD455" s="176"/>
      <c r="AE455" s="176">
        <v>0</v>
      </c>
      <c r="AF455" s="172">
        <v>0</v>
      </c>
      <c r="AG455" s="172"/>
      <c r="AI455" s="168">
        <f>IFERROR(VLOOKUP(B455,[2]rptBudgetaryBudgetCrossOrganiza!$A$1:$M$754,4,FALSE),"0")</f>
        <v>0</v>
      </c>
      <c r="AJ455" s="168">
        <f>IFERROR(VLOOKUP(B455,[2]rptBudgetaryBudgetCrossOrganiza!$A$1:$M$754,6,FALSE),"0")</f>
        <v>0</v>
      </c>
      <c r="AK455" s="170">
        <v>0</v>
      </c>
      <c r="AL455" s="170">
        <f>IFERROR(VLOOKUP(B455,[3]rptBudgetaryBudgetCrossOrganiza!$A$8792:$O$10068,13,FALSE),"0")</f>
        <v>0</v>
      </c>
      <c r="AM455" s="170"/>
      <c r="AN455" s="170"/>
      <c r="AO455" s="170"/>
      <c r="AP455" s="170"/>
      <c r="AQ455" s="170"/>
      <c r="AS455" s="140"/>
      <c r="AT455" s="140"/>
      <c r="AU455" s="140"/>
      <c r="AV455" s="140"/>
      <c r="AW455" s="140"/>
      <c r="AX455" s="140"/>
      <c r="AY455" s="140"/>
      <c r="AZ455" s="140"/>
      <c r="BA455" s="141" t="b">
        <f t="shared" si="74"/>
        <v>1</v>
      </c>
      <c r="BB455" s="141">
        <f t="shared" si="72"/>
        <v>0</v>
      </c>
    </row>
    <row r="456" spans="1:54" hidden="1" x14ac:dyDescent="0.2">
      <c r="A456" s="141">
        <v>4</v>
      </c>
      <c r="B456" s="141" t="s">
        <v>699</v>
      </c>
      <c r="C456" s="148" t="str">
        <f t="shared" si="73"/>
        <v>40</v>
      </c>
      <c r="D456" s="148" t="str">
        <f t="shared" si="75"/>
        <v>80</v>
      </c>
      <c r="E456" s="148" t="str">
        <f t="shared" si="76"/>
        <v>015</v>
      </c>
      <c r="F456" s="127" t="str">
        <f t="shared" si="77"/>
        <v>5000.03</v>
      </c>
      <c r="G456" s="141" t="s">
        <v>87</v>
      </c>
      <c r="H456" s="163">
        <v>7000</v>
      </c>
      <c r="I456" s="163">
        <v>7000</v>
      </c>
      <c r="J456" s="163"/>
      <c r="K456" s="163"/>
      <c r="L456" s="163"/>
      <c r="M456" s="163">
        <v>884.33</v>
      </c>
      <c r="N456" s="139">
        <v>884.33</v>
      </c>
      <c r="O456" s="139"/>
      <c r="Q456" s="174">
        <v>7000</v>
      </c>
      <c r="R456" s="174">
        <v>7000</v>
      </c>
      <c r="S456" s="174"/>
      <c r="T456" s="174"/>
      <c r="U456" s="174"/>
      <c r="V456" s="174">
        <v>529.55999999999995</v>
      </c>
      <c r="W456" s="140">
        <v>529.55999999999995</v>
      </c>
      <c r="X456" s="140"/>
      <c r="Z456" s="176">
        <v>1500</v>
      </c>
      <c r="AA456" s="176">
        <v>1500</v>
      </c>
      <c r="AB456" s="176"/>
      <c r="AC456" s="176"/>
      <c r="AD456" s="176"/>
      <c r="AE456" s="176">
        <v>353.43</v>
      </c>
      <c r="AF456" s="172">
        <v>353.43</v>
      </c>
      <c r="AG456" s="172"/>
      <c r="AI456" s="168">
        <f>IFERROR(VLOOKUP(B456,[2]rptBudgetaryBudgetCrossOrganiza!$A$1:$M$754,4,FALSE),"0")</f>
        <v>1550</v>
      </c>
      <c r="AJ456" s="168">
        <f>IFERROR(VLOOKUP(B456,[2]rptBudgetaryBudgetCrossOrganiza!$A$1:$M$754,6,FALSE),"0")</f>
        <v>1550</v>
      </c>
      <c r="AK456" s="170">
        <v>1550</v>
      </c>
      <c r="AL456" s="170">
        <f>IFERROR(VLOOKUP(B456,[3]rptBudgetaryBudgetCrossOrganiza!$A$8792:$O$10068,13,FALSE),"0")</f>
        <v>0</v>
      </c>
      <c r="AM456" s="170"/>
      <c r="AN456" s="170"/>
      <c r="AO456" s="170"/>
      <c r="AP456" s="170"/>
      <c r="AQ456" s="170"/>
      <c r="AS456" s="140"/>
      <c r="AT456" s="140"/>
      <c r="AU456" s="140"/>
      <c r="AV456" s="140"/>
      <c r="AW456" s="140"/>
      <c r="AX456" s="140"/>
      <c r="AY456" s="140"/>
      <c r="AZ456" s="140"/>
      <c r="BA456" s="141" t="b">
        <f t="shared" si="74"/>
        <v>1</v>
      </c>
      <c r="BB456" s="141">
        <f t="shared" si="72"/>
        <v>0</v>
      </c>
    </row>
    <row r="457" spans="1:54" hidden="1" x14ac:dyDescent="0.2">
      <c r="A457" s="141">
        <v>4</v>
      </c>
      <c r="B457" s="141" t="s">
        <v>700</v>
      </c>
      <c r="C457" s="148" t="str">
        <f t="shared" si="73"/>
        <v>40</v>
      </c>
      <c r="D457" s="148" t="str">
        <f t="shared" si="75"/>
        <v>80</v>
      </c>
      <c r="E457" s="148" t="str">
        <f t="shared" si="76"/>
        <v>015</v>
      </c>
      <c r="F457" s="127" t="str">
        <f t="shared" si="77"/>
        <v>5000.02</v>
      </c>
      <c r="G457" s="141" t="s">
        <v>86</v>
      </c>
      <c r="H457" s="163">
        <v>22500</v>
      </c>
      <c r="I457" s="163">
        <v>22500</v>
      </c>
      <c r="J457" s="163"/>
      <c r="K457" s="163"/>
      <c r="L457" s="163"/>
      <c r="M457" s="163">
        <v>17384.689999999999</v>
      </c>
      <c r="N457" s="139">
        <v>17384.689999999999</v>
      </c>
      <c r="O457" s="139"/>
      <c r="Q457" s="174">
        <v>22500</v>
      </c>
      <c r="R457" s="174">
        <v>22500</v>
      </c>
      <c r="S457" s="174"/>
      <c r="T457" s="174"/>
      <c r="U457" s="174"/>
      <c r="V457" s="174">
        <v>46804.21</v>
      </c>
      <c r="W457" s="140">
        <v>46804.21</v>
      </c>
      <c r="X457" s="140"/>
      <c r="Z457" s="176">
        <v>27000</v>
      </c>
      <c r="AA457" s="176">
        <v>27000</v>
      </c>
      <c r="AB457" s="176"/>
      <c r="AC457" s="176"/>
      <c r="AD457" s="176"/>
      <c r="AE457" s="176">
        <v>15157.49</v>
      </c>
      <c r="AF457" s="172">
        <v>15157.49</v>
      </c>
      <c r="AG457" s="172"/>
      <c r="AI457" s="168">
        <f>IFERROR(VLOOKUP(B457,[2]rptBudgetaryBudgetCrossOrganiza!$A$1:$M$754,4,FALSE),"0")</f>
        <v>27000</v>
      </c>
      <c r="AJ457" s="168">
        <f>IFERROR(VLOOKUP(B457,[2]rptBudgetaryBudgetCrossOrganiza!$A$1:$M$754,6,FALSE),"0")</f>
        <v>27000</v>
      </c>
      <c r="AK457" s="170">
        <v>27000</v>
      </c>
      <c r="AL457" s="170">
        <f>IFERROR(VLOOKUP(B457,[3]rptBudgetaryBudgetCrossOrganiza!$A$8792:$O$10068,13,FALSE),"0")</f>
        <v>0</v>
      </c>
      <c r="AM457" s="170"/>
      <c r="AN457" s="170"/>
      <c r="AO457" s="170"/>
      <c r="AP457" s="170"/>
      <c r="AQ457" s="170"/>
      <c r="AS457" s="140"/>
      <c r="AT457" s="140"/>
      <c r="AU457" s="140"/>
      <c r="AV457" s="140"/>
      <c r="AW457" s="140"/>
      <c r="AX457" s="140"/>
      <c r="AY457" s="140"/>
      <c r="AZ457" s="140"/>
      <c r="BA457" s="141" t="b">
        <f t="shared" si="74"/>
        <v>1</v>
      </c>
      <c r="BB457" s="141">
        <f t="shared" si="72"/>
        <v>0</v>
      </c>
    </row>
    <row r="458" spans="1:54" hidden="1" x14ac:dyDescent="0.2">
      <c r="A458" s="141">
        <v>4</v>
      </c>
      <c r="B458" s="141" t="s">
        <v>701</v>
      </c>
      <c r="C458" s="148" t="str">
        <f t="shared" si="73"/>
        <v>40</v>
      </c>
      <c r="D458" s="148" t="str">
        <f t="shared" si="75"/>
        <v>80</v>
      </c>
      <c r="E458" s="148" t="str">
        <f t="shared" si="76"/>
        <v>015</v>
      </c>
      <c r="F458" s="127" t="str">
        <f t="shared" si="77"/>
        <v>5000.01</v>
      </c>
      <c r="G458" s="141" t="s">
        <v>85</v>
      </c>
      <c r="H458" s="163">
        <v>641950</v>
      </c>
      <c r="I458" s="163">
        <v>641950</v>
      </c>
      <c r="J458" s="163"/>
      <c r="K458" s="163"/>
      <c r="L458" s="163"/>
      <c r="M458" s="163">
        <v>530320.02</v>
      </c>
      <c r="N458" s="139">
        <v>530320.02</v>
      </c>
      <c r="O458" s="139"/>
      <c r="Q458" s="174">
        <v>711360</v>
      </c>
      <c r="R458" s="174">
        <v>736170</v>
      </c>
      <c r="S458" s="174"/>
      <c r="T458" s="174"/>
      <c r="U458" s="174"/>
      <c r="V458" s="174">
        <v>625575.41</v>
      </c>
      <c r="W458" s="140">
        <v>625575.41</v>
      </c>
      <c r="X458" s="140"/>
      <c r="Z458" s="176">
        <v>614250</v>
      </c>
      <c r="AA458" s="176">
        <v>682510</v>
      </c>
      <c r="AB458" s="176"/>
      <c r="AC458" s="176"/>
      <c r="AD458" s="176"/>
      <c r="AE458" s="176">
        <v>766866.57</v>
      </c>
      <c r="AF458" s="172">
        <v>766866.57</v>
      </c>
      <c r="AG458" s="172"/>
      <c r="AI458" s="168">
        <f>IFERROR(VLOOKUP(B458,[2]rptBudgetaryBudgetCrossOrganiza!$A$1:$M$754,4,FALSE),"0")</f>
        <v>632678</v>
      </c>
      <c r="AJ458" s="168">
        <f>IFERROR(VLOOKUP(B458,[2]rptBudgetaryBudgetCrossOrganiza!$A$1:$M$754,6,FALSE),"0")</f>
        <v>632678</v>
      </c>
      <c r="AK458" s="170">
        <v>632678</v>
      </c>
      <c r="AL458" s="170">
        <f>IFERROR(VLOOKUP(B458,[3]rptBudgetaryBudgetCrossOrganiza!$A$8792:$O$10068,13,FALSE),"0")</f>
        <v>163916.45000000001</v>
      </c>
      <c r="AM458" s="170"/>
      <c r="AN458" s="170"/>
      <c r="AO458" s="170"/>
      <c r="AP458" s="170"/>
      <c r="AQ458" s="170"/>
      <c r="AS458" s="140"/>
      <c r="AT458" s="140"/>
      <c r="AU458" s="140"/>
      <c r="AV458" s="140"/>
      <c r="AW458" s="140"/>
      <c r="AX458" s="140"/>
      <c r="AY458" s="140"/>
      <c r="AZ458" s="140"/>
      <c r="BA458" s="141" t="b">
        <f t="shared" si="74"/>
        <v>1</v>
      </c>
      <c r="BB458" s="141">
        <f t="shared" si="72"/>
        <v>0</v>
      </c>
    </row>
    <row r="459" spans="1:54" hidden="1" x14ac:dyDescent="0.2">
      <c r="A459" s="141">
        <v>4</v>
      </c>
      <c r="B459" s="141" t="s">
        <v>702</v>
      </c>
      <c r="C459" s="148" t="str">
        <f t="shared" si="73"/>
        <v>40</v>
      </c>
      <c r="D459" s="148" t="str">
        <f t="shared" si="75"/>
        <v>80</v>
      </c>
      <c r="E459" s="148" t="str">
        <f t="shared" si="76"/>
        <v>015</v>
      </c>
      <c r="F459" s="127" t="str">
        <f t="shared" si="77"/>
        <v>5000.11</v>
      </c>
      <c r="G459" s="141" t="s">
        <v>95</v>
      </c>
      <c r="H459" s="163">
        <v>0</v>
      </c>
      <c r="I459" s="163">
        <v>0</v>
      </c>
      <c r="J459" s="163"/>
      <c r="K459" s="163"/>
      <c r="L459" s="163"/>
      <c r="M459" s="163">
        <v>0</v>
      </c>
      <c r="N459" s="139">
        <v>0</v>
      </c>
      <c r="O459" s="139"/>
      <c r="Q459" s="174">
        <v>0</v>
      </c>
      <c r="R459" s="174">
        <v>0</v>
      </c>
      <c r="S459" s="174"/>
      <c r="T459" s="174"/>
      <c r="U459" s="174"/>
      <c r="V459" s="174">
        <v>0</v>
      </c>
      <c r="W459" s="140">
        <v>0</v>
      </c>
      <c r="X459" s="140"/>
      <c r="Z459" s="176">
        <v>0</v>
      </c>
      <c r="AA459" s="176">
        <v>0</v>
      </c>
      <c r="AB459" s="176"/>
      <c r="AC459" s="176"/>
      <c r="AD459" s="176"/>
      <c r="AE459" s="176">
        <v>0</v>
      </c>
      <c r="AF459" s="172">
        <v>0</v>
      </c>
      <c r="AG459" s="172"/>
      <c r="AI459" s="168">
        <f>IFERROR(VLOOKUP(B459,[2]rptBudgetaryBudgetCrossOrganiza!$A$1:$M$754,4,FALSE),"0")</f>
        <v>0</v>
      </c>
      <c r="AJ459" s="168">
        <f>IFERROR(VLOOKUP(B459,[2]rptBudgetaryBudgetCrossOrganiza!$A$1:$M$754,6,FALSE),"0")</f>
        <v>0</v>
      </c>
      <c r="AK459" s="170">
        <v>0</v>
      </c>
      <c r="AL459" s="170">
        <f>IFERROR(VLOOKUP(B459,[3]rptBudgetaryBudgetCrossOrganiza!$A$8792:$O$10068,13,FALSE),"0")</f>
        <v>0</v>
      </c>
      <c r="AM459" s="170"/>
      <c r="AN459" s="170"/>
      <c r="AO459" s="170"/>
      <c r="AP459" s="170"/>
      <c r="AQ459" s="170"/>
      <c r="AS459" s="140"/>
      <c r="AT459" s="140"/>
      <c r="AU459" s="140"/>
      <c r="AV459" s="140"/>
      <c r="AW459" s="140"/>
      <c r="AX459" s="140"/>
      <c r="AY459" s="140"/>
      <c r="AZ459" s="140"/>
      <c r="BA459" s="141" t="b">
        <f t="shared" si="74"/>
        <v>1</v>
      </c>
      <c r="BB459" s="141">
        <f t="shared" si="72"/>
        <v>0</v>
      </c>
    </row>
    <row r="460" spans="1:54" hidden="1" x14ac:dyDescent="0.2">
      <c r="A460" s="141">
        <v>6</v>
      </c>
      <c r="B460" s="141" t="s">
        <v>703</v>
      </c>
      <c r="C460" s="148" t="str">
        <f t="shared" si="73"/>
        <v>40</v>
      </c>
      <c r="D460" s="148" t="str">
        <f t="shared" si="75"/>
        <v>80</v>
      </c>
      <c r="E460" s="148" t="str">
        <f t="shared" si="76"/>
        <v>015</v>
      </c>
      <c r="F460" s="127" t="str">
        <f t="shared" si="77"/>
        <v>6200.03</v>
      </c>
      <c r="G460" s="141" t="s">
        <v>118</v>
      </c>
      <c r="H460" s="163">
        <v>5000</v>
      </c>
      <c r="I460" s="163">
        <v>5000</v>
      </c>
      <c r="J460" s="163"/>
      <c r="K460" s="163"/>
      <c r="L460" s="163"/>
      <c r="M460" s="163">
        <v>5202.22</v>
      </c>
      <c r="N460" s="139">
        <v>5202.22</v>
      </c>
      <c r="O460" s="139"/>
      <c r="Q460" s="174">
        <v>5000</v>
      </c>
      <c r="R460" s="174">
        <v>5000</v>
      </c>
      <c r="S460" s="174"/>
      <c r="T460" s="174"/>
      <c r="U460" s="174"/>
      <c r="V460" s="174">
        <v>4671.8900000000003</v>
      </c>
      <c r="W460" s="140">
        <v>4671.8900000000003</v>
      </c>
      <c r="X460" s="140"/>
      <c r="Z460" s="176">
        <v>6000</v>
      </c>
      <c r="AA460" s="176">
        <v>6000</v>
      </c>
      <c r="AB460" s="176"/>
      <c r="AC460" s="176"/>
      <c r="AD460" s="176"/>
      <c r="AE460" s="176">
        <v>4975.63</v>
      </c>
      <c r="AF460" s="172">
        <v>4975.63</v>
      </c>
      <c r="AG460" s="172"/>
      <c r="AI460" s="168">
        <f>IFERROR(VLOOKUP(B460,[2]rptBudgetaryBudgetCrossOrganiza!$A$1:$M$754,4,FALSE),"0")</f>
        <v>6000</v>
      </c>
      <c r="AJ460" s="168">
        <f>IFERROR(VLOOKUP(B460,[2]rptBudgetaryBudgetCrossOrganiza!$A$1:$M$754,6,FALSE),"0")</f>
        <v>6000</v>
      </c>
      <c r="AK460" s="170">
        <v>6000</v>
      </c>
      <c r="AL460" s="170">
        <f>IFERROR(VLOOKUP(B460,[3]rptBudgetaryBudgetCrossOrganiza!$A$8792:$O$10068,13,FALSE),"0")</f>
        <v>748.54</v>
      </c>
      <c r="AM460" s="170"/>
      <c r="AN460" s="170"/>
      <c r="AO460" s="170"/>
      <c r="AP460" s="170"/>
      <c r="AQ460" s="170"/>
      <c r="AS460" s="140"/>
      <c r="AT460" s="140"/>
      <c r="AU460" s="140"/>
      <c r="AV460" s="140"/>
      <c r="AW460" s="140"/>
      <c r="AX460" s="140"/>
      <c r="AY460" s="140"/>
      <c r="AZ460" s="140"/>
      <c r="BA460" s="141" t="b">
        <f t="shared" si="74"/>
        <v>1</v>
      </c>
      <c r="BB460" s="141">
        <f t="shared" si="72"/>
        <v>0</v>
      </c>
    </row>
    <row r="461" spans="1:54" x14ac:dyDescent="0.2">
      <c r="A461" s="141">
        <v>6</v>
      </c>
      <c r="B461" s="141" t="s">
        <v>704</v>
      </c>
      <c r="C461" s="148" t="str">
        <f t="shared" si="73"/>
        <v>40</v>
      </c>
      <c r="D461" s="148" t="str">
        <f t="shared" si="75"/>
        <v>80</v>
      </c>
      <c r="E461" s="148" t="str">
        <f t="shared" si="76"/>
        <v>015</v>
      </c>
      <c r="F461" s="127" t="str">
        <f t="shared" si="77"/>
        <v>6200.09</v>
      </c>
      <c r="G461" s="141" t="s">
        <v>153</v>
      </c>
      <c r="H461" s="163">
        <v>0</v>
      </c>
      <c r="I461" s="163">
        <v>0</v>
      </c>
      <c r="J461" s="163"/>
      <c r="K461" s="163"/>
      <c r="L461" s="163"/>
      <c r="M461" s="163">
        <v>0</v>
      </c>
      <c r="N461" s="139">
        <v>0</v>
      </c>
      <c r="O461" s="139"/>
      <c r="Q461" s="174">
        <v>0</v>
      </c>
      <c r="R461" s="174">
        <v>4000</v>
      </c>
      <c r="S461" s="174"/>
      <c r="T461" s="174"/>
      <c r="U461" s="174"/>
      <c r="V461" s="174">
        <v>3026.77</v>
      </c>
      <c r="W461" s="140">
        <v>3026.77</v>
      </c>
      <c r="X461" s="140"/>
      <c r="Z461" s="176">
        <v>0</v>
      </c>
      <c r="AA461" s="176">
        <v>5095</v>
      </c>
      <c r="AB461" s="176"/>
      <c r="AC461" s="176"/>
      <c r="AD461" s="176"/>
      <c r="AE461" s="176">
        <v>3782.53</v>
      </c>
      <c r="AF461" s="172">
        <v>3782.53</v>
      </c>
      <c r="AG461" s="172"/>
      <c r="AI461" s="168">
        <f>IFERROR(VLOOKUP(B461,[2]rptBudgetaryBudgetCrossOrganiza!$A$1:$M$754,4,FALSE),"0")</f>
        <v>0</v>
      </c>
      <c r="AJ461" s="168">
        <f>IFERROR(VLOOKUP(B461,[2]rptBudgetaryBudgetCrossOrganiza!$A$1:$M$754,6,FALSE),"0")</f>
        <v>0</v>
      </c>
      <c r="AK461" s="197">
        <v>5200</v>
      </c>
      <c r="AL461" s="170">
        <f>IFERROR(VLOOKUP(B461,[3]rptBudgetaryBudgetCrossOrganiza!$A$8792:$O$10068,13,FALSE),"0")</f>
        <v>80</v>
      </c>
      <c r="AM461" s="170"/>
      <c r="AN461" s="170"/>
      <c r="AO461" s="170"/>
      <c r="AP461" s="170"/>
      <c r="AQ461" s="170"/>
      <c r="AS461" s="140"/>
      <c r="AT461" s="140"/>
      <c r="AU461" s="140"/>
      <c r="AV461" s="140"/>
      <c r="AW461" s="140"/>
      <c r="AX461" s="140"/>
      <c r="AY461" s="140"/>
      <c r="AZ461" s="140"/>
      <c r="BA461" s="141" t="b">
        <f t="shared" si="74"/>
        <v>0</v>
      </c>
      <c r="BB461" s="141">
        <f t="shared" ref="BB461:BB524" si="78">AK461-AI461</f>
        <v>5200</v>
      </c>
    </row>
    <row r="462" spans="1:54" hidden="1" x14ac:dyDescent="0.2">
      <c r="A462" s="141">
        <v>6</v>
      </c>
      <c r="B462" s="141" t="s">
        <v>705</v>
      </c>
      <c r="C462" s="148" t="str">
        <f t="shared" si="73"/>
        <v>40</v>
      </c>
      <c r="D462" s="148" t="str">
        <f t="shared" si="75"/>
        <v>80</v>
      </c>
      <c r="E462" s="148" t="str">
        <f t="shared" si="76"/>
        <v>015</v>
      </c>
      <c r="F462" s="127" t="str">
        <f t="shared" si="77"/>
        <v>6200.05</v>
      </c>
      <c r="G462" s="141" t="s">
        <v>119</v>
      </c>
      <c r="H462" s="163">
        <v>0</v>
      </c>
      <c r="I462" s="163">
        <v>0</v>
      </c>
      <c r="J462" s="163"/>
      <c r="K462" s="163"/>
      <c r="L462" s="163"/>
      <c r="M462" s="163">
        <v>0</v>
      </c>
      <c r="N462" s="139">
        <v>0</v>
      </c>
      <c r="O462" s="139"/>
      <c r="Q462" s="174">
        <v>0</v>
      </c>
      <c r="R462" s="174">
        <v>0</v>
      </c>
      <c r="S462" s="174"/>
      <c r="T462" s="174"/>
      <c r="U462" s="174"/>
      <c r="V462" s="174">
        <v>0</v>
      </c>
      <c r="W462" s="140">
        <v>0</v>
      </c>
      <c r="X462" s="140"/>
      <c r="Z462" s="176">
        <v>0</v>
      </c>
      <c r="AA462" s="176">
        <v>0</v>
      </c>
      <c r="AB462" s="176"/>
      <c r="AC462" s="176"/>
      <c r="AD462" s="176"/>
      <c r="AE462" s="176">
        <v>0</v>
      </c>
      <c r="AF462" s="172">
        <v>0</v>
      </c>
      <c r="AG462" s="172"/>
      <c r="AI462" s="168">
        <f>IFERROR(VLOOKUP(B462,[2]rptBudgetaryBudgetCrossOrganiza!$A$1:$M$754,4,FALSE),"0")</f>
        <v>0</v>
      </c>
      <c r="AJ462" s="168">
        <f>IFERROR(VLOOKUP(B462,[2]rptBudgetaryBudgetCrossOrganiza!$A$1:$M$754,6,FALSE),"0")</f>
        <v>0</v>
      </c>
      <c r="AK462" s="170">
        <v>0</v>
      </c>
      <c r="AL462" s="170">
        <f>IFERROR(VLOOKUP(B462,[3]rptBudgetaryBudgetCrossOrganiza!$A$8792:$O$10068,13,FALSE),"0")</f>
        <v>0</v>
      </c>
      <c r="AM462" s="170"/>
      <c r="AN462" s="170"/>
      <c r="AO462" s="170"/>
      <c r="AP462" s="170"/>
      <c r="AQ462" s="170"/>
      <c r="AS462" s="140"/>
      <c r="AT462" s="140"/>
      <c r="AU462" s="140"/>
      <c r="AV462" s="140"/>
      <c r="AW462" s="140"/>
      <c r="AX462" s="140"/>
      <c r="AY462" s="140"/>
      <c r="AZ462" s="140"/>
      <c r="BA462" s="141" t="b">
        <f t="shared" si="74"/>
        <v>1</v>
      </c>
      <c r="BB462" s="141">
        <f t="shared" si="78"/>
        <v>0</v>
      </c>
    </row>
    <row r="463" spans="1:54" x14ac:dyDescent="0.2">
      <c r="A463" s="141">
        <v>6</v>
      </c>
      <c r="B463" s="141" t="s">
        <v>706</v>
      </c>
      <c r="C463" s="148" t="str">
        <f t="shared" si="73"/>
        <v>40</v>
      </c>
      <c r="D463" s="148" t="str">
        <f t="shared" si="75"/>
        <v>80</v>
      </c>
      <c r="E463" s="148" t="str">
        <f t="shared" si="76"/>
        <v>015</v>
      </c>
      <c r="F463" s="127" t="str">
        <f t="shared" si="77"/>
        <v>6200.01</v>
      </c>
      <c r="G463" s="141" t="s">
        <v>156</v>
      </c>
      <c r="H463" s="163">
        <v>8000</v>
      </c>
      <c r="I463" s="163">
        <v>8000</v>
      </c>
      <c r="J463" s="163"/>
      <c r="K463" s="163"/>
      <c r="L463" s="163"/>
      <c r="M463" s="163">
        <v>5785.88</v>
      </c>
      <c r="N463" s="139">
        <v>5785.88</v>
      </c>
      <c r="O463" s="139"/>
      <c r="Q463" s="174">
        <v>8000</v>
      </c>
      <c r="R463" s="174">
        <v>8000</v>
      </c>
      <c r="S463" s="174"/>
      <c r="T463" s="174"/>
      <c r="U463" s="174"/>
      <c r="V463" s="174">
        <v>7377.44</v>
      </c>
      <c r="W463" s="140">
        <v>7377.44</v>
      </c>
      <c r="X463" s="140"/>
      <c r="Z463" s="176">
        <v>8000</v>
      </c>
      <c r="AA463" s="176">
        <v>8000</v>
      </c>
      <c r="AB463" s="176"/>
      <c r="AC463" s="176"/>
      <c r="AD463" s="176"/>
      <c r="AE463" s="176">
        <v>5871.46</v>
      </c>
      <c r="AF463" s="172">
        <v>5871.46</v>
      </c>
      <c r="AG463" s="172"/>
      <c r="AI463" s="168">
        <f>IFERROR(VLOOKUP(B463,[2]rptBudgetaryBudgetCrossOrganiza!$A$1:$M$754,4,FALSE),"0")</f>
        <v>8000</v>
      </c>
      <c r="AJ463" s="168">
        <f>IFERROR(VLOOKUP(B463,[2]rptBudgetaryBudgetCrossOrganiza!$A$1:$M$754,6,FALSE),"0")</f>
        <v>8000</v>
      </c>
      <c r="AK463" s="197">
        <v>8400</v>
      </c>
      <c r="AL463" s="170">
        <f>IFERROR(VLOOKUP(B463,[3]rptBudgetaryBudgetCrossOrganiza!$A$8792:$O$10068,13,FALSE),"0")</f>
        <v>2233.0300000000002</v>
      </c>
      <c r="AM463" s="170"/>
      <c r="AN463" s="170"/>
      <c r="AO463" s="170"/>
      <c r="AP463" s="170"/>
      <c r="AQ463" s="170"/>
      <c r="AS463" s="140"/>
      <c r="AT463" s="140"/>
      <c r="AU463" s="140"/>
      <c r="AV463" s="140"/>
      <c r="AW463" s="140"/>
      <c r="AX463" s="140"/>
      <c r="AY463" s="140"/>
      <c r="AZ463" s="140"/>
      <c r="BA463" s="141" t="b">
        <f t="shared" si="74"/>
        <v>0</v>
      </c>
      <c r="BB463" s="141">
        <f t="shared" si="78"/>
        <v>400</v>
      </c>
    </row>
    <row r="464" spans="1:54" x14ac:dyDescent="0.2">
      <c r="A464" s="141">
        <v>6</v>
      </c>
      <c r="B464" s="141" t="s">
        <v>707</v>
      </c>
      <c r="C464" s="148" t="str">
        <f t="shared" si="73"/>
        <v>40</v>
      </c>
      <c r="D464" s="148" t="str">
        <f t="shared" si="75"/>
        <v>80</v>
      </c>
      <c r="E464" s="148" t="str">
        <f t="shared" si="76"/>
        <v>015</v>
      </c>
      <c r="F464" s="127" t="str">
        <f t="shared" si="77"/>
        <v>6200.04</v>
      </c>
      <c r="G464" s="141" t="s">
        <v>157</v>
      </c>
      <c r="H464" s="163">
        <v>8200</v>
      </c>
      <c r="I464" s="163">
        <v>8200</v>
      </c>
      <c r="J464" s="163"/>
      <c r="K464" s="163"/>
      <c r="L464" s="163"/>
      <c r="M464" s="163">
        <v>8203.94</v>
      </c>
      <c r="N464" s="139">
        <v>8203.94</v>
      </c>
      <c r="O464" s="139"/>
      <c r="Q464" s="174">
        <v>8500</v>
      </c>
      <c r="R464" s="174">
        <v>8500</v>
      </c>
      <c r="S464" s="174"/>
      <c r="T464" s="174"/>
      <c r="U464" s="174"/>
      <c r="V464" s="174">
        <v>9546.89</v>
      </c>
      <c r="W464" s="140">
        <v>9546.89</v>
      </c>
      <c r="X464" s="140"/>
      <c r="Z464" s="176">
        <v>8500</v>
      </c>
      <c r="AA464" s="176">
        <v>8500</v>
      </c>
      <c r="AB464" s="176"/>
      <c r="AC464" s="176"/>
      <c r="AD464" s="176"/>
      <c r="AE464" s="176">
        <v>9870.8799999999992</v>
      </c>
      <c r="AF464" s="172">
        <v>9870.8799999999992</v>
      </c>
      <c r="AG464" s="172"/>
      <c r="AI464" s="168">
        <f>IFERROR(VLOOKUP(B464,[2]rptBudgetaryBudgetCrossOrganiza!$A$1:$M$754,4,FALSE),"0")</f>
        <v>8500</v>
      </c>
      <c r="AJ464" s="168">
        <f>IFERROR(VLOOKUP(B464,[2]rptBudgetaryBudgetCrossOrganiza!$A$1:$M$754,6,FALSE),"0")</f>
        <v>8500</v>
      </c>
      <c r="AK464" s="197">
        <v>10500</v>
      </c>
      <c r="AL464" s="170">
        <f>IFERROR(VLOOKUP(B464,[3]rptBudgetaryBudgetCrossOrganiza!$A$8792:$O$10068,13,FALSE),"0")</f>
        <v>1455.86</v>
      </c>
      <c r="AM464" s="170"/>
      <c r="AN464" s="170"/>
      <c r="AO464" s="170"/>
      <c r="AP464" s="170"/>
      <c r="AQ464" s="170"/>
      <c r="AS464" s="140"/>
      <c r="AT464" s="140"/>
      <c r="AU464" s="140"/>
      <c r="AV464" s="140"/>
      <c r="AW464" s="140"/>
      <c r="AX464" s="140"/>
      <c r="AY464" s="140"/>
      <c r="AZ464" s="140"/>
      <c r="BA464" s="141" t="b">
        <f t="shared" si="74"/>
        <v>0</v>
      </c>
      <c r="BB464" s="141">
        <f t="shared" si="78"/>
        <v>2000</v>
      </c>
    </row>
    <row r="465" spans="1:54" x14ac:dyDescent="0.2">
      <c r="A465" s="141">
        <v>6</v>
      </c>
      <c r="B465" s="141" t="s">
        <v>708</v>
      </c>
      <c r="C465" s="148" t="str">
        <f t="shared" si="73"/>
        <v>40</v>
      </c>
      <c r="D465" s="148" t="str">
        <f t="shared" si="75"/>
        <v>80</v>
      </c>
      <c r="E465" s="148" t="str">
        <f t="shared" si="76"/>
        <v>015</v>
      </c>
      <c r="F465" s="127" t="str">
        <f t="shared" si="77"/>
        <v>6200.02</v>
      </c>
      <c r="G465" s="141" t="s">
        <v>117</v>
      </c>
      <c r="H465" s="163">
        <v>6000</v>
      </c>
      <c r="I465" s="163">
        <v>6000</v>
      </c>
      <c r="J465" s="163"/>
      <c r="K465" s="163"/>
      <c r="L465" s="163"/>
      <c r="M465" s="163">
        <v>2445.4</v>
      </c>
      <c r="N465" s="139">
        <v>2445.4</v>
      </c>
      <c r="O465" s="139"/>
      <c r="Q465" s="174">
        <v>3000</v>
      </c>
      <c r="R465" s="174">
        <v>3200</v>
      </c>
      <c r="S465" s="174"/>
      <c r="T465" s="174"/>
      <c r="U465" s="174"/>
      <c r="V465" s="174">
        <v>2973.26</v>
      </c>
      <c r="W465" s="140">
        <v>2973.26</v>
      </c>
      <c r="X465" s="140"/>
      <c r="Z465" s="176">
        <v>3200</v>
      </c>
      <c r="AA465" s="176">
        <v>4450</v>
      </c>
      <c r="AB465" s="176"/>
      <c r="AC465" s="176"/>
      <c r="AD465" s="176"/>
      <c r="AE465" s="176">
        <v>4570.45</v>
      </c>
      <c r="AF465" s="172">
        <v>4570.45</v>
      </c>
      <c r="AG465" s="172"/>
      <c r="AI465" s="168">
        <f>IFERROR(VLOOKUP(B465,[2]rptBudgetaryBudgetCrossOrganiza!$A$1:$M$754,4,FALSE),"0")</f>
        <v>1600</v>
      </c>
      <c r="AJ465" s="168">
        <f>IFERROR(VLOOKUP(B465,[2]rptBudgetaryBudgetCrossOrganiza!$A$1:$M$754,6,FALSE),"0")</f>
        <v>1600</v>
      </c>
      <c r="AK465" s="197">
        <v>9100</v>
      </c>
      <c r="AL465" s="170">
        <f>IFERROR(VLOOKUP(B465,[3]rptBudgetaryBudgetCrossOrganiza!$A$8792:$O$10068,13,FALSE),"0")</f>
        <v>700.83</v>
      </c>
      <c r="AM465" s="170"/>
      <c r="AN465" s="170"/>
      <c r="AO465" s="170"/>
      <c r="AP465" s="170"/>
      <c r="AQ465" s="170"/>
      <c r="AS465" s="140"/>
      <c r="AT465" s="140"/>
      <c r="AU465" s="140"/>
      <c r="AV465" s="140"/>
      <c r="AW465" s="140"/>
      <c r="AX465" s="140"/>
      <c r="AY465" s="140"/>
      <c r="AZ465" s="140"/>
      <c r="BA465" s="141" t="b">
        <f t="shared" si="74"/>
        <v>0</v>
      </c>
      <c r="BB465" s="141">
        <f t="shared" si="78"/>
        <v>7500</v>
      </c>
    </row>
    <row r="466" spans="1:54" hidden="1" x14ac:dyDescent="0.2">
      <c r="A466" s="141">
        <v>6</v>
      </c>
      <c r="B466" s="141" t="s">
        <v>709</v>
      </c>
      <c r="C466" s="148" t="str">
        <f t="shared" si="73"/>
        <v>40</v>
      </c>
      <c r="D466" s="148" t="str">
        <f t="shared" si="75"/>
        <v>80</v>
      </c>
      <c r="E466" s="148" t="str">
        <f t="shared" si="76"/>
        <v>015</v>
      </c>
      <c r="F466" s="127" t="str">
        <f t="shared" si="77"/>
        <v>6280.12</v>
      </c>
      <c r="G466" s="141" t="s">
        <v>1063</v>
      </c>
      <c r="H466" s="163">
        <v>0</v>
      </c>
      <c r="I466" s="163">
        <v>0</v>
      </c>
      <c r="J466" s="163"/>
      <c r="K466" s="163"/>
      <c r="L466" s="163"/>
      <c r="M466" s="163">
        <v>0</v>
      </c>
      <c r="N466" s="139">
        <v>0</v>
      </c>
      <c r="O466" s="139"/>
      <c r="Q466" s="174">
        <v>0</v>
      </c>
      <c r="R466" s="174">
        <v>0</v>
      </c>
      <c r="S466" s="174"/>
      <c r="T466" s="174"/>
      <c r="U466" s="174"/>
      <c r="V466" s="174">
        <v>0</v>
      </c>
      <c r="W466" s="140">
        <v>0</v>
      </c>
      <c r="X466" s="140"/>
      <c r="Z466" s="176">
        <v>0</v>
      </c>
      <c r="AA466" s="176">
        <v>0</v>
      </c>
      <c r="AB466" s="176"/>
      <c r="AC466" s="176"/>
      <c r="AD466" s="176"/>
      <c r="AE466" s="176">
        <v>0</v>
      </c>
      <c r="AF466" s="172">
        <v>0</v>
      </c>
      <c r="AG466" s="172"/>
      <c r="AI466" s="168">
        <f>IFERROR(VLOOKUP(B466,[2]rptBudgetaryBudgetCrossOrganiza!$A$1:$M$754,4,FALSE),"0")</f>
        <v>0</v>
      </c>
      <c r="AJ466" s="168">
        <f>IFERROR(VLOOKUP(B466,[2]rptBudgetaryBudgetCrossOrganiza!$A$1:$M$754,6,FALSE),"0")</f>
        <v>0</v>
      </c>
      <c r="AK466" s="170">
        <v>0</v>
      </c>
      <c r="AL466" s="170">
        <f>IFERROR(VLOOKUP(B466,[3]rptBudgetaryBudgetCrossOrganiza!$A$8792:$O$10068,13,FALSE),"0")</f>
        <v>0</v>
      </c>
      <c r="AM466" s="170"/>
      <c r="AN466" s="170"/>
      <c r="AO466" s="170"/>
      <c r="AP466" s="170"/>
      <c r="AQ466" s="170"/>
      <c r="AS466" s="140"/>
      <c r="AT466" s="140"/>
      <c r="AU466" s="140"/>
      <c r="AV466" s="140"/>
      <c r="AW466" s="140"/>
      <c r="AX466" s="140"/>
      <c r="AY466" s="140"/>
      <c r="AZ466" s="140"/>
      <c r="BA466" s="141" t="b">
        <f t="shared" si="74"/>
        <v>1</v>
      </c>
      <c r="BB466" s="141">
        <f t="shared" si="78"/>
        <v>0</v>
      </c>
    </row>
    <row r="467" spans="1:54" hidden="1" x14ac:dyDescent="0.2">
      <c r="A467" s="141">
        <v>6</v>
      </c>
      <c r="B467" s="141" t="s">
        <v>710</v>
      </c>
      <c r="C467" s="148" t="str">
        <f t="shared" si="73"/>
        <v>40</v>
      </c>
      <c r="D467" s="148" t="str">
        <f t="shared" si="75"/>
        <v>80</v>
      </c>
      <c r="E467" s="148" t="str">
        <f t="shared" si="76"/>
        <v>015</v>
      </c>
      <c r="F467" s="127" t="str">
        <f t="shared" si="77"/>
        <v>6280.11</v>
      </c>
      <c r="G467" s="141" t="s">
        <v>1064</v>
      </c>
      <c r="H467" s="163">
        <v>0</v>
      </c>
      <c r="I467" s="163">
        <v>0</v>
      </c>
      <c r="J467" s="163"/>
      <c r="K467" s="163"/>
      <c r="L467" s="163"/>
      <c r="M467" s="163">
        <v>0</v>
      </c>
      <c r="N467" s="139">
        <v>0</v>
      </c>
      <c r="O467" s="139"/>
      <c r="Q467" s="174">
        <v>2500</v>
      </c>
      <c r="R467" s="174">
        <v>2500</v>
      </c>
      <c r="S467" s="174"/>
      <c r="T467" s="174"/>
      <c r="U467" s="174"/>
      <c r="V467" s="174">
        <v>2358.71</v>
      </c>
      <c r="W467" s="140">
        <v>2358.71</v>
      </c>
      <c r="X467" s="140"/>
      <c r="Z467" s="176">
        <v>4000</v>
      </c>
      <c r="AA467" s="176">
        <v>4000</v>
      </c>
      <c r="AB467" s="176"/>
      <c r="AC467" s="176"/>
      <c r="AD467" s="176"/>
      <c r="AE467" s="176">
        <v>2436.3000000000002</v>
      </c>
      <c r="AF467" s="172">
        <v>2436.3000000000002</v>
      </c>
      <c r="AG467" s="172"/>
      <c r="AI467" s="168">
        <f>IFERROR(VLOOKUP(B467,[2]rptBudgetaryBudgetCrossOrganiza!$A$1:$M$754,4,FALSE),"0")</f>
        <v>4000</v>
      </c>
      <c r="AJ467" s="168">
        <f>IFERROR(VLOOKUP(B467,[2]rptBudgetaryBudgetCrossOrganiza!$A$1:$M$754,6,FALSE),"0")</f>
        <v>4000</v>
      </c>
      <c r="AK467" s="170">
        <v>4000</v>
      </c>
      <c r="AL467" s="170">
        <f>IFERROR(VLOOKUP(B467,[3]rptBudgetaryBudgetCrossOrganiza!$A$8792:$O$10068,13,FALSE),"0")</f>
        <v>769.62</v>
      </c>
      <c r="AM467" s="170"/>
      <c r="AN467" s="170"/>
      <c r="AO467" s="170"/>
      <c r="AP467" s="170"/>
      <c r="AQ467" s="170"/>
      <c r="AS467" s="140"/>
      <c r="AT467" s="140"/>
      <c r="AU467" s="140"/>
      <c r="AV467" s="140"/>
      <c r="AW467" s="140"/>
      <c r="AX467" s="140"/>
      <c r="AY467" s="140"/>
      <c r="AZ467" s="140"/>
      <c r="BA467" s="141" t="b">
        <f t="shared" si="74"/>
        <v>1</v>
      </c>
      <c r="BB467" s="141">
        <f t="shared" si="78"/>
        <v>0</v>
      </c>
    </row>
    <row r="468" spans="1:54" hidden="1" x14ac:dyDescent="0.2">
      <c r="A468" s="141">
        <v>6</v>
      </c>
      <c r="B468" s="141" t="s">
        <v>711</v>
      </c>
      <c r="C468" s="148" t="str">
        <f t="shared" si="73"/>
        <v>40</v>
      </c>
      <c r="D468" s="148" t="str">
        <f t="shared" si="75"/>
        <v>80</v>
      </c>
      <c r="E468" s="148" t="str">
        <f t="shared" si="76"/>
        <v>015</v>
      </c>
      <c r="F468" s="127" t="str">
        <f t="shared" si="77"/>
        <v>6280.17</v>
      </c>
      <c r="G468" s="141" t="s">
        <v>1065</v>
      </c>
      <c r="H468" s="163">
        <v>0</v>
      </c>
      <c r="I468" s="163">
        <v>0</v>
      </c>
      <c r="J468" s="163"/>
      <c r="K468" s="163"/>
      <c r="L468" s="163"/>
      <c r="M468" s="163">
        <v>0</v>
      </c>
      <c r="N468" s="139">
        <v>0</v>
      </c>
      <c r="O468" s="139"/>
      <c r="Q468" s="174">
        <v>0</v>
      </c>
      <c r="R468" s="174">
        <v>0</v>
      </c>
      <c r="S468" s="174"/>
      <c r="T468" s="174"/>
      <c r="U468" s="174"/>
      <c r="V468" s="174">
        <v>0</v>
      </c>
      <c r="W468" s="140">
        <v>0</v>
      </c>
      <c r="X468" s="140"/>
      <c r="Z468" s="176">
        <v>0</v>
      </c>
      <c r="AA468" s="176">
        <v>0</v>
      </c>
      <c r="AB468" s="176"/>
      <c r="AC468" s="176"/>
      <c r="AD468" s="176"/>
      <c r="AE468" s="176">
        <v>0</v>
      </c>
      <c r="AF468" s="172">
        <v>0</v>
      </c>
      <c r="AG468" s="172"/>
      <c r="AI468" s="168">
        <f>IFERROR(VLOOKUP(B468,[2]rptBudgetaryBudgetCrossOrganiza!$A$1:$M$754,4,FALSE),"0")</f>
        <v>0</v>
      </c>
      <c r="AJ468" s="168">
        <f>IFERROR(VLOOKUP(B468,[2]rptBudgetaryBudgetCrossOrganiza!$A$1:$M$754,6,FALSE),"0")</f>
        <v>0</v>
      </c>
      <c r="AK468" s="170">
        <v>0</v>
      </c>
      <c r="AL468" s="170">
        <f>IFERROR(VLOOKUP(B468,[3]rptBudgetaryBudgetCrossOrganiza!$A$8792:$O$10068,13,FALSE),"0")</f>
        <v>0</v>
      </c>
      <c r="AM468" s="170"/>
      <c r="AN468" s="170"/>
      <c r="AO468" s="170"/>
      <c r="AP468" s="170"/>
      <c r="AQ468" s="170"/>
      <c r="AS468" s="140"/>
      <c r="AT468" s="140"/>
      <c r="AU468" s="140"/>
      <c r="AV468" s="140"/>
      <c r="AW468" s="140"/>
      <c r="AX468" s="140"/>
      <c r="AY468" s="140"/>
      <c r="AZ468" s="140"/>
      <c r="BA468" s="141" t="b">
        <f t="shared" si="74"/>
        <v>1</v>
      </c>
      <c r="BB468" s="141">
        <f t="shared" si="78"/>
        <v>0</v>
      </c>
    </row>
    <row r="469" spans="1:54" hidden="1" x14ac:dyDescent="0.2">
      <c r="A469" s="141">
        <v>6</v>
      </c>
      <c r="B469" s="141" t="s">
        <v>712</v>
      </c>
      <c r="C469" s="148" t="str">
        <f t="shared" si="73"/>
        <v>40</v>
      </c>
      <c r="D469" s="148" t="str">
        <f t="shared" si="75"/>
        <v>80</v>
      </c>
      <c r="E469" s="148" t="str">
        <f t="shared" si="76"/>
        <v>015</v>
      </c>
      <c r="F469" s="127" t="str">
        <f t="shared" si="77"/>
        <v>6280.39</v>
      </c>
      <c r="G469" s="141" t="s">
        <v>1066</v>
      </c>
      <c r="H469" s="163">
        <v>0</v>
      </c>
      <c r="I469" s="163">
        <v>0</v>
      </c>
      <c r="J469" s="163"/>
      <c r="K469" s="163"/>
      <c r="L469" s="163"/>
      <c r="M469" s="163">
        <v>0</v>
      </c>
      <c r="N469" s="139">
        <v>0</v>
      </c>
      <c r="O469" s="139"/>
      <c r="Q469" s="174">
        <v>0</v>
      </c>
      <c r="R469" s="174">
        <v>0</v>
      </c>
      <c r="S469" s="174"/>
      <c r="T469" s="174"/>
      <c r="U469" s="174"/>
      <c r="V469" s="174">
        <v>0</v>
      </c>
      <c r="W469" s="140">
        <v>0</v>
      </c>
      <c r="X469" s="140"/>
      <c r="Z469" s="176">
        <v>0</v>
      </c>
      <c r="AA469" s="176">
        <v>0</v>
      </c>
      <c r="AB469" s="176"/>
      <c r="AC469" s="176"/>
      <c r="AD469" s="176"/>
      <c r="AE469" s="176">
        <v>0</v>
      </c>
      <c r="AF469" s="172">
        <v>0</v>
      </c>
      <c r="AG469" s="172"/>
      <c r="AI469" s="168">
        <f>IFERROR(VLOOKUP(B469,[2]rptBudgetaryBudgetCrossOrganiza!$A$1:$M$754,4,FALSE),"0")</f>
        <v>0</v>
      </c>
      <c r="AJ469" s="168">
        <f>IFERROR(VLOOKUP(B469,[2]rptBudgetaryBudgetCrossOrganiza!$A$1:$M$754,6,FALSE),"0")</f>
        <v>0</v>
      </c>
      <c r="AK469" s="170">
        <v>0</v>
      </c>
      <c r="AL469" s="170">
        <f>IFERROR(VLOOKUP(B469,[3]rptBudgetaryBudgetCrossOrganiza!$A$8792:$O$10068,13,FALSE),"0")</f>
        <v>0</v>
      </c>
      <c r="AM469" s="170"/>
      <c r="AN469" s="170"/>
      <c r="AO469" s="170"/>
      <c r="AP469" s="170"/>
      <c r="AQ469" s="170"/>
      <c r="AS469" s="140"/>
      <c r="AT469" s="140"/>
      <c r="AU469" s="140"/>
      <c r="AV469" s="140"/>
      <c r="AW469" s="140"/>
      <c r="AX469" s="140"/>
      <c r="AY469" s="140"/>
      <c r="AZ469" s="140"/>
      <c r="BA469" s="141" t="b">
        <f t="shared" si="74"/>
        <v>1</v>
      </c>
      <c r="BB469" s="141">
        <f t="shared" si="78"/>
        <v>0</v>
      </c>
    </row>
    <row r="470" spans="1:54" hidden="1" x14ac:dyDescent="0.2">
      <c r="A470" s="141">
        <v>6</v>
      </c>
      <c r="B470" s="141" t="s">
        <v>713</v>
      </c>
      <c r="C470" s="148" t="str">
        <f t="shared" si="73"/>
        <v>40</v>
      </c>
      <c r="D470" s="148" t="str">
        <f t="shared" si="75"/>
        <v>80</v>
      </c>
      <c r="E470" s="148" t="str">
        <f t="shared" si="76"/>
        <v>015</v>
      </c>
      <c r="F470" s="127" t="str">
        <f t="shared" si="77"/>
        <v>6280.13</v>
      </c>
      <c r="G470" s="141" t="s">
        <v>1067</v>
      </c>
      <c r="H470" s="163">
        <v>0</v>
      </c>
      <c r="I470" s="163">
        <v>0</v>
      </c>
      <c r="J470" s="163"/>
      <c r="K470" s="163"/>
      <c r="L470" s="163"/>
      <c r="M470" s="163">
        <v>0</v>
      </c>
      <c r="N470" s="139">
        <v>0</v>
      </c>
      <c r="O470" s="139"/>
      <c r="Q470" s="174">
        <v>0</v>
      </c>
      <c r="R470" s="174">
        <v>0</v>
      </c>
      <c r="S470" s="174"/>
      <c r="T470" s="174"/>
      <c r="U470" s="174"/>
      <c r="V470" s="174">
        <v>0</v>
      </c>
      <c r="W470" s="140">
        <v>0</v>
      </c>
      <c r="X470" s="140"/>
      <c r="Z470" s="176">
        <v>0</v>
      </c>
      <c r="AA470" s="176">
        <v>0</v>
      </c>
      <c r="AB470" s="176"/>
      <c r="AC470" s="176"/>
      <c r="AD470" s="176"/>
      <c r="AE470" s="176">
        <v>0</v>
      </c>
      <c r="AF470" s="172">
        <v>0</v>
      </c>
      <c r="AG470" s="172"/>
      <c r="AI470" s="168">
        <f>IFERROR(VLOOKUP(B470,[2]rptBudgetaryBudgetCrossOrganiza!$A$1:$M$754,4,FALSE),"0")</f>
        <v>0</v>
      </c>
      <c r="AJ470" s="168">
        <f>IFERROR(VLOOKUP(B470,[2]rptBudgetaryBudgetCrossOrganiza!$A$1:$M$754,6,FALSE),"0")</f>
        <v>0</v>
      </c>
      <c r="AK470" s="170">
        <v>0</v>
      </c>
      <c r="AL470" s="170">
        <f>IFERROR(VLOOKUP(B470,[3]rptBudgetaryBudgetCrossOrganiza!$A$8792:$O$10068,13,FALSE),"0")</f>
        <v>0</v>
      </c>
      <c r="AM470" s="170"/>
      <c r="AN470" s="170"/>
      <c r="AO470" s="170"/>
      <c r="AP470" s="170"/>
      <c r="AQ470" s="170"/>
      <c r="AS470" s="140"/>
      <c r="AT470" s="140"/>
      <c r="AU470" s="140"/>
      <c r="AV470" s="140"/>
      <c r="AW470" s="140"/>
      <c r="AX470" s="140"/>
      <c r="AY470" s="140"/>
      <c r="AZ470" s="140"/>
      <c r="BA470" s="141" t="b">
        <f t="shared" si="74"/>
        <v>1</v>
      </c>
      <c r="BB470" s="141">
        <f t="shared" si="78"/>
        <v>0</v>
      </c>
    </row>
    <row r="471" spans="1:54" hidden="1" x14ac:dyDescent="0.2">
      <c r="A471" s="141">
        <v>6</v>
      </c>
      <c r="B471" s="141" t="s">
        <v>714</v>
      </c>
      <c r="C471" s="148" t="str">
        <f t="shared" si="73"/>
        <v>40</v>
      </c>
      <c r="D471" s="148" t="str">
        <f t="shared" si="75"/>
        <v>80</v>
      </c>
      <c r="E471" s="148" t="str">
        <f t="shared" si="76"/>
        <v>015</v>
      </c>
      <c r="F471" s="127" t="str">
        <f t="shared" si="77"/>
        <v>6280.15</v>
      </c>
      <c r="G471" s="141" t="s">
        <v>1068</v>
      </c>
      <c r="H471" s="163">
        <v>0</v>
      </c>
      <c r="I471" s="163">
        <v>0</v>
      </c>
      <c r="J471" s="163"/>
      <c r="K471" s="163"/>
      <c r="L471" s="163"/>
      <c r="M471" s="163">
        <v>0</v>
      </c>
      <c r="N471" s="139">
        <v>0</v>
      </c>
      <c r="O471" s="139"/>
      <c r="Q471" s="174">
        <v>0</v>
      </c>
      <c r="R471" s="174">
        <v>0</v>
      </c>
      <c r="S471" s="174"/>
      <c r="T471" s="174"/>
      <c r="U471" s="174"/>
      <c r="V471" s="174">
        <v>0</v>
      </c>
      <c r="W471" s="140">
        <v>0</v>
      </c>
      <c r="X471" s="140"/>
      <c r="Z471" s="176">
        <v>0</v>
      </c>
      <c r="AA471" s="176">
        <v>0</v>
      </c>
      <c r="AB471" s="176"/>
      <c r="AC471" s="176"/>
      <c r="AD471" s="176"/>
      <c r="AE471" s="176">
        <v>0</v>
      </c>
      <c r="AF471" s="172">
        <v>0</v>
      </c>
      <c r="AG471" s="172"/>
      <c r="AI471" s="168">
        <f>IFERROR(VLOOKUP(B471,[2]rptBudgetaryBudgetCrossOrganiza!$A$1:$M$754,4,FALSE),"0")</f>
        <v>0</v>
      </c>
      <c r="AJ471" s="168">
        <f>IFERROR(VLOOKUP(B471,[2]rptBudgetaryBudgetCrossOrganiza!$A$1:$M$754,6,FALSE),"0")</f>
        <v>0</v>
      </c>
      <c r="AK471" s="170">
        <v>0</v>
      </c>
      <c r="AL471" s="170">
        <f>IFERROR(VLOOKUP(B471,[3]rptBudgetaryBudgetCrossOrganiza!$A$8792:$O$10068,13,FALSE),"0")</f>
        <v>0</v>
      </c>
      <c r="AM471" s="170"/>
      <c r="AN471" s="170"/>
      <c r="AO471" s="170"/>
      <c r="AP471" s="170"/>
      <c r="AQ471" s="170"/>
      <c r="AS471" s="140"/>
      <c r="AT471" s="140"/>
      <c r="AU471" s="140"/>
      <c r="AV471" s="140"/>
      <c r="AW471" s="140"/>
      <c r="AX471" s="140"/>
      <c r="AY471" s="140"/>
      <c r="AZ471" s="140"/>
      <c r="BA471" s="141" t="b">
        <f t="shared" si="74"/>
        <v>1</v>
      </c>
      <c r="BB471" s="141">
        <f t="shared" si="78"/>
        <v>0</v>
      </c>
    </row>
    <row r="472" spans="1:54" hidden="1" x14ac:dyDescent="0.2">
      <c r="A472" s="141">
        <v>6</v>
      </c>
      <c r="B472" s="141" t="s">
        <v>715</v>
      </c>
      <c r="C472" s="148" t="str">
        <f t="shared" si="73"/>
        <v>40</v>
      </c>
      <c r="D472" s="148" t="str">
        <f t="shared" si="75"/>
        <v>80</v>
      </c>
      <c r="E472" s="148" t="str">
        <f t="shared" si="76"/>
        <v>015</v>
      </c>
      <c r="F472" s="127" t="str">
        <f t="shared" si="77"/>
        <v>6280.14</v>
      </c>
      <c r="G472" s="141" t="s">
        <v>188</v>
      </c>
      <c r="H472" s="163">
        <v>300</v>
      </c>
      <c r="I472" s="163">
        <v>300</v>
      </c>
      <c r="J472" s="163"/>
      <c r="K472" s="163"/>
      <c r="L472" s="163"/>
      <c r="M472" s="163">
        <v>0</v>
      </c>
      <c r="N472" s="139">
        <v>0</v>
      </c>
      <c r="O472" s="139"/>
      <c r="Q472" s="174">
        <v>300</v>
      </c>
      <c r="R472" s="174">
        <v>300</v>
      </c>
      <c r="S472" s="174"/>
      <c r="T472" s="174"/>
      <c r="U472" s="174"/>
      <c r="V472" s="174">
        <v>0</v>
      </c>
      <c r="W472" s="140">
        <v>0</v>
      </c>
      <c r="X472" s="140"/>
      <c r="Z472" s="176">
        <v>300</v>
      </c>
      <c r="AA472" s="176">
        <v>300</v>
      </c>
      <c r="AB472" s="176"/>
      <c r="AC472" s="176"/>
      <c r="AD472" s="176"/>
      <c r="AE472" s="176">
        <v>0</v>
      </c>
      <c r="AF472" s="172">
        <v>0</v>
      </c>
      <c r="AG472" s="172"/>
      <c r="AI472" s="168">
        <f>IFERROR(VLOOKUP(B472,[2]rptBudgetaryBudgetCrossOrganiza!$A$1:$M$754,4,FALSE),"0")</f>
        <v>300</v>
      </c>
      <c r="AJ472" s="168">
        <f>IFERROR(VLOOKUP(B472,[2]rptBudgetaryBudgetCrossOrganiza!$A$1:$M$754,6,FALSE),"0")</f>
        <v>300</v>
      </c>
      <c r="AK472" s="170">
        <v>300</v>
      </c>
      <c r="AL472" s="170">
        <f>IFERROR(VLOOKUP(B472,[3]rptBudgetaryBudgetCrossOrganiza!$A$8792:$O$10068,13,FALSE),"0")</f>
        <v>0</v>
      </c>
      <c r="AM472" s="170"/>
      <c r="AN472" s="170"/>
      <c r="AO472" s="170"/>
      <c r="AP472" s="170"/>
      <c r="AQ472" s="170"/>
      <c r="AS472" s="140"/>
      <c r="AT472" s="140"/>
      <c r="AU472" s="140"/>
      <c r="AV472" s="140"/>
      <c r="AW472" s="140"/>
      <c r="AX472" s="140"/>
      <c r="AY472" s="140"/>
      <c r="AZ472" s="140"/>
      <c r="BA472" s="141" t="b">
        <f t="shared" si="74"/>
        <v>1</v>
      </c>
      <c r="BB472" s="141">
        <f t="shared" si="78"/>
        <v>0</v>
      </c>
    </row>
    <row r="473" spans="1:54" hidden="1" x14ac:dyDescent="0.2">
      <c r="A473" s="141">
        <v>6</v>
      </c>
      <c r="B473" s="141" t="s">
        <v>716</v>
      </c>
      <c r="C473" s="148" t="str">
        <f t="shared" si="73"/>
        <v>40</v>
      </c>
      <c r="D473" s="148" t="str">
        <f t="shared" si="75"/>
        <v>80</v>
      </c>
      <c r="E473" s="148" t="str">
        <f t="shared" si="76"/>
        <v>015</v>
      </c>
      <c r="F473" s="127" t="str">
        <f t="shared" si="77"/>
        <v>6280.40</v>
      </c>
      <c r="G473" s="141" t="s">
        <v>178</v>
      </c>
      <c r="H473" s="163">
        <v>0</v>
      </c>
      <c r="I473" s="163">
        <v>0</v>
      </c>
      <c r="J473" s="163"/>
      <c r="K473" s="163"/>
      <c r="L473" s="163"/>
      <c r="M473" s="163">
        <v>0</v>
      </c>
      <c r="N473" s="139">
        <v>0</v>
      </c>
      <c r="O473" s="139"/>
      <c r="Q473" s="174">
        <v>0</v>
      </c>
      <c r="R473" s="174">
        <v>0</v>
      </c>
      <c r="S473" s="174"/>
      <c r="T473" s="174"/>
      <c r="U473" s="174"/>
      <c r="V473" s="174">
        <v>0</v>
      </c>
      <c r="W473" s="140">
        <v>0</v>
      </c>
      <c r="X473" s="140"/>
      <c r="Z473" s="176">
        <v>0</v>
      </c>
      <c r="AA473" s="176">
        <v>0</v>
      </c>
      <c r="AB473" s="176"/>
      <c r="AC473" s="176"/>
      <c r="AD473" s="176"/>
      <c r="AE473" s="176">
        <v>0</v>
      </c>
      <c r="AF473" s="172">
        <v>0</v>
      </c>
      <c r="AG473" s="172"/>
      <c r="AI473" s="168">
        <f>IFERROR(VLOOKUP(B473,[2]rptBudgetaryBudgetCrossOrganiza!$A$1:$M$754,4,FALSE),"0")</f>
        <v>0</v>
      </c>
      <c r="AJ473" s="168">
        <f>IFERROR(VLOOKUP(B473,[2]rptBudgetaryBudgetCrossOrganiza!$A$1:$M$754,6,FALSE),"0")</f>
        <v>0</v>
      </c>
      <c r="AK473" s="170">
        <v>0</v>
      </c>
      <c r="AL473" s="170">
        <f>IFERROR(VLOOKUP(B473,[3]rptBudgetaryBudgetCrossOrganiza!$A$8792:$O$10068,13,FALSE),"0")</f>
        <v>0</v>
      </c>
      <c r="AM473" s="170"/>
      <c r="AN473" s="170"/>
      <c r="AO473" s="170"/>
      <c r="AP473" s="170"/>
      <c r="AQ473" s="170"/>
      <c r="AS473" s="140"/>
      <c r="AT473" s="140"/>
      <c r="AU473" s="140"/>
      <c r="AV473" s="140"/>
      <c r="AW473" s="140"/>
      <c r="AX473" s="140"/>
      <c r="AY473" s="140"/>
      <c r="AZ473" s="140"/>
      <c r="BA473" s="141" t="b">
        <f t="shared" si="74"/>
        <v>1</v>
      </c>
      <c r="BB473" s="141">
        <f t="shared" si="78"/>
        <v>0</v>
      </c>
    </row>
    <row r="474" spans="1:54" hidden="1" x14ac:dyDescent="0.2">
      <c r="A474" s="141">
        <v>6</v>
      </c>
      <c r="B474" s="141" t="s">
        <v>717</v>
      </c>
      <c r="C474" s="148" t="str">
        <f t="shared" si="73"/>
        <v>40</v>
      </c>
      <c r="D474" s="148" t="str">
        <f t="shared" si="75"/>
        <v>80</v>
      </c>
      <c r="E474" s="148" t="str">
        <f t="shared" si="76"/>
        <v>015</v>
      </c>
      <c r="F474" s="127" t="str">
        <f t="shared" si="77"/>
        <v>6280.16</v>
      </c>
      <c r="G474" s="141" t="s">
        <v>1069</v>
      </c>
      <c r="H474" s="163">
        <v>0</v>
      </c>
      <c r="I474" s="163">
        <v>0</v>
      </c>
      <c r="J474" s="163"/>
      <c r="K474" s="163"/>
      <c r="L474" s="163"/>
      <c r="M474" s="163">
        <v>0</v>
      </c>
      <c r="N474" s="139">
        <v>0</v>
      </c>
      <c r="O474" s="139"/>
      <c r="Q474" s="174">
        <v>0</v>
      </c>
      <c r="R474" s="174">
        <v>0</v>
      </c>
      <c r="S474" s="174"/>
      <c r="T474" s="174"/>
      <c r="U474" s="174"/>
      <c r="V474" s="174">
        <v>0</v>
      </c>
      <c r="W474" s="140">
        <v>0</v>
      </c>
      <c r="X474" s="140"/>
      <c r="Z474" s="176">
        <v>0</v>
      </c>
      <c r="AA474" s="176">
        <v>0</v>
      </c>
      <c r="AB474" s="176"/>
      <c r="AC474" s="176"/>
      <c r="AD474" s="176"/>
      <c r="AE474" s="176">
        <v>0</v>
      </c>
      <c r="AF474" s="172">
        <v>0</v>
      </c>
      <c r="AG474" s="172"/>
      <c r="AI474" s="168">
        <f>IFERROR(VLOOKUP(B474,[2]rptBudgetaryBudgetCrossOrganiza!$A$1:$M$754,4,FALSE),"0")</f>
        <v>0</v>
      </c>
      <c r="AJ474" s="168">
        <f>IFERROR(VLOOKUP(B474,[2]rptBudgetaryBudgetCrossOrganiza!$A$1:$M$754,6,FALSE),"0")</f>
        <v>0</v>
      </c>
      <c r="AK474" s="170">
        <v>0</v>
      </c>
      <c r="AL474" s="170">
        <f>IFERROR(VLOOKUP(B474,[3]rptBudgetaryBudgetCrossOrganiza!$A$8792:$O$10068,13,FALSE),"0")</f>
        <v>0</v>
      </c>
      <c r="AM474" s="170"/>
      <c r="AN474" s="170"/>
      <c r="AO474" s="170"/>
      <c r="AP474" s="170"/>
      <c r="AQ474" s="170"/>
      <c r="AS474" s="140"/>
      <c r="AT474" s="140"/>
      <c r="AU474" s="140"/>
      <c r="AV474" s="140"/>
      <c r="AW474" s="140"/>
      <c r="AX474" s="140"/>
      <c r="AY474" s="140"/>
      <c r="AZ474" s="140"/>
      <c r="BA474" s="141" t="b">
        <f t="shared" si="74"/>
        <v>1</v>
      </c>
      <c r="BB474" s="141">
        <f t="shared" si="78"/>
        <v>0</v>
      </c>
    </row>
    <row r="475" spans="1:54" x14ac:dyDescent="0.2">
      <c r="A475" s="141">
        <v>6</v>
      </c>
      <c r="B475" s="141" t="s">
        <v>718</v>
      </c>
      <c r="C475" s="148" t="str">
        <f t="shared" si="73"/>
        <v>40</v>
      </c>
      <c r="D475" s="148" t="str">
        <f t="shared" si="75"/>
        <v>80</v>
      </c>
      <c r="E475" s="148" t="str">
        <f t="shared" si="76"/>
        <v>015</v>
      </c>
      <c r="F475" s="127" t="str">
        <f t="shared" si="77"/>
        <v>6100.03</v>
      </c>
      <c r="G475" s="141" t="s">
        <v>155</v>
      </c>
      <c r="H475" s="163">
        <v>3750</v>
      </c>
      <c r="I475" s="163">
        <v>3750</v>
      </c>
      <c r="J475" s="163"/>
      <c r="K475" s="163"/>
      <c r="L475" s="163"/>
      <c r="M475" s="163">
        <v>2585.06</v>
      </c>
      <c r="N475" s="139">
        <v>2585.06</v>
      </c>
      <c r="O475" s="139"/>
      <c r="Q475" s="174">
        <v>4250</v>
      </c>
      <c r="R475" s="174">
        <v>4250</v>
      </c>
      <c r="S475" s="174"/>
      <c r="T475" s="174"/>
      <c r="U475" s="174"/>
      <c r="V475" s="174">
        <v>5934.72</v>
      </c>
      <c r="W475" s="140">
        <v>5934.72</v>
      </c>
      <c r="X475" s="140"/>
      <c r="Z475" s="176">
        <v>6600</v>
      </c>
      <c r="AA475" s="176">
        <v>6600</v>
      </c>
      <c r="AB475" s="176"/>
      <c r="AC475" s="176"/>
      <c r="AD475" s="176"/>
      <c r="AE475" s="176">
        <v>15944.73</v>
      </c>
      <c r="AF475" s="172">
        <v>15944.73</v>
      </c>
      <c r="AG475" s="172"/>
      <c r="AI475" s="168">
        <f>IFERROR(VLOOKUP(B475,[2]rptBudgetaryBudgetCrossOrganiza!$A$1:$M$754,4,FALSE),"0")</f>
        <v>6600</v>
      </c>
      <c r="AJ475" s="168">
        <f>IFERROR(VLOOKUP(B475,[2]rptBudgetaryBudgetCrossOrganiza!$A$1:$M$754,6,FALSE),"0")</f>
        <v>6600</v>
      </c>
      <c r="AK475" s="197">
        <v>17800</v>
      </c>
      <c r="AL475" s="170">
        <f>IFERROR(VLOOKUP(B475,[3]rptBudgetaryBudgetCrossOrganiza!$A$8792:$O$10068,13,FALSE),"0")</f>
        <v>2900.3</v>
      </c>
      <c r="AM475" s="170"/>
      <c r="AN475" s="170"/>
      <c r="AO475" s="170"/>
      <c r="AP475" s="170"/>
      <c r="AQ475" s="170"/>
      <c r="AS475" s="140"/>
      <c r="AT475" s="140"/>
      <c r="AU475" s="140"/>
      <c r="AV475" s="140"/>
      <c r="AW475" s="140"/>
      <c r="AX475" s="140"/>
      <c r="AY475" s="140"/>
      <c r="AZ475" s="140"/>
      <c r="BA475" s="141" t="b">
        <f t="shared" si="74"/>
        <v>0</v>
      </c>
      <c r="BB475" s="141">
        <f t="shared" si="78"/>
        <v>11200</v>
      </c>
    </row>
    <row r="476" spans="1:54" hidden="1" x14ac:dyDescent="0.2">
      <c r="A476" s="141">
        <v>6</v>
      </c>
      <c r="B476" s="141" t="s">
        <v>719</v>
      </c>
      <c r="C476" s="148" t="str">
        <f t="shared" si="73"/>
        <v>40</v>
      </c>
      <c r="D476" s="148" t="str">
        <f t="shared" si="75"/>
        <v>80</v>
      </c>
      <c r="E476" s="148" t="str">
        <f t="shared" si="76"/>
        <v>015</v>
      </c>
      <c r="F476" s="127" t="str">
        <f t="shared" si="77"/>
        <v>6100.01</v>
      </c>
      <c r="G476" s="141" t="s">
        <v>116</v>
      </c>
      <c r="H476" s="163">
        <v>0</v>
      </c>
      <c r="I476" s="163">
        <v>0</v>
      </c>
      <c r="J476" s="163"/>
      <c r="K476" s="163"/>
      <c r="L476" s="163"/>
      <c r="M476" s="163">
        <v>0</v>
      </c>
      <c r="N476" s="139">
        <v>0</v>
      </c>
      <c r="O476" s="139"/>
      <c r="Q476" s="174">
        <v>0</v>
      </c>
      <c r="R476" s="174">
        <v>0</v>
      </c>
      <c r="S476" s="174"/>
      <c r="T476" s="174"/>
      <c r="U476" s="174"/>
      <c r="V476" s="174">
        <v>0</v>
      </c>
      <c r="W476" s="140">
        <v>0</v>
      </c>
      <c r="X476" s="140"/>
      <c r="Z476" s="176">
        <v>0</v>
      </c>
      <c r="AA476" s="176">
        <v>0</v>
      </c>
      <c r="AB476" s="176"/>
      <c r="AC476" s="176"/>
      <c r="AD476" s="176"/>
      <c r="AE476" s="176">
        <v>0</v>
      </c>
      <c r="AF476" s="172">
        <v>0</v>
      </c>
      <c r="AG476" s="172"/>
      <c r="AI476" s="168">
        <f>IFERROR(VLOOKUP(B476,[2]rptBudgetaryBudgetCrossOrganiza!$A$1:$M$754,4,FALSE),"0")</f>
        <v>0</v>
      </c>
      <c r="AJ476" s="168">
        <f>IFERROR(VLOOKUP(B476,[2]rptBudgetaryBudgetCrossOrganiza!$A$1:$M$754,6,FALSE),"0")</f>
        <v>0</v>
      </c>
      <c r="AK476" s="170">
        <v>0</v>
      </c>
      <c r="AL476" s="170">
        <f>IFERROR(VLOOKUP(B476,[3]rptBudgetaryBudgetCrossOrganiza!$A$8792:$O$10068,13,FALSE),"0")</f>
        <v>0</v>
      </c>
      <c r="AM476" s="170"/>
      <c r="AN476" s="170"/>
      <c r="AO476" s="170"/>
      <c r="AP476" s="170"/>
      <c r="AQ476" s="170"/>
      <c r="AS476" s="140"/>
      <c r="AT476" s="140"/>
      <c r="AU476" s="140"/>
      <c r="AV476" s="140"/>
      <c r="AW476" s="140"/>
      <c r="AX476" s="140"/>
      <c r="AY476" s="140"/>
      <c r="AZ476" s="140"/>
      <c r="BA476" s="141" t="b">
        <f t="shared" si="74"/>
        <v>1</v>
      </c>
      <c r="BB476" s="141">
        <f t="shared" si="78"/>
        <v>0</v>
      </c>
    </row>
    <row r="477" spans="1:54" hidden="1" x14ac:dyDescent="0.2">
      <c r="A477" s="141">
        <v>6</v>
      </c>
      <c r="B477" s="141" t="s">
        <v>720</v>
      </c>
      <c r="C477" s="148" t="str">
        <f t="shared" si="73"/>
        <v>40</v>
      </c>
      <c r="D477" s="148" t="str">
        <f t="shared" si="75"/>
        <v>80</v>
      </c>
      <c r="E477" s="148" t="str">
        <f t="shared" si="76"/>
        <v>015</v>
      </c>
      <c r="F477" s="127" t="str">
        <f t="shared" si="77"/>
        <v>6100.02</v>
      </c>
      <c r="G477" s="141" t="s">
        <v>154</v>
      </c>
      <c r="H477" s="163">
        <v>9500</v>
      </c>
      <c r="I477" s="163">
        <v>9500</v>
      </c>
      <c r="J477" s="163"/>
      <c r="K477" s="163"/>
      <c r="L477" s="163"/>
      <c r="M477" s="163">
        <v>6603.12</v>
      </c>
      <c r="N477" s="139">
        <v>6603.12</v>
      </c>
      <c r="O477" s="139"/>
      <c r="Q477" s="174">
        <v>7650</v>
      </c>
      <c r="R477" s="174">
        <v>7650</v>
      </c>
      <c r="S477" s="174"/>
      <c r="T477" s="174"/>
      <c r="U477" s="174"/>
      <c r="V477" s="174">
        <v>6073.35</v>
      </c>
      <c r="W477" s="140">
        <v>6073.35</v>
      </c>
      <c r="X477" s="140"/>
      <c r="Z477" s="176">
        <v>7500</v>
      </c>
      <c r="AA477" s="176">
        <v>7500</v>
      </c>
      <c r="AB477" s="176"/>
      <c r="AC477" s="176"/>
      <c r="AD477" s="176"/>
      <c r="AE477" s="176">
        <v>5196.53</v>
      </c>
      <c r="AF477" s="172">
        <v>5196.53</v>
      </c>
      <c r="AG477" s="172"/>
      <c r="AI477" s="168">
        <f>IFERROR(VLOOKUP(B477,[2]rptBudgetaryBudgetCrossOrganiza!$A$1:$M$754,4,FALSE),"0")</f>
        <v>7500</v>
      </c>
      <c r="AJ477" s="168">
        <f>IFERROR(VLOOKUP(B477,[2]rptBudgetaryBudgetCrossOrganiza!$A$1:$M$754,6,FALSE),"0")</f>
        <v>7500</v>
      </c>
      <c r="AK477" s="170">
        <v>7500</v>
      </c>
      <c r="AL477" s="170">
        <f>IFERROR(VLOOKUP(B477,[3]rptBudgetaryBudgetCrossOrganiza!$A$8792:$O$10068,13,FALSE),"0")</f>
        <v>1021.84</v>
      </c>
      <c r="AM477" s="170"/>
      <c r="AN477" s="170"/>
      <c r="AO477" s="170"/>
      <c r="AP477" s="170"/>
      <c r="AQ477" s="170"/>
      <c r="AS477" s="140"/>
      <c r="AT477" s="140"/>
      <c r="AU477" s="140"/>
      <c r="AV477" s="140"/>
      <c r="AW477" s="140"/>
      <c r="AX477" s="140"/>
      <c r="AY477" s="140"/>
      <c r="AZ477" s="140"/>
      <c r="BA477" s="141" t="b">
        <f t="shared" si="74"/>
        <v>1</v>
      </c>
      <c r="BB477" s="141">
        <f t="shared" si="78"/>
        <v>0</v>
      </c>
    </row>
    <row r="478" spans="1:54" hidden="1" x14ac:dyDescent="0.2">
      <c r="A478" s="141">
        <v>6</v>
      </c>
      <c r="B478" s="141" t="s">
        <v>721</v>
      </c>
      <c r="C478" s="148" t="str">
        <f t="shared" si="73"/>
        <v>40</v>
      </c>
      <c r="D478" s="148" t="str">
        <f t="shared" si="75"/>
        <v>80</v>
      </c>
      <c r="E478" s="148" t="str">
        <f t="shared" si="76"/>
        <v>560</v>
      </c>
      <c r="F478" s="127" t="str">
        <f t="shared" si="77"/>
        <v>6600.05</v>
      </c>
      <c r="G478" s="141" t="s">
        <v>1043</v>
      </c>
      <c r="H478" s="163">
        <v>0</v>
      </c>
      <c r="I478" s="163">
        <v>0</v>
      </c>
      <c r="J478" s="163"/>
      <c r="K478" s="163"/>
      <c r="L478" s="163"/>
      <c r="M478" s="163">
        <v>0</v>
      </c>
      <c r="N478" s="139">
        <v>0</v>
      </c>
      <c r="O478" s="139"/>
      <c r="Q478" s="174">
        <v>100</v>
      </c>
      <c r="R478" s="174">
        <v>100</v>
      </c>
      <c r="S478" s="174"/>
      <c r="T478" s="174"/>
      <c r="U478" s="174"/>
      <c r="V478" s="174">
        <v>0</v>
      </c>
      <c r="W478" s="140">
        <v>0</v>
      </c>
      <c r="X478" s="140"/>
      <c r="Z478" s="176">
        <v>100</v>
      </c>
      <c r="AA478" s="176">
        <v>100</v>
      </c>
      <c r="AB478" s="176"/>
      <c r="AC478" s="176"/>
      <c r="AD478" s="176"/>
      <c r="AE478" s="176">
        <v>0</v>
      </c>
      <c r="AF478" s="172">
        <v>0</v>
      </c>
      <c r="AG478" s="172"/>
      <c r="AI478" s="168">
        <f>IFERROR(VLOOKUP(B478,[2]rptBudgetaryBudgetCrossOrganiza!$A$1:$M$754,4,FALSE),"0")</f>
        <v>100</v>
      </c>
      <c r="AJ478" s="168">
        <f>IFERROR(VLOOKUP(B478,[2]rptBudgetaryBudgetCrossOrganiza!$A$1:$M$754,6,FALSE),"0")</f>
        <v>100</v>
      </c>
      <c r="AK478" s="170">
        <v>100</v>
      </c>
      <c r="AL478" s="170">
        <f>IFERROR(VLOOKUP(B478,[3]rptBudgetaryBudgetCrossOrganiza!$A$8792:$O$10068,13,FALSE),"0")</f>
        <v>0</v>
      </c>
      <c r="AM478" s="170"/>
      <c r="AN478" s="170"/>
      <c r="AO478" s="170"/>
      <c r="AP478" s="170"/>
      <c r="AQ478" s="170"/>
      <c r="AS478" s="140"/>
      <c r="AT478" s="140"/>
      <c r="AU478" s="140"/>
      <c r="AV478" s="140"/>
      <c r="AW478" s="140"/>
      <c r="AX478" s="140"/>
      <c r="AY478" s="140"/>
      <c r="AZ478" s="140"/>
      <c r="BA478" s="141" t="b">
        <f t="shared" si="74"/>
        <v>1</v>
      </c>
      <c r="BB478" s="141">
        <f t="shared" si="78"/>
        <v>0</v>
      </c>
    </row>
    <row r="479" spans="1:54" hidden="1" x14ac:dyDescent="0.2">
      <c r="A479" s="141">
        <v>6</v>
      </c>
      <c r="B479" s="141" t="s">
        <v>722</v>
      </c>
      <c r="C479" s="148" t="str">
        <f t="shared" si="73"/>
        <v>40</v>
      </c>
      <c r="D479" s="148" t="str">
        <f t="shared" si="75"/>
        <v>80</v>
      </c>
      <c r="E479" s="148" t="str">
        <f t="shared" si="76"/>
        <v>560</v>
      </c>
      <c r="F479" s="127" t="str">
        <f t="shared" si="77"/>
        <v>6600.04</v>
      </c>
      <c r="G479" s="141" t="s">
        <v>124</v>
      </c>
      <c r="H479" s="163">
        <v>4000</v>
      </c>
      <c r="I479" s="163">
        <v>4000</v>
      </c>
      <c r="J479" s="163"/>
      <c r="K479" s="163"/>
      <c r="L479" s="163"/>
      <c r="M479" s="163">
        <v>0</v>
      </c>
      <c r="N479" s="139">
        <v>0</v>
      </c>
      <c r="O479" s="139"/>
      <c r="Q479" s="174">
        <v>6500</v>
      </c>
      <c r="R479" s="174">
        <v>6500</v>
      </c>
      <c r="S479" s="174"/>
      <c r="T479" s="174"/>
      <c r="U479" s="174"/>
      <c r="V479" s="174">
        <v>55</v>
      </c>
      <c r="W479" s="140">
        <v>55</v>
      </c>
      <c r="X479" s="140"/>
      <c r="Z479" s="176">
        <v>6500</v>
      </c>
      <c r="AA479" s="176">
        <v>6500</v>
      </c>
      <c r="AB479" s="176"/>
      <c r="AC479" s="176"/>
      <c r="AD479" s="176"/>
      <c r="AE479" s="176">
        <v>240</v>
      </c>
      <c r="AF479" s="172">
        <v>240</v>
      </c>
      <c r="AG479" s="172"/>
      <c r="AI479" s="168">
        <f>IFERROR(VLOOKUP(B479,[2]rptBudgetaryBudgetCrossOrganiza!$A$1:$M$754,4,FALSE),"0")</f>
        <v>6500</v>
      </c>
      <c r="AJ479" s="168">
        <f>IFERROR(VLOOKUP(B479,[2]rptBudgetaryBudgetCrossOrganiza!$A$1:$M$754,6,FALSE),"0")</f>
        <v>6500</v>
      </c>
      <c r="AK479" s="170">
        <v>6500</v>
      </c>
      <c r="AL479" s="170">
        <f>IFERROR(VLOOKUP(B479,[3]rptBudgetaryBudgetCrossOrganiza!$A$8792:$O$10068,13,FALSE),"0")</f>
        <v>0</v>
      </c>
      <c r="AM479" s="170"/>
      <c r="AN479" s="170"/>
      <c r="AO479" s="170"/>
      <c r="AP479" s="170"/>
      <c r="AQ479" s="170"/>
      <c r="AS479" s="140"/>
      <c r="AT479" s="140"/>
      <c r="AU479" s="140"/>
      <c r="AV479" s="140"/>
      <c r="AW479" s="140"/>
      <c r="AX479" s="140"/>
      <c r="AY479" s="140"/>
      <c r="AZ479" s="140"/>
      <c r="BA479" s="141" t="b">
        <f t="shared" si="74"/>
        <v>1</v>
      </c>
      <c r="BB479" s="141">
        <f t="shared" si="78"/>
        <v>0</v>
      </c>
    </row>
    <row r="480" spans="1:54" hidden="1" x14ac:dyDescent="0.2">
      <c r="A480" s="141">
        <v>4</v>
      </c>
      <c r="B480" s="141" t="s">
        <v>723</v>
      </c>
      <c r="C480" s="148" t="str">
        <f t="shared" si="73"/>
        <v>40</v>
      </c>
      <c r="D480" s="148" t="str">
        <f t="shared" si="75"/>
        <v>80</v>
      </c>
      <c r="E480" s="148" t="str">
        <f t="shared" si="76"/>
        <v>560</v>
      </c>
      <c r="F480" s="127" t="str">
        <f t="shared" si="77"/>
        <v>5100.16</v>
      </c>
      <c r="G480" s="141" t="s">
        <v>114</v>
      </c>
      <c r="H480" s="163">
        <v>0</v>
      </c>
      <c r="I480" s="163">
        <v>0</v>
      </c>
      <c r="J480" s="163"/>
      <c r="K480" s="163"/>
      <c r="L480" s="163"/>
      <c r="M480" s="163">
        <v>0</v>
      </c>
      <c r="N480" s="139">
        <v>0</v>
      </c>
      <c r="O480" s="139"/>
      <c r="Q480" s="174">
        <v>0</v>
      </c>
      <c r="R480" s="174">
        <v>0</v>
      </c>
      <c r="S480" s="174"/>
      <c r="T480" s="174"/>
      <c r="U480" s="174"/>
      <c r="V480" s="174">
        <v>0</v>
      </c>
      <c r="W480" s="140">
        <v>0</v>
      </c>
      <c r="X480" s="140"/>
      <c r="Z480" s="176">
        <v>0</v>
      </c>
      <c r="AA480" s="176">
        <v>0</v>
      </c>
      <c r="AB480" s="176"/>
      <c r="AC480" s="176"/>
      <c r="AD480" s="176"/>
      <c r="AE480" s="176">
        <v>0</v>
      </c>
      <c r="AF480" s="172">
        <v>0</v>
      </c>
      <c r="AG480" s="172"/>
      <c r="AI480" s="168">
        <f>IFERROR(VLOOKUP(B480,[2]rptBudgetaryBudgetCrossOrganiza!$A$1:$M$754,4,FALSE),"0")</f>
        <v>0</v>
      </c>
      <c r="AJ480" s="168">
        <f>IFERROR(VLOOKUP(B480,[2]rptBudgetaryBudgetCrossOrganiza!$A$1:$M$754,6,FALSE),"0")</f>
        <v>0</v>
      </c>
      <c r="AK480" s="170">
        <v>0</v>
      </c>
      <c r="AL480" s="170">
        <f>IFERROR(VLOOKUP(B480,[3]rptBudgetaryBudgetCrossOrganiza!$A$8792:$O$10068,13,FALSE),"0")</f>
        <v>0</v>
      </c>
      <c r="AM480" s="170"/>
      <c r="AN480" s="170"/>
      <c r="AO480" s="170"/>
      <c r="AP480" s="170"/>
      <c r="AQ480" s="170"/>
      <c r="AS480" s="140"/>
      <c r="AT480" s="140"/>
      <c r="AU480" s="140"/>
      <c r="AV480" s="140"/>
      <c r="AW480" s="140"/>
      <c r="AX480" s="140"/>
      <c r="AY480" s="140"/>
      <c r="AZ480" s="140"/>
      <c r="BA480" s="141" t="b">
        <f t="shared" si="74"/>
        <v>1</v>
      </c>
      <c r="BB480" s="141">
        <f t="shared" si="78"/>
        <v>0</v>
      </c>
    </row>
    <row r="481" spans="1:54" hidden="1" x14ac:dyDescent="0.2">
      <c r="A481" s="141">
        <v>4</v>
      </c>
      <c r="B481" s="141" t="s">
        <v>724</v>
      </c>
      <c r="C481" s="148" t="str">
        <f t="shared" si="73"/>
        <v>40</v>
      </c>
      <c r="D481" s="148" t="str">
        <f t="shared" si="75"/>
        <v>80</v>
      </c>
      <c r="E481" s="148" t="str">
        <f t="shared" si="76"/>
        <v>560</v>
      </c>
      <c r="F481" s="127" t="str">
        <f t="shared" si="77"/>
        <v>5100.12</v>
      </c>
      <c r="G481" s="141" t="s">
        <v>110</v>
      </c>
      <c r="H481" s="163">
        <v>0</v>
      </c>
      <c r="I481" s="163">
        <v>0</v>
      </c>
      <c r="J481" s="163"/>
      <c r="K481" s="163"/>
      <c r="L481" s="163"/>
      <c r="M481" s="163">
        <v>0</v>
      </c>
      <c r="N481" s="139">
        <v>0</v>
      </c>
      <c r="O481" s="139"/>
      <c r="Q481" s="174">
        <v>0</v>
      </c>
      <c r="R481" s="174">
        <v>0</v>
      </c>
      <c r="S481" s="174"/>
      <c r="T481" s="174"/>
      <c r="U481" s="174"/>
      <c r="V481" s="174">
        <v>0</v>
      </c>
      <c r="W481" s="140">
        <v>0</v>
      </c>
      <c r="X481" s="140"/>
      <c r="Z481" s="176">
        <v>0</v>
      </c>
      <c r="AA481" s="176">
        <v>0</v>
      </c>
      <c r="AB481" s="176"/>
      <c r="AC481" s="176"/>
      <c r="AD481" s="176"/>
      <c r="AE481" s="176">
        <v>0</v>
      </c>
      <c r="AF481" s="172">
        <v>0</v>
      </c>
      <c r="AG481" s="172"/>
      <c r="AI481" s="168">
        <f>IFERROR(VLOOKUP(B481,[2]rptBudgetaryBudgetCrossOrganiza!$A$1:$M$754,4,FALSE),"0")</f>
        <v>0</v>
      </c>
      <c r="AJ481" s="168">
        <f>IFERROR(VLOOKUP(B481,[2]rptBudgetaryBudgetCrossOrganiza!$A$1:$M$754,6,FALSE),"0")</f>
        <v>0</v>
      </c>
      <c r="AK481" s="170">
        <v>0</v>
      </c>
      <c r="AL481" s="170">
        <f>IFERROR(VLOOKUP(B481,[3]rptBudgetaryBudgetCrossOrganiza!$A$8792:$O$10068,13,FALSE),"0")</f>
        <v>0</v>
      </c>
      <c r="AM481" s="170"/>
      <c r="AN481" s="170"/>
      <c r="AO481" s="170"/>
      <c r="AP481" s="170"/>
      <c r="AQ481" s="170"/>
      <c r="AS481" s="140"/>
      <c r="AT481" s="140"/>
      <c r="AU481" s="140"/>
      <c r="AV481" s="140"/>
      <c r="AW481" s="140"/>
      <c r="AX481" s="140"/>
      <c r="AY481" s="140"/>
      <c r="AZ481" s="140"/>
      <c r="BA481" s="141" t="b">
        <f t="shared" si="74"/>
        <v>1</v>
      </c>
      <c r="BB481" s="141">
        <f t="shared" si="78"/>
        <v>0</v>
      </c>
    </row>
    <row r="482" spans="1:54" hidden="1" x14ac:dyDescent="0.2">
      <c r="A482" s="141">
        <v>4</v>
      </c>
      <c r="B482" s="141" t="s">
        <v>725</v>
      </c>
      <c r="C482" s="148" t="str">
        <f t="shared" si="73"/>
        <v>40</v>
      </c>
      <c r="D482" s="148" t="str">
        <f t="shared" si="75"/>
        <v>80</v>
      </c>
      <c r="E482" s="148" t="str">
        <f t="shared" si="76"/>
        <v>560</v>
      </c>
      <c r="F482" s="127" t="str">
        <f t="shared" si="77"/>
        <v>5100.15</v>
      </c>
      <c r="G482" s="141" t="s">
        <v>113</v>
      </c>
      <c r="H482" s="163">
        <v>215</v>
      </c>
      <c r="I482" s="163">
        <v>215</v>
      </c>
      <c r="J482" s="163"/>
      <c r="K482" s="163"/>
      <c r="L482" s="163"/>
      <c r="M482" s="163">
        <v>187.5</v>
      </c>
      <c r="N482" s="139">
        <v>187.5</v>
      </c>
      <c r="O482" s="139"/>
      <c r="Q482" s="174">
        <v>515</v>
      </c>
      <c r="R482" s="174">
        <v>515</v>
      </c>
      <c r="S482" s="174"/>
      <c r="T482" s="174"/>
      <c r="U482" s="174"/>
      <c r="V482" s="174">
        <v>0</v>
      </c>
      <c r="W482" s="140">
        <v>0</v>
      </c>
      <c r="X482" s="140"/>
      <c r="Z482" s="176">
        <v>0</v>
      </c>
      <c r="AA482" s="176">
        <v>0</v>
      </c>
      <c r="AB482" s="176"/>
      <c r="AC482" s="176"/>
      <c r="AD482" s="176"/>
      <c r="AE482" s="176">
        <v>0</v>
      </c>
      <c r="AF482" s="172">
        <v>0</v>
      </c>
      <c r="AG482" s="172"/>
      <c r="AI482" s="168">
        <f>IFERROR(VLOOKUP(B482,[2]rptBudgetaryBudgetCrossOrganiza!$A$1:$M$754,4,FALSE),"0")</f>
        <v>0</v>
      </c>
      <c r="AJ482" s="168">
        <f>IFERROR(VLOOKUP(B482,[2]rptBudgetaryBudgetCrossOrganiza!$A$1:$M$754,6,FALSE),"0")</f>
        <v>0</v>
      </c>
      <c r="AK482" s="170">
        <v>0</v>
      </c>
      <c r="AL482" s="170">
        <f>IFERROR(VLOOKUP(B482,[3]rptBudgetaryBudgetCrossOrganiza!$A$8792:$O$10068,13,FALSE),"0")</f>
        <v>0</v>
      </c>
      <c r="AM482" s="170"/>
      <c r="AN482" s="170"/>
      <c r="AO482" s="170"/>
      <c r="AP482" s="170"/>
      <c r="AQ482" s="170"/>
      <c r="AS482" s="140"/>
      <c r="AT482" s="140"/>
      <c r="AU482" s="140"/>
      <c r="AV482" s="140"/>
      <c r="AW482" s="140"/>
      <c r="AX482" s="140"/>
      <c r="AY482" s="140"/>
      <c r="AZ482" s="140"/>
      <c r="BA482" s="141" t="b">
        <f t="shared" si="74"/>
        <v>1</v>
      </c>
      <c r="BB482" s="141">
        <f t="shared" si="78"/>
        <v>0</v>
      </c>
    </row>
    <row r="483" spans="1:54" hidden="1" x14ac:dyDescent="0.2">
      <c r="A483" s="141">
        <v>4</v>
      </c>
      <c r="B483" s="141" t="s">
        <v>726</v>
      </c>
      <c r="C483" s="148" t="str">
        <f t="shared" si="73"/>
        <v>40</v>
      </c>
      <c r="D483" s="148" t="str">
        <f t="shared" si="75"/>
        <v>80</v>
      </c>
      <c r="E483" s="148" t="str">
        <f t="shared" si="76"/>
        <v>560</v>
      </c>
      <c r="F483" s="127" t="str">
        <f t="shared" si="77"/>
        <v>5100.08</v>
      </c>
      <c r="G483" s="141" t="s">
        <v>106</v>
      </c>
      <c r="H483" s="163">
        <v>2770</v>
      </c>
      <c r="I483" s="163">
        <v>2770</v>
      </c>
      <c r="J483" s="163"/>
      <c r="K483" s="163"/>
      <c r="L483" s="163"/>
      <c r="M483" s="163">
        <v>4111.3500000000004</v>
      </c>
      <c r="N483" s="139">
        <v>4111.3500000000004</v>
      </c>
      <c r="O483" s="139"/>
      <c r="Q483" s="174">
        <v>4440</v>
      </c>
      <c r="R483" s="174">
        <v>4065</v>
      </c>
      <c r="S483" s="174"/>
      <c r="T483" s="174"/>
      <c r="U483" s="174"/>
      <c r="V483" s="174">
        <v>8855.43</v>
      </c>
      <c r="W483" s="140">
        <v>8855.43</v>
      </c>
      <c r="X483" s="140"/>
      <c r="Z483" s="176">
        <v>8865</v>
      </c>
      <c r="AA483" s="176">
        <v>8865</v>
      </c>
      <c r="AB483" s="176"/>
      <c r="AC483" s="176"/>
      <c r="AD483" s="176"/>
      <c r="AE483" s="176">
        <v>8811.07</v>
      </c>
      <c r="AF483" s="172">
        <v>8811.07</v>
      </c>
      <c r="AG483" s="172"/>
      <c r="AI483" s="168">
        <f>IFERROR(VLOOKUP(B483,[2]rptBudgetaryBudgetCrossOrganiza!$A$1:$M$754,4,FALSE),"0")</f>
        <v>8865</v>
      </c>
      <c r="AJ483" s="168">
        <f>IFERROR(VLOOKUP(B483,[2]rptBudgetaryBudgetCrossOrganiza!$A$1:$M$754,6,FALSE),"0")</f>
        <v>8865</v>
      </c>
      <c r="AK483" s="170">
        <v>8865</v>
      </c>
      <c r="AL483" s="170">
        <f>IFERROR(VLOOKUP(B483,[3]rptBudgetaryBudgetCrossOrganiza!$A$8792:$O$10068,13,FALSE),"0")</f>
        <v>2925.64</v>
      </c>
      <c r="AM483" s="170"/>
      <c r="AN483" s="170"/>
      <c r="AO483" s="170"/>
      <c r="AP483" s="170"/>
      <c r="AQ483" s="170"/>
      <c r="AS483" s="140"/>
      <c r="AT483" s="140"/>
      <c r="AU483" s="140"/>
      <c r="AV483" s="140"/>
      <c r="AW483" s="140"/>
      <c r="AX483" s="140"/>
      <c r="AY483" s="140"/>
      <c r="AZ483" s="140"/>
      <c r="BA483" s="141" t="b">
        <f t="shared" si="74"/>
        <v>1</v>
      </c>
      <c r="BB483" s="141">
        <f t="shared" si="78"/>
        <v>0</v>
      </c>
    </row>
    <row r="484" spans="1:54" hidden="1" x14ac:dyDescent="0.2">
      <c r="A484" s="141">
        <v>4</v>
      </c>
      <c r="B484" s="141" t="s">
        <v>727</v>
      </c>
      <c r="C484" s="148" t="str">
        <f t="shared" si="73"/>
        <v>40</v>
      </c>
      <c r="D484" s="148" t="str">
        <f t="shared" si="75"/>
        <v>80</v>
      </c>
      <c r="E484" s="148" t="str">
        <f t="shared" si="76"/>
        <v>560</v>
      </c>
      <c r="F484" s="127" t="str">
        <f t="shared" si="77"/>
        <v>5100.03</v>
      </c>
      <c r="G484" s="141" t="s">
        <v>101</v>
      </c>
      <c r="H484" s="163">
        <v>4440</v>
      </c>
      <c r="I484" s="163">
        <v>4440</v>
      </c>
      <c r="J484" s="163"/>
      <c r="K484" s="163"/>
      <c r="L484" s="163"/>
      <c r="M484" s="163">
        <v>3104.11</v>
      </c>
      <c r="N484" s="139">
        <v>3104.11</v>
      </c>
      <c r="O484" s="139"/>
      <c r="Q484" s="174">
        <v>4145</v>
      </c>
      <c r="R484" s="174">
        <v>3985</v>
      </c>
      <c r="S484" s="174"/>
      <c r="T484" s="174"/>
      <c r="U484" s="174"/>
      <c r="V484" s="174">
        <v>3383.7</v>
      </c>
      <c r="W484" s="140">
        <v>3383.7</v>
      </c>
      <c r="X484" s="140"/>
      <c r="Z484" s="176">
        <v>4810</v>
      </c>
      <c r="AA484" s="176">
        <v>4810</v>
      </c>
      <c r="AB484" s="176"/>
      <c r="AC484" s="176"/>
      <c r="AD484" s="176"/>
      <c r="AE484" s="176">
        <v>3007.08</v>
      </c>
      <c r="AF484" s="172">
        <v>3007.08</v>
      </c>
      <c r="AG484" s="172"/>
      <c r="AI484" s="168">
        <f>IFERROR(VLOOKUP(B484,[2]rptBudgetaryBudgetCrossOrganiza!$A$1:$M$754,4,FALSE),"0")</f>
        <v>4810</v>
      </c>
      <c r="AJ484" s="168">
        <f>IFERROR(VLOOKUP(B484,[2]rptBudgetaryBudgetCrossOrganiza!$A$1:$M$754,6,FALSE),"0")</f>
        <v>4810</v>
      </c>
      <c r="AK484" s="170">
        <v>4810</v>
      </c>
      <c r="AL484" s="170">
        <f>IFERROR(VLOOKUP(B484,[3]rptBudgetaryBudgetCrossOrganiza!$A$8792:$O$10068,13,FALSE),"0")</f>
        <v>663.26</v>
      </c>
      <c r="AM484" s="170"/>
      <c r="AN484" s="170"/>
      <c r="AO484" s="170"/>
      <c r="AP484" s="170"/>
      <c r="AQ484" s="170"/>
      <c r="AS484" s="140"/>
      <c r="AT484" s="140"/>
      <c r="AU484" s="140"/>
      <c r="AV484" s="140"/>
      <c r="AW484" s="140"/>
      <c r="AX484" s="140"/>
      <c r="AY484" s="140"/>
      <c r="AZ484" s="140"/>
      <c r="BA484" s="141" t="b">
        <f t="shared" si="74"/>
        <v>1</v>
      </c>
      <c r="BB484" s="141">
        <f t="shared" si="78"/>
        <v>0</v>
      </c>
    </row>
    <row r="485" spans="1:54" hidden="1" x14ac:dyDescent="0.2">
      <c r="A485" s="141">
        <v>4</v>
      </c>
      <c r="B485" s="141" t="s">
        <v>728</v>
      </c>
      <c r="C485" s="148" t="str">
        <f t="shared" si="73"/>
        <v>40</v>
      </c>
      <c r="D485" s="148" t="str">
        <f t="shared" si="75"/>
        <v>80</v>
      </c>
      <c r="E485" s="148" t="str">
        <f t="shared" si="76"/>
        <v>560</v>
      </c>
      <c r="F485" s="127" t="str">
        <f t="shared" si="77"/>
        <v>5100.13</v>
      </c>
      <c r="G485" s="141" t="s">
        <v>111</v>
      </c>
      <c r="H485" s="163">
        <v>0</v>
      </c>
      <c r="I485" s="163">
        <v>0</v>
      </c>
      <c r="J485" s="163"/>
      <c r="K485" s="163"/>
      <c r="L485" s="163"/>
      <c r="M485" s="163">
        <v>0</v>
      </c>
      <c r="N485" s="139">
        <v>0</v>
      </c>
      <c r="O485" s="139"/>
      <c r="Q485" s="174">
        <v>0</v>
      </c>
      <c r="R485" s="174">
        <v>0</v>
      </c>
      <c r="S485" s="174"/>
      <c r="T485" s="174"/>
      <c r="U485" s="174"/>
      <c r="V485" s="174">
        <v>0</v>
      </c>
      <c r="W485" s="140">
        <v>0</v>
      </c>
      <c r="X485" s="140"/>
      <c r="Z485" s="176">
        <v>0</v>
      </c>
      <c r="AA485" s="176">
        <v>0</v>
      </c>
      <c r="AB485" s="176"/>
      <c r="AC485" s="176"/>
      <c r="AD485" s="176"/>
      <c r="AE485" s="176">
        <v>0</v>
      </c>
      <c r="AF485" s="172">
        <v>0</v>
      </c>
      <c r="AG485" s="172"/>
      <c r="AI485" s="168">
        <f>IFERROR(VLOOKUP(B485,[2]rptBudgetaryBudgetCrossOrganiza!$A$1:$M$754,4,FALSE),"0")</f>
        <v>0</v>
      </c>
      <c r="AJ485" s="168">
        <f>IFERROR(VLOOKUP(B485,[2]rptBudgetaryBudgetCrossOrganiza!$A$1:$M$754,6,FALSE),"0")</f>
        <v>0</v>
      </c>
      <c r="AK485" s="170">
        <v>0</v>
      </c>
      <c r="AL485" s="170">
        <f>IFERROR(VLOOKUP(B485,[3]rptBudgetaryBudgetCrossOrganiza!$A$8792:$O$10068,13,FALSE),"0")</f>
        <v>0</v>
      </c>
      <c r="AM485" s="170"/>
      <c r="AN485" s="170"/>
      <c r="AO485" s="170"/>
      <c r="AP485" s="170"/>
      <c r="AQ485" s="170"/>
      <c r="AS485" s="140"/>
      <c r="AT485" s="140"/>
      <c r="AU485" s="140"/>
      <c r="AV485" s="140"/>
      <c r="AW485" s="140"/>
      <c r="AX485" s="140"/>
      <c r="AY485" s="140"/>
      <c r="AZ485" s="140"/>
      <c r="BA485" s="141" t="b">
        <f t="shared" si="74"/>
        <v>1</v>
      </c>
      <c r="BB485" s="141">
        <f t="shared" si="78"/>
        <v>0</v>
      </c>
    </row>
    <row r="486" spans="1:54" hidden="1" x14ac:dyDescent="0.2">
      <c r="A486" s="141">
        <v>4</v>
      </c>
      <c r="B486" s="141" t="s">
        <v>729</v>
      </c>
      <c r="C486" s="148" t="str">
        <f t="shared" si="73"/>
        <v>40</v>
      </c>
      <c r="D486" s="148" t="str">
        <f t="shared" si="75"/>
        <v>80</v>
      </c>
      <c r="E486" s="148" t="str">
        <f t="shared" si="76"/>
        <v>560</v>
      </c>
      <c r="F486" s="127" t="str">
        <f t="shared" si="77"/>
        <v>5100.02</v>
      </c>
      <c r="G486" s="141" t="s">
        <v>100</v>
      </c>
      <c r="H486" s="163">
        <v>43076</v>
      </c>
      <c r="I486" s="163">
        <v>43076</v>
      </c>
      <c r="J486" s="163"/>
      <c r="K486" s="163"/>
      <c r="L486" s="163"/>
      <c r="M486" s="163">
        <v>24146.5</v>
      </c>
      <c r="N486" s="139">
        <v>24146.5</v>
      </c>
      <c r="O486" s="139"/>
      <c r="Q486" s="174">
        <v>38550</v>
      </c>
      <c r="R486" s="174">
        <v>36300</v>
      </c>
      <c r="S486" s="174"/>
      <c r="T486" s="174"/>
      <c r="U486" s="174"/>
      <c r="V486" s="174">
        <v>18853.8</v>
      </c>
      <c r="W486" s="140">
        <v>18853.8</v>
      </c>
      <c r="X486" s="140"/>
      <c r="Z486" s="176">
        <v>42470</v>
      </c>
      <c r="AA486" s="176">
        <v>42470</v>
      </c>
      <c r="AB486" s="176"/>
      <c r="AC486" s="176"/>
      <c r="AD486" s="176"/>
      <c r="AE486" s="176">
        <v>19703.900000000001</v>
      </c>
      <c r="AF486" s="172">
        <v>19703.900000000001</v>
      </c>
      <c r="AG486" s="172"/>
      <c r="AI486" s="168">
        <f>IFERROR(VLOOKUP(B486,[2]rptBudgetaryBudgetCrossOrganiza!$A$1:$M$754,4,FALSE),"0")</f>
        <v>42470</v>
      </c>
      <c r="AJ486" s="168">
        <f>IFERROR(VLOOKUP(B486,[2]rptBudgetaryBudgetCrossOrganiza!$A$1:$M$754,6,FALSE),"0")</f>
        <v>42470</v>
      </c>
      <c r="AK486" s="170">
        <v>42470</v>
      </c>
      <c r="AL486" s="170">
        <f>IFERROR(VLOOKUP(B486,[3]rptBudgetaryBudgetCrossOrganiza!$A$8792:$O$10068,13,FALSE),"0")</f>
        <v>3774.34</v>
      </c>
      <c r="AM486" s="170"/>
      <c r="AN486" s="170"/>
      <c r="AO486" s="170"/>
      <c r="AP486" s="170"/>
      <c r="AQ486" s="170"/>
      <c r="AS486" s="140"/>
      <c r="AT486" s="140"/>
      <c r="AU486" s="140"/>
      <c r="AV486" s="140"/>
      <c r="AW486" s="140"/>
      <c r="AX486" s="140"/>
      <c r="AY486" s="140"/>
      <c r="AZ486" s="140"/>
      <c r="BA486" s="141" t="b">
        <f t="shared" si="74"/>
        <v>1</v>
      </c>
      <c r="BB486" s="141">
        <f t="shared" si="78"/>
        <v>0</v>
      </c>
    </row>
    <row r="487" spans="1:54" hidden="1" x14ac:dyDescent="0.2">
      <c r="A487" s="141">
        <v>4</v>
      </c>
      <c r="B487" s="141" t="s">
        <v>730</v>
      </c>
      <c r="C487" s="148" t="str">
        <f t="shared" si="73"/>
        <v>40</v>
      </c>
      <c r="D487" s="148" t="str">
        <f t="shared" si="75"/>
        <v>80</v>
      </c>
      <c r="E487" s="148" t="str">
        <f t="shared" si="76"/>
        <v>560</v>
      </c>
      <c r="F487" s="127" t="str">
        <f t="shared" si="77"/>
        <v>5100.05</v>
      </c>
      <c r="G487" s="141" t="s">
        <v>103</v>
      </c>
      <c r="H487" s="163">
        <v>390</v>
      </c>
      <c r="I487" s="163">
        <v>390</v>
      </c>
      <c r="J487" s="163"/>
      <c r="K487" s="163"/>
      <c r="L487" s="163"/>
      <c r="M487" s="163">
        <v>270.88</v>
      </c>
      <c r="N487" s="139">
        <v>270.88</v>
      </c>
      <c r="O487" s="139"/>
      <c r="Q487" s="174">
        <v>295</v>
      </c>
      <c r="R487" s="174">
        <v>290</v>
      </c>
      <c r="S487" s="174"/>
      <c r="T487" s="174"/>
      <c r="U487" s="174"/>
      <c r="V487" s="174">
        <v>319.02999999999997</v>
      </c>
      <c r="W487" s="140">
        <v>319.02999999999997</v>
      </c>
      <c r="X487" s="140"/>
      <c r="Z487" s="176">
        <v>650</v>
      </c>
      <c r="AA487" s="176">
        <v>650</v>
      </c>
      <c r="AB487" s="176"/>
      <c r="AC487" s="176"/>
      <c r="AD487" s="176"/>
      <c r="AE487" s="176">
        <v>256.92</v>
      </c>
      <c r="AF487" s="172">
        <v>256.92</v>
      </c>
      <c r="AG487" s="172"/>
      <c r="AI487" s="168">
        <f>IFERROR(VLOOKUP(B487,[2]rptBudgetaryBudgetCrossOrganiza!$A$1:$M$754,4,FALSE),"0")</f>
        <v>650</v>
      </c>
      <c r="AJ487" s="168">
        <f>IFERROR(VLOOKUP(B487,[2]rptBudgetaryBudgetCrossOrganiza!$A$1:$M$754,6,FALSE),"0")</f>
        <v>650</v>
      </c>
      <c r="AK487" s="170">
        <v>650</v>
      </c>
      <c r="AL487" s="170">
        <f>IFERROR(VLOOKUP(B487,[3]rptBudgetaryBudgetCrossOrganiza!$A$8792:$O$10068,13,FALSE),"0")</f>
        <v>64.27</v>
      </c>
      <c r="AM487" s="170"/>
      <c r="AN487" s="170"/>
      <c r="AO487" s="170"/>
      <c r="AP487" s="170"/>
      <c r="AQ487" s="170"/>
      <c r="AS487" s="140"/>
      <c r="AT487" s="140"/>
      <c r="AU487" s="140"/>
      <c r="AV487" s="140"/>
      <c r="AW487" s="140"/>
      <c r="AX487" s="140"/>
      <c r="AY487" s="140"/>
      <c r="AZ487" s="140"/>
      <c r="BA487" s="141" t="b">
        <f t="shared" si="74"/>
        <v>1</v>
      </c>
      <c r="BB487" s="141">
        <f t="shared" si="78"/>
        <v>0</v>
      </c>
    </row>
    <row r="488" spans="1:54" hidden="1" x14ac:dyDescent="0.2">
      <c r="A488" s="141">
        <v>4</v>
      </c>
      <c r="B488" s="141" t="s">
        <v>731</v>
      </c>
      <c r="C488" s="148" t="str">
        <f t="shared" si="73"/>
        <v>40</v>
      </c>
      <c r="D488" s="148" t="str">
        <f t="shared" si="75"/>
        <v>80</v>
      </c>
      <c r="E488" s="148" t="str">
        <f t="shared" si="76"/>
        <v>560</v>
      </c>
      <c r="F488" s="127" t="str">
        <f t="shared" si="77"/>
        <v>5100.07</v>
      </c>
      <c r="G488" s="141" t="s">
        <v>105</v>
      </c>
      <c r="H488" s="163">
        <v>2070</v>
      </c>
      <c r="I488" s="163">
        <v>2070</v>
      </c>
      <c r="J488" s="163"/>
      <c r="K488" s="163"/>
      <c r="L488" s="163"/>
      <c r="M488" s="163">
        <v>1114.1199999999999</v>
      </c>
      <c r="N488" s="139">
        <v>1114.1199999999999</v>
      </c>
      <c r="O488" s="139"/>
      <c r="Q488" s="174">
        <v>1520</v>
      </c>
      <c r="R488" s="174">
        <v>1470</v>
      </c>
      <c r="S488" s="174"/>
      <c r="T488" s="174"/>
      <c r="U488" s="174"/>
      <c r="V488" s="174">
        <v>938.46</v>
      </c>
      <c r="W488" s="140">
        <v>938.46</v>
      </c>
      <c r="X488" s="140"/>
      <c r="Z488" s="176">
        <v>1640</v>
      </c>
      <c r="AA488" s="176">
        <v>1640</v>
      </c>
      <c r="AB488" s="176"/>
      <c r="AC488" s="176"/>
      <c r="AD488" s="176"/>
      <c r="AE488" s="176">
        <v>675.48</v>
      </c>
      <c r="AF488" s="172">
        <v>675.48</v>
      </c>
      <c r="AG488" s="172"/>
      <c r="AI488" s="168">
        <f>IFERROR(VLOOKUP(B488,[2]rptBudgetaryBudgetCrossOrganiza!$A$1:$M$754,4,FALSE),"0")</f>
        <v>1640</v>
      </c>
      <c r="AJ488" s="168">
        <f>IFERROR(VLOOKUP(B488,[2]rptBudgetaryBudgetCrossOrganiza!$A$1:$M$754,6,FALSE),"0")</f>
        <v>1640</v>
      </c>
      <c r="AK488" s="170">
        <v>1640</v>
      </c>
      <c r="AL488" s="170">
        <f>IFERROR(VLOOKUP(B488,[3]rptBudgetaryBudgetCrossOrganiza!$A$8792:$O$10068,13,FALSE),"0")</f>
        <v>139.79</v>
      </c>
      <c r="AM488" s="170"/>
      <c r="AN488" s="170"/>
      <c r="AO488" s="170"/>
      <c r="AP488" s="170"/>
      <c r="AQ488" s="170"/>
      <c r="AS488" s="140"/>
      <c r="AT488" s="140"/>
      <c r="AU488" s="140"/>
      <c r="AV488" s="140"/>
      <c r="AW488" s="140"/>
      <c r="AX488" s="140"/>
      <c r="AY488" s="140"/>
      <c r="AZ488" s="140"/>
      <c r="BA488" s="141" t="b">
        <f t="shared" si="74"/>
        <v>1</v>
      </c>
      <c r="BB488" s="141">
        <f t="shared" si="78"/>
        <v>0</v>
      </c>
    </row>
    <row r="489" spans="1:54" hidden="1" x14ac:dyDescent="0.2">
      <c r="A489" s="141">
        <v>4</v>
      </c>
      <c r="B489" s="141" t="s">
        <v>732</v>
      </c>
      <c r="C489" s="148" t="str">
        <f t="shared" si="73"/>
        <v>40</v>
      </c>
      <c r="D489" s="148" t="str">
        <f t="shared" si="75"/>
        <v>80</v>
      </c>
      <c r="E489" s="148" t="str">
        <f t="shared" si="76"/>
        <v>560</v>
      </c>
      <c r="F489" s="127" t="str">
        <f t="shared" si="77"/>
        <v>5100.11</v>
      </c>
      <c r="G489" s="141" t="s">
        <v>109</v>
      </c>
      <c r="H489" s="163">
        <v>4305</v>
      </c>
      <c r="I489" s="163">
        <v>4305</v>
      </c>
      <c r="J489" s="163"/>
      <c r="K489" s="163"/>
      <c r="L489" s="163"/>
      <c r="M489" s="163">
        <v>3059.02</v>
      </c>
      <c r="N489" s="139">
        <v>3059.02</v>
      </c>
      <c r="O489" s="139"/>
      <c r="Q489" s="174">
        <v>3550</v>
      </c>
      <c r="R489" s="174">
        <v>3440</v>
      </c>
      <c r="S489" s="174"/>
      <c r="T489" s="174"/>
      <c r="U489" s="174"/>
      <c r="V489" s="174">
        <v>2911.47</v>
      </c>
      <c r="W489" s="140">
        <v>2911.47</v>
      </c>
      <c r="X489" s="140"/>
      <c r="Z489" s="176">
        <v>4290</v>
      </c>
      <c r="AA489" s="176">
        <v>4290</v>
      </c>
      <c r="AB489" s="176"/>
      <c r="AC489" s="176"/>
      <c r="AD489" s="176"/>
      <c r="AE489" s="176">
        <v>3311.68</v>
      </c>
      <c r="AF489" s="172">
        <v>3311.68</v>
      </c>
      <c r="AG489" s="172"/>
      <c r="AI489" s="168">
        <f>IFERROR(VLOOKUP(B489,[2]rptBudgetaryBudgetCrossOrganiza!$A$1:$M$754,4,FALSE),"0")</f>
        <v>4290</v>
      </c>
      <c r="AJ489" s="168">
        <f>IFERROR(VLOOKUP(B489,[2]rptBudgetaryBudgetCrossOrganiza!$A$1:$M$754,6,FALSE),"0")</f>
        <v>4290</v>
      </c>
      <c r="AK489" s="170">
        <v>4290</v>
      </c>
      <c r="AL489" s="170">
        <f>IFERROR(VLOOKUP(B489,[3]rptBudgetaryBudgetCrossOrganiza!$A$8792:$O$10068,13,FALSE),"0")</f>
        <v>765.3</v>
      </c>
      <c r="AM489" s="170"/>
      <c r="AN489" s="170"/>
      <c r="AO489" s="170"/>
      <c r="AP489" s="170"/>
      <c r="AQ489" s="170"/>
      <c r="AS489" s="140"/>
      <c r="AT489" s="140"/>
      <c r="AU489" s="140"/>
      <c r="AV489" s="140"/>
      <c r="AW489" s="140"/>
      <c r="AX489" s="140"/>
      <c r="AY489" s="140"/>
      <c r="AZ489" s="140"/>
      <c r="BA489" s="141" t="b">
        <f t="shared" si="74"/>
        <v>1</v>
      </c>
      <c r="BB489" s="141">
        <f t="shared" si="78"/>
        <v>0</v>
      </c>
    </row>
    <row r="490" spans="1:54" hidden="1" x14ac:dyDescent="0.2">
      <c r="A490" s="141">
        <v>4</v>
      </c>
      <c r="B490" s="141" t="s">
        <v>733</v>
      </c>
      <c r="C490" s="148" t="str">
        <f t="shared" si="73"/>
        <v>40</v>
      </c>
      <c r="D490" s="148" t="str">
        <f t="shared" si="75"/>
        <v>80</v>
      </c>
      <c r="E490" s="148" t="str">
        <f t="shared" si="76"/>
        <v>560</v>
      </c>
      <c r="F490" s="127" t="str">
        <f t="shared" si="77"/>
        <v>5100.17</v>
      </c>
      <c r="G490" s="141" t="s">
        <v>1027</v>
      </c>
      <c r="H490" s="163">
        <v>0</v>
      </c>
      <c r="I490" s="163">
        <v>0</v>
      </c>
      <c r="J490" s="163"/>
      <c r="K490" s="163"/>
      <c r="L490" s="163"/>
      <c r="M490" s="163">
        <v>0</v>
      </c>
      <c r="N490" s="139">
        <v>0</v>
      </c>
      <c r="O490" s="139"/>
      <c r="Q490" s="174">
        <v>0</v>
      </c>
      <c r="R490" s="174">
        <v>0</v>
      </c>
      <c r="S490" s="174"/>
      <c r="T490" s="174"/>
      <c r="U490" s="174"/>
      <c r="V490" s="174">
        <v>0</v>
      </c>
      <c r="W490" s="140">
        <v>0</v>
      </c>
      <c r="X490" s="140"/>
      <c r="Z490" s="176">
        <v>0</v>
      </c>
      <c r="AA490" s="176">
        <v>0</v>
      </c>
      <c r="AB490" s="176"/>
      <c r="AC490" s="176"/>
      <c r="AD490" s="176"/>
      <c r="AE490" s="176">
        <v>0</v>
      </c>
      <c r="AF490" s="172">
        <v>0</v>
      </c>
      <c r="AG490" s="172"/>
      <c r="AI490" s="168">
        <f>IFERROR(VLOOKUP(B490,[2]rptBudgetaryBudgetCrossOrganiza!$A$1:$M$754,4,FALSE),"0")</f>
        <v>0</v>
      </c>
      <c r="AJ490" s="168">
        <f>IFERROR(VLOOKUP(B490,[2]rptBudgetaryBudgetCrossOrganiza!$A$1:$M$754,6,FALSE),"0")</f>
        <v>0</v>
      </c>
      <c r="AK490" s="170">
        <v>0</v>
      </c>
      <c r="AL490" s="170">
        <f>IFERROR(VLOOKUP(B490,[3]rptBudgetaryBudgetCrossOrganiza!$A$8792:$O$10068,13,FALSE),"0")</f>
        <v>0</v>
      </c>
      <c r="AM490" s="170"/>
      <c r="AN490" s="170"/>
      <c r="AO490" s="170"/>
      <c r="AP490" s="170"/>
      <c r="AQ490" s="170"/>
      <c r="AS490" s="140"/>
      <c r="AT490" s="140"/>
      <c r="AU490" s="140"/>
      <c r="AV490" s="140"/>
      <c r="AW490" s="140"/>
      <c r="AX490" s="140"/>
      <c r="AY490" s="140"/>
      <c r="AZ490" s="140"/>
      <c r="BA490" s="141" t="b">
        <f t="shared" si="74"/>
        <v>1</v>
      </c>
      <c r="BB490" s="141">
        <f t="shared" si="78"/>
        <v>0</v>
      </c>
    </row>
    <row r="491" spans="1:54" hidden="1" x14ac:dyDescent="0.2">
      <c r="A491" s="141">
        <v>4</v>
      </c>
      <c r="B491" s="141" t="s">
        <v>734</v>
      </c>
      <c r="C491" s="148" t="str">
        <f t="shared" si="73"/>
        <v>40</v>
      </c>
      <c r="D491" s="148" t="str">
        <f t="shared" si="75"/>
        <v>80</v>
      </c>
      <c r="E491" s="148" t="str">
        <f t="shared" si="76"/>
        <v>560</v>
      </c>
      <c r="F491" s="127" t="str">
        <f t="shared" si="77"/>
        <v>5100.00</v>
      </c>
      <c r="G491" s="141" t="s">
        <v>98</v>
      </c>
      <c r="H491" s="163">
        <v>45805</v>
      </c>
      <c r="I491" s="163">
        <v>45805</v>
      </c>
      <c r="J491" s="163"/>
      <c r="K491" s="163"/>
      <c r="L491" s="163"/>
      <c r="M491" s="163">
        <v>33341.1</v>
      </c>
      <c r="N491" s="139">
        <v>33341.1</v>
      </c>
      <c r="O491" s="139"/>
      <c r="Q491" s="174">
        <v>38885</v>
      </c>
      <c r="R491" s="174">
        <v>37455</v>
      </c>
      <c r="S491" s="174"/>
      <c r="T491" s="174"/>
      <c r="U491" s="174"/>
      <c r="V491" s="174">
        <v>34668.9</v>
      </c>
      <c r="W491" s="140">
        <v>34668.9</v>
      </c>
      <c r="X491" s="140"/>
      <c r="Z491" s="176">
        <v>54165</v>
      </c>
      <c r="AA491" s="176">
        <v>54165</v>
      </c>
      <c r="AB491" s="176"/>
      <c r="AC491" s="176"/>
      <c r="AD491" s="176"/>
      <c r="AE491" s="176">
        <v>33705.769999999997</v>
      </c>
      <c r="AF491" s="172">
        <v>33705.769999999997</v>
      </c>
      <c r="AG491" s="172"/>
      <c r="AI491" s="168">
        <f>IFERROR(VLOOKUP(B491,[2]rptBudgetaryBudgetCrossOrganiza!$A$1:$M$754,4,FALSE),"0")</f>
        <v>54165</v>
      </c>
      <c r="AJ491" s="168">
        <f>IFERROR(VLOOKUP(B491,[2]rptBudgetaryBudgetCrossOrganiza!$A$1:$M$754,6,FALSE),"0")</f>
        <v>54165</v>
      </c>
      <c r="AK491" s="170">
        <v>54165</v>
      </c>
      <c r="AL491" s="170">
        <f>IFERROR(VLOOKUP(B491,[3]rptBudgetaryBudgetCrossOrganiza!$A$8792:$O$10068,13,FALSE),"0")</f>
        <v>8988.4500000000007</v>
      </c>
      <c r="AM491" s="170"/>
      <c r="AN491" s="170"/>
      <c r="AO491" s="170"/>
      <c r="AP491" s="170"/>
      <c r="AQ491" s="170"/>
      <c r="AS491" s="140"/>
      <c r="AT491" s="140"/>
      <c r="AU491" s="140"/>
      <c r="AV491" s="140"/>
      <c r="AW491" s="140"/>
      <c r="AX491" s="140"/>
      <c r="AY491" s="140"/>
      <c r="AZ491" s="140"/>
      <c r="BA491" s="141" t="b">
        <f t="shared" si="74"/>
        <v>1</v>
      </c>
      <c r="BB491" s="141">
        <f t="shared" si="78"/>
        <v>0</v>
      </c>
    </row>
    <row r="492" spans="1:54" hidden="1" x14ac:dyDescent="0.2">
      <c r="A492" s="141">
        <v>4</v>
      </c>
      <c r="B492" s="141" t="s">
        <v>735</v>
      </c>
      <c r="C492" s="148" t="str">
        <f t="shared" si="73"/>
        <v>40</v>
      </c>
      <c r="D492" s="148" t="str">
        <f t="shared" si="75"/>
        <v>80</v>
      </c>
      <c r="E492" s="148" t="str">
        <f t="shared" si="76"/>
        <v>560</v>
      </c>
      <c r="F492" s="127" t="str">
        <f t="shared" si="77"/>
        <v>5100.14</v>
      </c>
      <c r="G492" s="141" t="s">
        <v>112</v>
      </c>
      <c r="H492" s="163">
        <v>0</v>
      </c>
      <c r="I492" s="163">
        <v>0</v>
      </c>
      <c r="J492" s="163"/>
      <c r="K492" s="163"/>
      <c r="L492" s="163"/>
      <c r="M492" s="163">
        <v>0</v>
      </c>
      <c r="N492" s="139">
        <v>0</v>
      </c>
      <c r="O492" s="139"/>
      <c r="Q492" s="174">
        <v>0</v>
      </c>
      <c r="R492" s="174">
        <v>0</v>
      </c>
      <c r="S492" s="174"/>
      <c r="T492" s="174"/>
      <c r="U492" s="174"/>
      <c r="V492" s="174">
        <v>0</v>
      </c>
      <c r="W492" s="140">
        <v>0</v>
      </c>
      <c r="X492" s="140"/>
      <c r="Z492" s="176">
        <v>0</v>
      </c>
      <c r="AA492" s="176">
        <v>0</v>
      </c>
      <c r="AB492" s="176"/>
      <c r="AC492" s="176"/>
      <c r="AD492" s="176"/>
      <c r="AE492" s="176">
        <v>0</v>
      </c>
      <c r="AF492" s="172">
        <v>0</v>
      </c>
      <c r="AG492" s="172"/>
      <c r="AI492" s="168">
        <f>IFERROR(VLOOKUP(B492,[2]rptBudgetaryBudgetCrossOrganiza!$A$1:$M$754,4,FALSE),"0")</f>
        <v>0</v>
      </c>
      <c r="AJ492" s="168">
        <f>IFERROR(VLOOKUP(B492,[2]rptBudgetaryBudgetCrossOrganiza!$A$1:$M$754,6,FALSE),"0")</f>
        <v>0</v>
      </c>
      <c r="AK492" s="170">
        <v>0</v>
      </c>
      <c r="AL492" s="170">
        <f>IFERROR(VLOOKUP(B492,[3]rptBudgetaryBudgetCrossOrganiza!$A$8792:$O$10068,13,FALSE),"0")</f>
        <v>0</v>
      </c>
      <c r="AM492" s="170"/>
      <c r="AN492" s="170"/>
      <c r="AO492" s="170"/>
      <c r="AP492" s="170"/>
      <c r="AQ492" s="170"/>
      <c r="AS492" s="140"/>
      <c r="AT492" s="140"/>
      <c r="AU492" s="140"/>
      <c r="AV492" s="140"/>
      <c r="AW492" s="140"/>
      <c r="AX492" s="140"/>
      <c r="AY492" s="140"/>
      <c r="AZ492" s="140"/>
      <c r="BA492" s="141" t="b">
        <f t="shared" si="74"/>
        <v>1</v>
      </c>
      <c r="BB492" s="141">
        <f t="shared" si="78"/>
        <v>0</v>
      </c>
    </row>
    <row r="493" spans="1:54" hidden="1" x14ac:dyDescent="0.2">
      <c r="A493" s="141">
        <v>4</v>
      </c>
      <c r="B493" s="141" t="s">
        <v>736</v>
      </c>
      <c r="C493" s="148" t="str">
        <f t="shared" si="73"/>
        <v>40</v>
      </c>
      <c r="D493" s="148" t="str">
        <f t="shared" si="75"/>
        <v>80</v>
      </c>
      <c r="E493" s="148" t="str">
        <f t="shared" si="76"/>
        <v>560</v>
      </c>
      <c r="F493" s="127" t="str">
        <f t="shared" si="77"/>
        <v>5100.01</v>
      </c>
      <c r="G493" s="141" t="s">
        <v>99</v>
      </c>
      <c r="H493" s="163">
        <v>23680</v>
      </c>
      <c r="I493" s="163">
        <v>23680</v>
      </c>
      <c r="J493" s="163"/>
      <c r="K493" s="163"/>
      <c r="L493" s="163"/>
      <c r="M493" s="163">
        <v>18074.21</v>
      </c>
      <c r="N493" s="139">
        <v>18074.21</v>
      </c>
      <c r="O493" s="139"/>
      <c r="Q493" s="174">
        <v>17455</v>
      </c>
      <c r="R493" s="174">
        <v>16555</v>
      </c>
      <c r="S493" s="174"/>
      <c r="T493" s="174"/>
      <c r="U493" s="174"/>
      <c r="V493" s="174">
        <v>19492.62</v>
      </c>
      <c r="W493" s="140">
        <v>19492.62</v>
      </c>
      <c r="X493" s="140"/>
      <c r="Z493" s="176">
        <v>25090</v>
      </c>
      <c r="AA493" s="176">
        <v>25090</v>
      </c>
      <c r="AB493" s="176"/>
      <c r="AC493" s="176"/>
      <c r="AD493" s="176"/>
      <c r="AE493" s="176">
        <v>18495.77</v>
      </c>
      <c r="AF493" s="172">
        <v>18495.77</v>
      </c>
      <c r="AG493" s="172"/>
      <c r="AI493" s="168">
        <f>IFERROR(VLOOKUP(B493,[2]rptBudgetaryBudgetCrossOrganiza!$A$1:$M$754,4,FALSE),"0")</f>
        <v>25090</v>
      </c>
      <c r="AJ493" s="168">
        <f>IFERROR(VLOOKUP(B493,[2]rptBudgetaryBudgetCrossOrganiza!$A$1:$M$754,6,FALSE),"0")</f>
        <v>25090</v>
      </c>
      <c r="AK493" s="170">
        <v>25090</v>
      </c>
      <c r="AL493" s="170">
        <f>IFERROR(VLOOKUP(B493,[3]rptBudgetaryBudgetCrossOrganiza!$A$8792:$O$10068,13,FALSE),"0")</f>
        <v>5048.3100000000004</v>
      </c>
      <c r="AM493" s="170"/>
      <c r="AN493" s="170"/>
      <c r="AO493" s="170"/>
      <c r="AP493" s="170"/>
      <c r="AQ493" s="170"/>
      <c r="AS493" s="140"/>
      <c r="AT493" s="140"/>
      <c r="AU493" s="140"/>
      <c r="AV493" s="140"/>
      <c r="AW493" s="140"/>
      <c r="AX493" s="140"/>
      <c r="AY493" s="140"/>
      <c r="AZ493" s="140"/>
      <c r="BA493" s="141" t="b">
        <f t="shared" si="74"/>
        <v>1</v>
      </c>
      <c r="BB493" s="141">
        <f t="shared" si="78"/>
        <v>0</v>
      </c>
    </row>
    <row r="494" spans="1:54" hidden="1" x14ac:dyDescent="0.2">
      <c r="A494" s="141">
        <v>4</v>
      </c>
      <c r="B494" s="141" t="s">
        <v>737</v>
      </c>
      <c r="C494" s="148" t="str">
        <f t="shared" si="73"/>
        <v>40</v>
      </c>
      <c r="D494" s="148" t="str">
        <f t="shared" si="75"/>
        <v>80</v>
      </c>
      <c r="E494" s="148" t="str">
        <f t="shared" si="76"/>
        <v>560</v>
      </c>
      <c r="F494" s="127" t="str">
        <f t="shared" si="77"/>
        <v>5100.09</v>
      </c>
      <c r="G494" s="141" t="s">
        <v>107</v>
      </c>
      <c r="H494" s="163">
        <v>0</v>
      </c>
      <c r="I494" s="163">
        <v>0</v>
      </c>
      <c r="J494" s="163"/>
      <c r="K494" s="163"/>
      <c r="L494" s="163"/>
      <c r="M494" s="163">
        <v>0</v>
      </c>
      <c r="N494" s="139">
        <v>0</v>
      </c>
      <c r="O494" s="139"/>
      <c r="Q494" s="174">
        <v>0</v>
      </c>
      <c r="R494" s="174">
        <v>0</v>
      </c>
      <c r="S494" s="174"/>
      <c r="T494" s="174"/>
      <c r="U494" s="174"/>
      <c r="V494" s="174">
        <v>0</v>
      </c>
      <c r="W494" s="140">
        <v>0</v>
      </c>
      <c r="X494" s="140"/>
      <c r="Z494" s="176">
        <v>0</v>
      </c>
      <c r="AA494" s="176">
        <v>0</v>
      </c>
      <c r="AB494" s="176"/>
      <c r="AC494" s="176"/>
      <c r="AD494" s="176"/>
      <c r="AE494" s="176">
        <v>0</v>
      </c>
      <c r="AF494" s="172">
        <v>0</v>
      </c>
      <c r="AG494" s="172"/>
      <c r="AI494" s="168">
        <f>IFERROR(VLOOKUP(B494,[2]rptBudgetaryBudgetCrossOrganiza!$A$1:$M$754,4,FALSE),"0")</f>
        <v>0</v>
      </c>
      <c r="AJ494" s="168">
        <f>IFERROR(VLOOKUP(B494,[2]rptBudgetaryBudgetCrossOrganiza!$A$1:$M$754,6,FALSE),"0")</f>
        <v>0</v>
      </c>
      <c r="AK494" s="170">
        <v>0</v>
      </c>
      <c r="AL494" s="170">
        <f>IFERROR(VLOOKUP(B494,[3]rptBudgetaryBudgetCrossOrganiza!$A$8792:$O$10068,13,FALSE),"0")</f>
        <v>360</v>
      </c>
      <c r="AM494" s="170"/>
      <c r="AN494" s="170"/>
      <c r="AO494" s="170"/>
      <c r="AP494" s="170"/>
      <c r="AQ494" s="170"/>
      <c r="AS494" s="140"/>
      <c r="AT494" s="140"/>
      <c r="AU494" s="140"/>
      <c r="AV494" s="140"/>
      <c r="AW494" s="140"/>
      <c r="AX494" s="140"/>
      <c r="AY494" s="140"/>
      <c r="AZ494" s="140"/>
      <c r="BA494" s="141" t="b">
        <f t="shared" si="74"/>
        <v>1</v>
      </c>
      <c r="BB494" s="141">
        <f t="shared" si="78"/>
        <v>0</v>
      </c>
    </row>
    <row r="495" spans="1:54" hidden="1" x14ac:dyDescent="0.2">
      <c r="A495" s="141">
        <v>4</v>
      </c>
      <c r="B495" s="141" t="s">
        <v>738</v>
      </c>
      <c r="C495" s="148" t="str">
        <f t="shared" si="73"/>
        <v>40</v>
      </c>
      <c r="D495" s="148" t="str">
        <f t="shared" si="75"/>
        <v>80</v>
      </c>
      <c r="E495" s="148" t="str">
        <f t="shared" si="76"/>
        <v>560</v>
      </c>
      <c r="F495" s="127" t="str">
        <f t="shared" si="77"/>
        <v>5100.10</v>
      </c>
      <c r="G495" s="141" t="s">
        <v>108</v>
      </c>
      <c r="H495" s="163">
        <v>45</v>
      </c>
      <c r="I495" s="163">
        <v>45</v>
      </c>
      <c r="J495" s="163"/>
      <c r="K495" s="163"/>
      <c r="L495" s="163"/>
      <c r="M495" s="163">
        <v>195</v>
      </c>
      <c r="N495" s="139">
        <v>195</v>
      </c>
      <c r="O495" s="139"/>
      <c r="Q495" s="174">
        <v>190</v>
      </c>
      <c r="R495" s="174">
        <v>190</v>
      </c>
      <c r="S495" s="174"/>
      <c r="T495" s="174"/>
      <c r="U495" s="174"/>
      <c r="V495" s="174">
        <v>178.13</v>
      </c>
      <c r="W495" s="140">
        <v>178.13</v>
      </c>
      <c r="X495" s="140"/>
      <c r="Z495" s="176">
        <v>30</v>
      </c>
      <c r="AA495" s="176">
        <v>30</v>
      </c>
      <c r="AB495" s="176"/>
      <c r="AC495" s="176"/>
      <c r="AD495" s="176"/>
      <c r="AE495" s="176">
        <v>530</v>
      </c>
      <c r="AF495" s="172">
        <v>530</v>
      </c>
      <c r="AG495" s="172"/>
      <c r="AI495" s="168">
        <f>IFERROR(VLOOKUP(B495,[2]rptBudgetaryBudgetCrossOrganiza!$A$1:$M$754,4,FALSE),"0")</f>
        <v>30</v>
      </c>
      <c r="AJ495" s="168">
        <f>IFERROR(VLOOKUP(B495,[2]rptBudgetaryBudgetCrossOrganiza!$A$1:$M$754,6,FALSE),"0")</f>
        <v>30</v>
      </c>
      <c r="AK495" s="170">
        <v>30</v>
      </c>
      <c r="AL495" s="170">
        <f>IFERROR(VLOOKUP(B495,[3]rptBudgetaryBudgetCrossOrganiza!$A$8792:$O$10068,13,FALSE),"0")</f>
        <v>225</v>
      </c>
      <c r="AM495" s="170"/>
      <c r="AN495" s="170"/>
      <c r="AO495" s="170"/>
      <c r="AP495" s="170"/>
      <c r="AQ495" s="170"/>
      <c r="AS495" s="140"/>
      <c r="AT495" s="140"/>
      <c r="AU495" s="140"/>
      <c r="AV495" s="140"/>
      <c r="AW495" s="140"/>
      <c r="AX495" s="140"/>
      <c r="AY495" s="140"/>
      <c r="AZ495" s="140"/>
      <c r="BA495" s="141" t="b">
        <f t="shared" si="74"/>
        <v>1</v>
      </c>
      <c r="BB495" s="141">
        <f t="shared" si="78"/>
        <v>0</v>
      </c>
    </row>
    <row r="496" spans="1:54" hidden="1" x14ac:dyDescent="0.2">
      <c r="A496" s="141">
        <v>4</v>
      </c>
      <c r="B496" s="141" t="s">
        <v>739</v>
      </c>
      <c r="C496" s="148" t="str">
        <f t="shared" si="73"/>
        <v>40</v>
      </c>
      <c r="D496" s="148" t="str">
        <f t="shared" si="75"/>
        <v>80</v>
      </c>
      <c r="E496" s="148" t="str">
        <f t="shared" si="76"/>
        <v>560</v>
      </c>
      <c r="F496" s="127" t="str">
        <f t="shared" si="77"/>
        <v>5100.04</v>
      </c>
      <c r="G496" s="141" t="s">
        <v>102</v>
      </c>
      <c r="H496" s="163">
        <v>681</v>
      </c>
      <c r="I496" s="163">
        <v>681</v>
      </c>
      <c r="J496" s="163"/>
      <c r="K496" s="163"/>
      <c r="L496" s="163"/>
      <c r="M496" s="163">
        <v>498.32</v>
      </c>
      <c r="N496" s="139">
        <v>498.32</v>
      </c>
      <c r="O496" s="139"/>
      <c r="Q496" s="174">
        <v>670</v>
      </c>
      <c r="R496" s="174">
        <v>645</v>
      </c>
      <c r="S496" s="174"/>
      <c r="T496" s="174"/>
      <c r="U496" s="174"/>
      <c r="V496" s="174">
        <v>534.76</v>
      </c>
      <c r="W496" s="140">
        <v>534.76</v>
      </c>
      <c r="X496" s="140"/>
      <c r="Z496" s="176">
        <v>765</v>
      </c>
      <c r="AA496" s="176">
        <v>765</v>
      </c>
      <c r="AB496" s="176"/>
      <c r="AC496" s="176"/>
      <c r="AD496" s="176"/>
      <c r="AE496" s="176">
        <v>485.46</v>
      </c>
      <c r="AF496" s="172">
        <v>485.46</v>
      </c>
      <c r="AG496" s="172"/>
      <c r="AI496" s="168">
        <f>IFERROR(VLOOKUP(B496,[2]rptBudgetaryBudgetCrossOrganiza!$A$1:$M$754,4,FALSE),"0")</f>
        <v>765</v>
      </c>
      <c r="AJ496" s="168">
        <f>IFERROR(VLOOKUP(B496,[2]rptBudgetaryBudgetCrossOrganiza!$A$1:$M$754,6,FALSE),"0")</f>
        <v>765</v>
      </c>
      <c r="AK496" s="170">
        <v>765</v>
      </c>
      <c r="AL496" s="170">
        <f>IFERROR(VLOOKUP(B496,[3]rptBudgetaryBudgetCrossOrganiza!$A$8792:$O$10068,13,FALSE),"0")</f>
        <v>108.95</v>
      </c>
      <c r="AM496" s="170"/>
      <c r="AN496" s="170"/>
      <c r="AO496" s="170"/>
      <c r="AP496" s="170"/>
      <c r="AQ496" s="170"/>
      <c r="AS496" s="140"/>
      <c r="AT496" s="140"/>
      <c r="AU496" s="140"/>
      <c r="AV496" s="140"/>
      <c r="AW496" s="140"/>
      <c r="AX496" s="140"/>
      <c r="AY496" s="140"/>
      <c r="AZ496" s="140"/>
      <c r="BA496" s="141" t="b">
        <f t="shared" si="74"/>
        <v>1</v>
      </c>
      <c r="BB496" s="141">
        <f t="shared" si="78"/>
        <v>0</v>
      </c>
    </row>
    <row r="497" spans="1:54" hidden="1" x14ac:dyDescent="0.2">
      <c r="A497" s="141">
        <v>4</v>
      </c>
      <c r="B497" s="141" t="s">
        <v>740</v>
      </c>
      <c r="C497" s="148" t="str">
        <f t="shared" si="73"/>
        <v>40</v>
      </c>
      <c r="D497" s="148" t="str">
        <f t="shared" si="75"/>
        <v>80</v>
      </c>
      <c r="E497" s="148" t="str">
        <f t="shared" si="76"/>
        <v>560</v>
      </c>
      <c r="F497" s="127" t="str">
        <f t="shared" si="77"/>
        <v>5100.06</v>
      </c>
      <c r="G497" s="141" t="s">
        <v>104</v>
      </c>
      <c r="H497" s="163">
        <v>7530</v>
      </c>
      <c r="I497" s="163">
        <v>7530</v>
      </c>
      <c r="J497" s="163"/>
      <c r="K497" s="163"/>
      <c r="L497" s="163"/>
      <c r="M497" s="163">
        <v>7440.76</v>
      </c>
      <c r="N497" s="139">
        <v>7440.76</v>
      </c>
      <c r="O497" s="139"/>
      <c r="Q497" s="174">
        <v>8000</v>
      </c>
      <c r="R497" s="174">
        <v>8000</v>
      </c>
      <c r="S497" s="174"/>
      <c r="T497" s="174"/>
      <c r="U497" s="174"/>
      <c r="V497" s="174">
        <v>8000</v>
      </c>
      <c r="W497" s="140">
        <v>8000</v>
      </c>
      <c r="X497" s="140"/>
      <c r="Z497" s="176">
        <v>6860</v>
      </c>
      <c r="AA497" s="176">
        <v>6860</v>
      </c>
      <c r="AB497" s="176"/>
      <c r="AC497" s="176"/>
      <c r="AD497" s="176"/>
      <c r="AE497" s="176">
        <v>2286.6799999999998</v>
      </c>
      <c r="AF497" s="172">
        <v>2286.6799999999998</v>
      </c>
      <c r="AG497" s="172"/>
      <c r="AI497" s="168">
        <f>IFERROR(VLOOKUP(B497,[2]rptBudgetaryBudgetCrossOrganiza!$A$1:$M$754,4,FALSE),"0")</f>
        <v>6860</v>
      </c>
      <c r="AJ497" s="168">
        <f>IFERROR(VLOOKUP(B497,[2]rptBudgetaryBudgetCrossOrganiza!$A$1:$M$754,6,FALSE),"0")</f>
        <v>6860</v>
      </c>
      <c r="AK497" s="170">
        <v>6860</v>
      </c>
      <c r="AL497" s="170">
        <f>IFERROR(VLOOKUP(B497,[3]rptBudgetaryBudgetCrossOrganiza!$A$8792:$O$10068,13,FALSE),"0")</f>
        <v>0</v>
      </c>
      <c r="AM497" s="170"/>
      <c r="AN497" s="170"/>
      <c r="AO497" s="170"/>
      <c r="AP497" s="170"/>
      <c r="AQ497" s="170"/>
      <c r="AS497" s="140"/>
      <c r="AT497" s="140"/>
      <c r="AU497" s="140"/>
      <c r="AV497" s="140"/>
      <c r="AW497" s="140"/>
      <c r="AX497" s="140"/>
      <c r="AY497" s="140"/>
      <c r="AZ497" s="140"/>
      <c r="BA497" s="141" t="b">
        <f t="shared" si="74"/>
        <v>1</v>
      </c>
      <c r="BB497" s="141">
        <f t="shared" si="78"/>
        <v>0</v>
      </c>
    </row>
    <row r="498" spans="1:54" hidden="1" x14ac:dyDescent="0.2">
      <c r="A498" s="141">
        <v>6</v>
      </c>
      <c r="B498" s="141" t="s">
        <v>741</v>
      </c>
      <c r="C498" s="148" t="str">
        <f t="shared" si="73"/>
        <v>40</v>
      </c>
      <c r="D498" s="148" t="str">
        <f t="shared" si="75"/>
        <v>80</v>
      </c>
      <c r="E498" s="148" t="str">
        <f t="shared" si="76"/>
        <v>560</v>
      </c>
      <c r="F498" s="127" t="str">
        <f t="shared" si="77"/>
        <v>6300.01</v>
      </c>
      <c r="G498" s="141" t="s">
        <v>158</v>
      </c>
      <c r="H498" s="163">
        <v>53900</v>
      </c>
      <c r="I498" s="163">
        <v>53900</v>
      </c>
      <c r="J498" s="163"/>
      <c r="K498" s="163"/>
      <c r="L498" s="163"/>
      <c r="M498" s="163">
        <v>32335.62</v>
      </c>
      <c r="N498" s="139">
        <v>32335.62</v>
      </c>
      <c r="O498" s="139"/>
      <c r="Q498" s="174">
        <v>53900</v>
      </c>
      <c r="R498" s="174">
        <v>53900</v>
      </c>
      <c r="S498" s="174"/>
      <c r="T498" s="174"/>
      <c r="U498" s="174"/>
      <c r="V498" s="174">
        <v>32343</v>
      </c>
      <c r="W498" s="140">
        <v>32343</v>
      </c>
      <c r="X498" s="140"/>
      <c r="Z498" s="176">
        <v>53900</v>
      </c>
      <c r="AA498" s="176">
        <v>53900</v>
      </c>
      <c r="AB498" s="176"/>
      <c r="AC498" s="176"/>
      <c r="AD498" s="176"/>
      <c r="AE498" s="176">
        <v>27549.86</v>
      </c>
      <c r="AF498" s="172">
        <v>27549.86</v>
      </c>
      <c r="AG498" s="172"/>
      <c r="AI498" s="168">
        <f>IFERROR(VLOOKUP(B498,[2]rptBudgetaryBudgetCrossOrganiza!$A$1:$M$754,4,FALSE),"0")</f>
        <v>53900</v>
      </c>
      <c r="AJ498" s="168">
        <f>IFERROR(VLOOKUP(B498,[2]rptBudgetaryBudgetCrossOrganiza!$A$1:$M$754,6,FALSE),"0")</f>
        <v>53900</v>
      </c>
      <c r="AK498" s="170">
        <v>53900</v>
      </c>
      <c r="AL498" s="170">
        <f>IFERROR(VLOOKUP(B498,[3]rptBudgetaryBudgetCrossOrganiza!$A$8792:$O$10068,13,FALSE),"0")</f>
        <v>4312.95</v>
      </c>
      <c r="AM498" s="170"/>
      <c r="AN498" s="170"/>
      <c r="AO498" s="170"/>
      <c r="AP498" s="170"/>
      <c r="AQ498" s="170"/>
      <c r="AS498" s="140"/>
      <c r="AT498" s="140"/>
      <c r="AU498" s="140"/>
      <c r="AV498" s="140"/>
      <c r="AW498" s="140"/>
      <c r="AX498" s="140"/>
      <c r="AY498" s="140"/>
      <c r="AZ498" s="140"/>
      <c r="BA498" s="141" t="b">
        <f t="shared" si="74"/>
        <v>1</v>
      </c>
      <c r="BB498" s="141">
        <f t="shared" si="78"/>
        <v>0</v>
      </c>
    </row>
    <row r="499" spans="1:54" hidden="1" x14ac:dyDescent="0.2">
      <c r="A499" s="141">
        <v>6</v>
      </c>
      <c r="B499" s="141" t="s">
        <v>742</v>
      </c>
      <c r="C499" s="148" t="str">
        <f t="shared" si="73"/>
        <v>40</v>
      </c>
      <c r="D499" s="148" t="str">
        <f t="shared" si="75"/>
        <v>80</v>
      </c>
      <c r="E499" s="148" t="str">
        <f t="shared" si="76"/>
        <v>560</v>
      </c>
      <c r="F499" s="127" t="str">
        <f t="shared" si="77"/>
        <v>6300.02</v>
      </c>
      <c r="G499" s="141" t="s">
        <v>1049</v>
      </c>
      <c r="H499" s="163">
        <v>6000</v>
      </c>
      <c r="I499" s="163">
        <v>6000</v>
      </c>
      <c r="J499" s="163"/>
      <c r="K499" s="163"/>
      <c r="L499" s="163"/>
      <c r="M499" s="163">
        <v>7384</v>
      </c>
      <c r="N499" s="139">
        <v>7384</v>
      </c>
      <c r="O499" s="139"/>
      <c r="Q499" s="174">
        <v>6000</v>
      </c>
      <c r="R499" s="174">
        <v>6000</v>
      </c>
      <c r="S499" s="174"/>
      <c r="T499" s="174"/>
      <c r="U499" s="174"/>
      <c r="V499" s="174">
        <v>1873</v>
      </c>
      <c r="W499" s="140">
        <v>1873</v>
      </c>
      <c r="X499" s="140"/>
      <c r="Z499" s="176">
        <v>6000</v>
      </c>
      <c r="AA499" s="176">
        <v>6000</v>
      </c>
      <c r="AB499" s="176"/>
      <c r="AC499" s="176"/>
      <c r="AD499" s="176"/>
      <c r="AE499" s="176">
        <v>0</v>
      </c>
      <c r="AF499" s="172">
        <v>0</v>
      </c>
      <c r="AG499" s="172"/>
      <c r="AI499" s="168">
        <f>IFERROR(VLOOKUP(B499,[2]rptBudgetaryBudgetCrossOrganiza!$A$1:$M$754,4,FALSE),"0")</f>
        <v>6000</v>
      </c>
      <c r="AJ499" s="168">
        <f>IFERROR(VLOOKUP(B499,[2]rptBudgetaryBudgetCrossOrganiza!$A$1:$M$754,6,FALSE),"0")</f>
        <v>6000</v>
      </c>
      <c r="AK499" s="170">
        <v>6000</v>
      </c>
      <c r="AL499" s="170">
        <f>IFERROR(VLOOKUP(B499,[3]rptBudgetaryBudgetCrossOrganiza!$A$8792:$O$10068,13,FALSE),"0")</f>
        <v>0</v>
      </c>
      <c r="AM499" s="170"/>
      <c r="AN499" s="170"/>
      <c r="AO499" s="170"/>
      <c r="AP499" s="170"/>
      <c r="AQ499" s="170"/>
      <c r="AS499" s="140"/>
      <c r="AT499" s="140"/>
      <c r="AU499" s="140"/>
      <c r="AV499" s="140"/>
      <c r="AW499" s="140"/>
      <c r="AX499" s="140"/>
      <c r="AY499" s="140"/>
      <c r="AZ499" s="140"/>
      <c r="BA499" s="141" t="b">
        <f t="shared" si="74"/>
        <v>1</v>
      </c>
      <c r="BB499" s="141">
        <f t="shared" si="78"/>
        <v>0</v>
      </c>
    </row>
    <row r="500" spans="1:54" hidden="1" x14ac:dyDescent="0.2">
      <c r="A500" s="141">
        <v>14</v>
      </c>
      <c r="B500" s="141" t="s">
        <v>743</v>
      </c>
      <c r="C500" s="148" t="str">
        <f t="shared" si="73"/>
        <v>40</v>
      </c>
      <c r="D500" s="148" t="str">
        <f t="shared" si="75"/>
        <v>80</v>
      </c>
      <c r="E500" s="148" t="str">
        <f t="shared" si="76"/>
        <v>560</v>
      </c>
      <c r="F500" s="127" t="str">
        <f t="shared" si="77"/>
        <v>6375.05</v>
      </c>
      <c r="G500" s="141" t="s">
        <v>1051</v>
      </c>
      <c r="H500" s="163">
        <v>100000</v>
      </c>
      <c r="I500" s="163">
        <v>100000</v>
      </c>
      <c r="J500" s="163"/>
      <c r="K500" s="163"/>
      <c r="L500" s="163"/>
      <c r="M500" s="163">
        <v>60733</v>
      </c>
      <c r="N500" s="139">
        <v>60733</v>
      </c>
      <c r="O500" s="139"/>
      <c r="Q500" s="174">
        <v>100000</v>
      </c>
      <c r="R500" s="174">
        <v>100000</v>
      </c>
      <c r="S500" s="174"/>
      <c r="T500" s="174"/>
      <c r="U500" s="174"/>
      <c r="V500" s="174">
        <v>66892</v>
      </c>
      <c r="W500" s="140">
        <v>66892</v>
      </c>
      <c r="X500" s="140"/>
      <c r="Z500" s="176">
        <v>100000</v>
      </c>
      <c r="AA500" s="176">
        <v>100000</v>
      </c>
      <c r="AB500" s="176"/>
      <c r="AC500" s="176"/>
      <c r="AD500" s="176"/>
      <c r="AE500" s="176">
        <v>72614</v>
      </c>
      <c r="AF500" s="172">
        <v>72614</v>
      </c>
      <c r="AG500" s="172"/>
      <c r="AI500" s="168">
        <f>IFERROR(VLOOKUP(B500,[2]rptBudgetaryBudgetCrossOrganiza!$A$1:$M$754,4,FALSE),"0")</f>
        <v>100000</v>
      </c>
      <c r="AJ500" s="168">
        <f>IFERROR(VLOOKUP(B500,[2]rptBudgetaryBudgetCrossOrganiza!$A$1:$M$754,6,FALSE),"0")</f>
        <v>100000</v>
      </c>
      <c r="AK500" s="170">
        <v>100000</v>
      </c>
      <c r="AL500" s="170">
        <f>IFERROR(VLOOKUP(B500,[3]rptBudgetaryBudgetCrossOrganiza!$A$8792:$O$10068,13,FALSE),"0")</f>
        <v>0</v>
      </c>
      <c r="AM500" s="170"/>
      <c r="AN500" s="170"/>
      <c r="AO500" s="170"/>
      <c r="AP500" s="170"/>
      <c r="AQ500" s="170"/>
      <c r="AS500" s="140"/>
      <c r="AT500" s="140"/>
      <c r="AU500" s="140"/>
      <c r="AV500" s="140"/>
      <c r="AW500" s="140"/>
      <c r="AX500" s="140"/>
      <c r="AY500" s="140"/>
      <c r="AZ500" s="140"/>
      <c r="BA500" s="141" t="b">
        <f t="shared" si="74"/>
        <v>1</v>
      </c>
      <c r="BB500" s="141">
        <f t="shared" si="78"/>
        <v>0</v>
      </c>
    </row>
    <row r="501" spans="1:54" hidden="1" x14ac:dyDescent="0.2">
      <c r="A501" s="141">
        <v>14</v>
      </c>
      <c r="B501" s="141" t="s">
        <v>744</v>
      </c>
      <c r="C501" s="148" t="str">
        <f t="shared" si="73"/>
        <v>40</v>
      </c>
      <c r="D501" s="148" t="str">
        <f t="shared" si="75"/>
        <v>80</v>
      </c>
      <c r="E501" s="148" t="str">
        <f t="shared" si="76"/>
        <v>560</v>
      </c>
      <c r="F501" s="127" t="str">
        <f t="shared" si="77"/>
        <v>6375.06</v>
      </c>
      <c r="G501" s="141" t="s">
        <v>1052</v>
      </c>
      <c r="H501" s="163">
        <v>3000</v>
      </c>
      <c r="I501" s="163">
        <v>3000</v>
      </c>
      <c r="J501" s="163"/>
      <c r="K501" s="163"/>
      <c r="L501" s="163"/>
      <c r="M501" s="163">
        <v>0</v>
      </c>
      <c r="N501" s="139">
        <v>0</v>
      </c>
      <c r="O501" s="139"/>
      <c r="Q501" s="174">
        <v>0</v>
      </c>
      <c r="R501" s="174">
        <v>0</v>
      </c>
      <c r="S501" s="174"/>
      <c r="T501" s="174"/>
      <c r="U501" s="174"/>
      <c r="V501" s="174">
        <v>0</v>
      </c>
      <c r="W501" s="140">
        <v>0</v>
      </c>
      <c r="X501" s="140"/>
      <c r="Z501" s="176">
        <v>0</v>
      </c>
      <c r="AA501" s="176">
        <v>0</v>
      </c>
      <c r="AB501" s="176"/>
      <c r="AC501" s="176"/>
      <c r="AD501" s="176"/>
      <c r="AE501" s="176">
        <v>0</v>
      </c>
      <c r="AF501" s="172">
        <v>0</v>
      </c>
      <c r="AG501" s="172"/>
      <c r="AI501" s="168">
        <f>IFERROR(VLOOKUP(B501,[2]rptBudgetaryBudgetCrossOrganiza!$A$1:$M$754,4,FALSE),"0")</f>
        <v>0</v>
      </c>
      <c r="AJ501" s="168">
        <f>IFERROR(VLOOKUP(B501,[2]rptBudgetaryBudgetCrossOrganiza!$A$1:$M$754,6,FALSE),"0")</f>
        <v>0</v>
      </c>
      <c r="AK501" s="170">
        <v>0</v>
      </c>
      <c r="AL501" s="170">
        <f>IFERROR(VLOOKUP(B501,[3]rptBudgetaryBudgetCrossOrganiza!$A$8792:$O$10068,13,FALSE),"0")</f>
        <v>0</v>
      </c>
      <c r="AM501" s="170"/>
      <c r="AN501" s="170"/>
      <c r="AO501" s="170"/>
      <c r="AP501" s="170"/>
      <c r="AQ501" s="170"/>
      <c r="AS501" s="140"/>
      <c r="AT501" s="140"/>
      <c r="AU501" s="140"/>
      <c r="AV501" s="140"/>
      <c r="AW501" s="140"/>
      <c r="AX501" s="140"/>
      <c r="AY501" s="140"/>
      <c r="AZ501" s="140"/>
      <c r="BA501" s="141" t="b">
        <f t="shared" si="74"/>
        <v>1</v>
      </c>
      <c r="BB501" s="141">
        <f t="shared" si="78"/>
        <v>0</v>
      </c>
    </row>
    <row r="502" spans="1:54" hidden="1" x14ac:dyDescent="0.2">
      <c r="A502" s="141">
        <v>14</v>
      </c>
      <c r="B502" s="141" t="s">
        <v>745</v>
      </c>
      <c r="C502" s="148" t="str">
        <f t="shared" si="73"/>
        <v>40</v>
      </c>
      <c r="D502" s="148" t="str">
        <f t="shared" si="75"/>
        <v>80</v>
      </c>
      <c r="E502" s="148" t="str">
        <f t="shared" si="76"/>
        <v>560</v>
      </c>
      <c r="F502" s="127" t="str">
        <f t="shared" si="77"/>
        <v>6375.20</v>
      </c>
      <c r="G502" s="141" t="s">
        <v>1070</v>
      </c>
      <c r="H502" s="163">
        <v>100000</v>
      </c>
      <c r="I502" s="163">
        <v>100000</v>
      </c>
      <c r="J502" s="163"/>
      <c r="K502" s="163"/>
      <c r="L502" s="163"/>
      <c r="M502" s="163">
        <v>1956</v>
      </c>
      <c r="N502" s="139">
        <v>1956</v>
      </c>
      <c r="O502" s="139"/>
      <c r="Q502" s="174">
        <v>100000</v>
      </c>
      <c r="R502" s="174">
        <v>100000</v>
      </c>
      <c r="S502" s="174"/>
      <c r="T502" s="174"/>
      <c r="U502" s="174"/>
      <c r="V502" s="174">
        <v>31500</v>
      </c>
      <c r="W502" s="140">
        <v>31500</v>
      </c>
      <c r="X502" s="140"/>
      <c r="Z502" s="176">
        <v>100000</v>
      </c>
      <c r="AA502" s="176">
        <v>100000</v>
      </c>
      <c r="AB502" s="176"/>
      <c r="AC502" s="176"/>
      <c r="AD502" s="176"/>
      <c r="AE502" s="176">
        <v>15000</v>
      </c>
      <c r="AF502" s="172">
        <v>15000</v>
      </c>
      <c r="AG502" s="172"/>
      <c r="AI502" s="168">
        <f>IFERROR(VLOOKUP(B502,[2]rptBudgetaryBudgetCrossOrganiza!$A$1:$M$754,4,FALSE),"0")</f>
        <v>100000</v>
      </c>
      <c r="AJ502" s="168">
        <f>IFERROR(VLOOKUP(B502,[2]rptBudgetaryBudgetCrossOrganiza!$A$1:$M$754,6,FALSE),"0")</f>
        <v>100000</v>
      </c>
      <c r="AK502" s="170">
        <v>100000</v>
      </c>
      <c r="AL502" s="170">
        <f>IFERROR(VLOOKUP(B502,[3]rptBudgetaryBudgetCrossOrganiza!$A$8792:$O$10068,13,FALSE),"0")</f>
        <v>0</v>
      </c>
      <c r="AM502" s="170"/>
      <c r="AN502" s="170"/>
      <c r="AO502" s="170"/>
      <c r="AP502" s="170"/>
      <c r="AQ502" s="170"/>
      <c r="AS502" s="140"/>
      <c r="AT502" s="140"/>
      <c r="AU502" s="140"/>
      <c r="AV502" s="140"/>
      <c r="AW502" s="140"/>
      <c r="AX502" s="140"/>
      <c r="AY502" s="140"/>
      <c r="AZ502" s="140"/>
      <c r="BA502" s="141" t="b">
        <f t="shared" si="74"/>
        <v>1</v>
      </c>
      <c r="BB502" s="141">
        <f t="shared" si="78"/>
        <v>0</v>
      </c>
    </row>
    <row r="503" spans="1:54" hidden="1" x14ac:dyDescent="0.2">
      <c r="A503" s="141">
        <v>14</v>
      </c>
      <c r="B503" s="141" t="s">
        <v>746</v>
      </c>
      <c r="C503" s="148" t="str">
        <f t="shared" si="73"/>
        <v>40</v>
      </c>
      <c r="D503" s="148" t="str">
        <f t="shared" si="75"/>
        <v>80</v>
      </c>
      <c r="E503" s="148" t="str">
        <f t="shared" si="76"/>
        <v>560</v>
      </c>
      <c r="F503" s="127" t="str">
        <f t="shared" si="77"/>
        <v>6375.02</v>
      </c>
      <c r="G503" s="141" t="s">
        <v>1053</v>
      </c>
      <c r="H503" s="163">
        <v>0</v>
      </c>
      <c r="I503" s="163">
        <v>0</v>
      </c>
      <c r="J503" s="163"/>
      <c r="K503" s="163"/>
      <c r="L503" s="163"/>
      <c r="M503" s="163">
        <v>0</v>
      </c>
      <c r="N503" s="139">
        <v>0</v>
      </c>
      <c r="O503" s="139"/>
      <c r="Q503" s="174">
        <v>0</v>
      </c>
      <c r="R503" s="174">
        <v>100000</v>
      </c>
      <c r="S503" s="174"/>
      <c r="T503" s="174"/>
      <c r="U503" s="174"/>
      <c r="V503" s="174">
        <v>0</v>
      </c>
      <c r="W503" s="140">
        <v>0</v>
      </c>
      <c r="X503" s="140"/>
      <c r="Z503" s="176">
        <v>0</v>
      </c>
      <c r="AA503" s="176">
        <v>100000</v>
      </c>
      <c r="AB503" s="176"/>
      <c r="AC503" s="176"/>
      <c r="AD503" s="176"/>
      <c r="AE503" s="176">
        <v>30919.8</v>
      </c>
      <c r="AF503" s="172">
        <v>30919.8</v>
      </c>
      <c r="AG503" s="172"/>
      <c r="AI503" s="168">
        <f>IFERROR(VLOOKUP(B503,[2]rptBudgetaryBudgetCrossOrganiza!$A$1:$M$754,4,FALSE),"0")</f>
        <v>100000</v>
      </c>
      <c r="AJ503" s="168">
        <f>IFERROR(VLOOKUP(B503,[2]rptBudgetaryBudgetCrossOrganiza!$A$1:$M$754,6,FALSE),"0")</f>
        <v>100000</v>
      </c>
      <c r="AK503" s="170">
        <v>100000</v>
      </c>
      <c r="AL503" s="170">
        <f>IFERROR(VLOOKUP(B503,[3]rptBudgetaryBudgetCrossOrganiza!$A$8792:$O$10068,13,FALSE),"0")</f>
        <v>0</v>
      </c>
      <c r="AM503" s="170"/>
      <c r="AN503" s="170"/>
      <c r="AO503" s="170"/>
      <c r="AP503" s="170"/>
      <c r="AQ503" s="170"/>
      <c r="AS503" s="140"/>
      <c r="AT503" s="140"/>
      <c r="AU503" s="140"/>
      <c r="AV503" s="140"/>
      <c r="AW503" s="140"/>
      <c r="AX503" s="140"/>
      <c r="AY503" s="140"/>
      <c r="AZ503" s="140"/>
      <c r="BA503" s="141" t="b">
        <f t="shared" si="74"/>
        <v>1</v>
      </c>
      <c r="BB503" s="141">
        <f t="shared" si="78"/>
        <v>0</v>
      </c>
    </row>
    <row r="504" spans="1:54" x14ac:dyDescent="0.2">
      <c r="A504" s="141">
        <v>14</v>
      </c>
      <c r="B504" s="141" t="s">
        <v>747</v>
      </c>
      <c r="C504" s="148" t="str">
        <f t="shared" si="73"/>
        <v>40</v>
      </c>
      <c r="D504" s="148" t="str">
        <f t="shared" si="75"/>
        <v>80</v>
      </c>
      <c r="E504" s="148" t="str">
        <f t="shared" si="76"/>
        <v>560</v>
      </c>
      <c r="F504" s="127" t="str">
        <f t="shared" si="77"/>
        <v>6375.04</v>
      </c>
      <c r="G504" s="141" t="s">
        <v>181</v>
      </c>
      <c r="H504" s="163">
        <v>12000</v>
      </c>
      <c r="I504" s="163">
        <v>12000</v>
      </c>
      <c r="J504" s="163"/>
      <c r="K504" s="163"/>
      <c r="L504" s="163"/>
      <c r="M504" s="163">
        <v>6242</v>
      </c>
      <c r="N504" s="139">
        <v>6242</v>
      </c>
      <c r="O504" s="139"/>
      <c r="Q504" s="174">
        <v>12000</v>
      </c>
      <c r="R504" s="174">
        <v>12000</v>
      </c>
      <c r="S504" s="174"/>
      <c r="T504" s="174"/>
      <c r="U504" s="174"/>
      <c r="V504" s="174">
        <v>13701.1</v>
      </c>
      <c r="W504" s="140">
        <v>13701.1</v>
      </c>
      <c r="X504" s="140"/>
      <c r="Z504" s="176">
        <v>12000</v>
      </c>
      <c r="AA504" s="176">
        <v>17000</v>
      </c>
      <c r="AB504" s="176"/>
      <c r="AC504" s="176"/>
      <c r="AD504" s="176"/>
      <c r="AE504" s="176">
        <v>14077.17</v>
      </c>
      <c r="AF504" s="172">
        <v>14077.17</v>
      </c>
      <c r="AG504" s="172"/>
      <c r="AI504" s="168">
        <f>IFERROR(VLOOKUP(B504,[2]rptBudgetaryBudgetCrossOrganiza!$A$1:$M$754,4,FALSE),"0")</f>
        <v>12000</v>
      </c>
      <c r="AJ504" s="168">
        <f>IFERROR(VLOOKUP(B504,[2]rptBudgetaryBudgetCrossOrganiza!$A$1:$M$754,6,FALSE),"0")</f>
        <v>12000</v>
      </c>
      <c r="AK504" s="197">
        <v>15000</v>
      </c>
      <c r="AL504" s="170">
        <f>IFERROR(VLOOKUP(B504,[3]rptBudgetaryBudgetCrossOrganiza!$A$8792:$O$10068,13,FALSE),"0")</f>
        <v>7114</v>
      </c>
      <c r="AM504" s="170"/>
      <c r="AN504" s="170"/>
      <c r="AO504" s="170"/>
      <c r="AP504" s="170"/>
      <c r="AQ504" s="170"/>
      <c r="AS504" s="140"/>
      <c r="AT504" s="140"/>
      <c r="AU504" s="140"/>
      <c r="AV504" s="140"/>
      <c r="AW504" s="140"/>
      <c r="AX504" s="140"/>
      <c r="AY504" s="140"/>
      <c r="AZ504" s="140"/>
      <c r="BA504" s="141" t="b">
        <f t="shared" si="74"/>
        <v>0</v>
      </c>
      <c r="BB504" s="141">
        <f t="shared" si="78"/>
        <v>3000</v>
      </c>
    </row>
    <row r="505" spans="1:54" hidden="1" x14ac:dyDescent="0.2">
      <c r="A505" s="141">
        <v>14</v>
      </c>
      <c r="B505" s="141" t="s">
        <v>748</v>
      </c>
      <c r="C505" s="148" t="str">
        <f t="shared" si="73"/>
        <v>40</v>
      </c>
      <c r="D505" s="148" t="str">
        <f t="shared" si="75"/>
        <v>80</v>
      </c>
      <c r="E505" s="148" t="str">
        <f t="shared" si="76"/>
        <v>560</v>
      </c>
      <c r="F505" s="127" t="str">
        <f t="shared" si="77"/>
        <v>6375.10</v>
      </c>
      <c r="G505" s="141" t="s">
        <v>1056</v>
      </c>
      <c r="H505" s="163">
        <v>0</v>
      </c>
      <c r="I505" s="163">
        <v>0</v>
      </c>
      <c r="J505" s="163"/>
      <c r="K505" s="163"/>
      <c r="L505" s="163"/>
      <c r="M505" s="163">
        <v>0</v>
      </c>
      <c r="N505" s="139">
        <v>0</v>
      </c>
      <c r="O505" s="139"/>
      <c r="Q505" s="174">
        <v>0</v>
      </c>
      <c r="R505" s="174">
        <v>0</v>
      </c>
      <c r="S505" s="174"/>
      <c r="T505" s="174"/>
      <c r="U505" s="174"/>
      <c r="V505" s="174">
        <v>0</v>
      </c>
      <c r="W505" s="140">
        <v>0</v>
      </c>
      <c r="X505" s="140"/>
      <c r="Z505" s="176">
        <v>0</v>
      </c>
      <c r="AA505" s="176">
        <v>0</v>
      </c>
      <c r="AB505" s="176"/>
      <c r="AC505" s="176"/>
      <c r="AD505" s="176"/>
      <c r="AE505" s="176">
        <v>0</v>
      </c>
      <c r="AF505" s="172">
        <v>0</v>
      </c>
      <c r="AG505" s="172"/>
      <c r="AI505" s="168">
        <f>IFERROR(VLOOKUP(B505,[2]rptBudgetaryBudgetCrossOrganiza!$A$1:$M$754,4,FALSE),"0")</f>
        <v>0</v>
      </c>
      <c r="AJ505" s="168">
        <f>IFERROR(VLOOKUP(B505,[2]rptBudgetaryBudgetCrossOrganiza!$A$1:$M$754,6,FALSE),"0")</f>
        <v>0</v>
      </c>
      <c r="AK505" s="170">
        <v>0</v>
      </c>
      <c r="AL505" s="170">
        <f>IFERROR(VLOOKUP(B505,[3]rptBudgetaryBudgetCrossOrganiza!$A$8792:$O$10068,13,FALSE),"0")</f>
        <v>0</v>
      </c>
      <c r="AM505" s="170"/>
      <c r="AN505" s="170"/>
      <c r="AO505" s="170"/>
      <c r="AP505" s="170"/>
      <c r="AQ505" s="170"/>
      <c r="AS505" s="140"/>
      <c r="AT505" s="140"/>
      <c r="AU505" s="140"/>
      <c r="AV505" s="140"/>
      <c r="AW505" s="140"/>
      <c r="AX505" s="140"/>
      <c r="AY505" s="140"/>
      <c r="AZ505" s="140"/>
      <c r="BA505" s="141" t="b">
        <f t="shared" si="74"/>
        <v>1</v>
      </c>
      <c r="BB505" s="141">
        <f t="shared" si="78"/>
        <v>0</v>
      </c>
    </row>
    <row r="506" spans="1:54" hidden="1" x14ac:dyDescent="0.2">
      <c r="A506" s="141">
        <v>5</v>
      </c>
      <c r="B506" s="141" t="s">
        <v>749</v>
      </c>
      <c r="C506" s="148" t="str">
        <f t="shared" si="73"/>
        <v>40</v>
      </c>
      <c r="D506" s="148" t="str">
        <f t="shared" si="75"/>
        <v>80</v>
      </c>
      <c r="E506" s="148" t="str">
        <f t="shared" si="76"/>
        <v>560</v>
      </c>
      <c r="F506" s="127" t="str">
        <f t="shared" si="77"/>
        <v>6000.13</v>
      </c>
      <c r="G506" s="141" t="s">
        <v>1057</v>
      </c>
      <c r="H506" s="163">
        <v>306300</v>
      </c>
      <c r="I506" s="163">
        <v>348565</v>
      </c>
      <c r="J506" s="163"/>
      <c r="K506" s="163"/>
      <c r="L506" s="163"/>
      <c r="M506" s="163">
        <v>79793.25</v>
      </c>
      <c r="N506" s="139">
        <v>79793.25</v>
      </c>
      <c r="O506" s="139"/>
      <c r="Q506" s="174">
        <v>174000</v>
      </c>
      <c r="R506" s="174">
        <v>174000</v>
      </c>
      <c r="S506" s="174"/>
      <c r="T506" s="174"/>
      <c r="U506" s="174"/>
      <c r="V506" s="174">
        <v>57987.35</v>
      </c>
      <c r="W506" s="140">
        <v>57987.35</v>
      </c>
      <c r="X506" s="140"/>
      <c r="Z506" s="176">
        <v>174000</v>
      </c>
      <c r="AA506" s="176">
        <v>167020</v>
      </c>
      <c r="AB506" s="176"/>
      <c r="AC506" s="176"/>
      <c r="AD506" s="176"/>
      <c r="AE506" s="176">
        <v>67386.350000000006</v>
      </c>
      <c r="AF506" s="172">
        <v>67386.350000000006</v>
      </c>
      <c r="AG506" s="172"/>
      <c r="AI506" s="168">
        <f>IFERROR(VLOOKUP(B506,[2]rptBudgetaryBudgetCrossOrganiza!$A$1:$M$754,4,FALSE),"0")</f>
        <v>174000</v>
      </c>
      <c r="AJ506" s="168">
        <f>IFERROR(VLOOKUP(B506,[2]rptBudgetaryBudgetCrossOrganiza!$A$1:$M$754,6,FALSE),"0")</f>
        <v>175980</v>
      </c>
      <c r="AK506" s="170">
        <v>175980</v>
      </c>
      <c r="AL506" s="170">
        <f>IFERROR(VLOOKUP(B506,[3]rptBudgetaryBudgetCrossOrganiza!$A$8792:$O$10068,13,FALSE),"0")</f>
        <v>685</v>
      </c>
      <c r="AM506" s="170"/>
      <c r="AN506" s="170"/>
      <c r="AO506" s="170"/>
      <c r="AP506" s="170"/>
      <c r="AQ506" s="170"/>
      <c r="AS506" s="140"/>
      <c r="AT506" s="140"/>
      <c r="AU506" s="140"/>
      <c r="AV506" s="140"/>
      <c r="AW506" s="140"/>
      <c r="AX506" s="140"/>
      <c r="AY506" s="140"/>
      <c r="AZ506" s="140"/>
      <c r="BA506" s="141" t="b">
        <f t="shared" si="74"/>
        <v>1</v>
      </c>
      <c r="BB506" s="141">
        <f t="shared" si="78"/>
        <v>1980</v>
      </c>
    </row>
    <row r="507" spans="1:54" hidden="1" x14ac:dyDescent="0.2">
      <c r="A507" s="141">
        <v>5</v>
      </c>
      <c r="B507" s="141" t="s">
        <v>750</v>
      </c>
      <c r="C507" s="148" t="str">
        <f t="shared" si="73"/>
        <v>40</v>
      </c>
      <c r="D507" s="148" t="str">
        <f t="shared" si="75"/>
        <v>80</v>
      </c>
      <c r="E507" s="148" t="str">
        <f t="shared" si="76"/>
        <v>560</v>
      </c>
      <c r="F507" s="127" t="str">
        <f t="shared" si="77"/>
        <v>6000.01</v>
      </c>
      <c r="G507" s="141" t="s">
        <v>115</v>
      </c>
      <c r="H507" s="163">
        <v>202500</v>
      </c>
      <c r="I507" s="163">
        <v>202500</v>
      </c>
      <c r="J507" s="163"/>
      <c r="K507" s="163"/>
      <c r="L507" s="163"/>
      <c r="M507" s="163">
        <v>16708</v>
      </c>
      <c r="N507" s="139">
        <v>16708</v>
      </c>
      <c r="O507" s="139"/>
      <c r="Q507" s="174">
        <v>182500</v>
      </c>
      <c r="R507" s="174">
        <v>179500</v>
      </c>
      <c r="S507" s="174"/>
      <c r="T507" s="174"/>
      <c r="U507" s="174"/>
      <c r="V507" s="174">
        <v>47608</v>
      </c>
      <c r="W507" s="140">
        <v>47608</v>
      </c>
      <c r="X507" s="140"/>
      <c r="Z507" s="176">
        <v>182500</v>
      </c>
      <c r="AA507" s="176">
        <v>182500</v>
      </c>
      <c r="AB507" s="176"/>
      <c r="AC507" s="176"/>
      <c r="AD507" s="176"/>
      <c r="AE507" s="176">
        <v>10353.5</v>
      </c>
      <c r="AF507" s="172">
        <v>10353.5</v>
      </c>
      <c r="AG507" s="172"/>
      <c r="AI507" s="168">
        <f>IFERROR(VLOOKUP(B507,[2]rptBudgetaryBudgetCrossOrganiza!$A$1:$M$754,4,FALSE),"0")</f>
        <v>182500</v>
      </c>
      <c r="AJ507" s="168">
        <f>IFERROR(VLOOKUP(B507,[2]rptBudgetaryBudgetCrossOrganiza!$A$1:$M$754,6,FALSE),"0")</f>
        <v>182500</v>
      </c>
      <c r="AK507" s="170">
        <v>182500</v>
      </c>
      <c r="AL507" s="170">
        <f>IFERROR(VLOOKUP(B507,[3]rptBudgetaryBudgetCrossOrganiza!$A$8792:$O$10068,13,FALSE),"0")</f>
        <v>6291</v>
      </c>
      <c r="AM507" s="170"/>
      <c r="AN507" s="170"/>
      <c r="AO507" s="170"/>
      <c r="AP507" s="170"/>
      <c r="AQ507" s="170"/>
      <c r="AS507" s="140"/>
      <c r="AT507" s="140"/>
      <c r="AU507" s="140"/>
      <c r="AV507" s="140"/>
      <c r="AW507" s="140"/>
      <c r="AX507" s="140"/>
      <c r="AY507" s="140"/>
      <c r="AZ507" s="140"/>
      <c r="BA507" s="141" t="b">
        <f t="shared" si="74"/>
        <v>1</v>
      </c>
      <c r="BB507" s="141">
        <f t="shared" si="78"/>
        <v>0</v>
      </c>
    </row>
    <row r="508" spans="1:54" hidden="1" x14ac:dyDescent="0.2">
      <c r="A508" s="141">
        <v>5</v>
      </c>
      <c r="B508" s="141" t="s">
        <v>751</v>
      </c>
      <c r="C508" s="148" t="str">
        <f t="shared" si="73"/>
        <v>40</v>
      </c>
      <c r="D508" s="148" t="str">
        <f t="shared" si="75"/>
        <v>80</v>
      </c>
      <c r="E508" s="148" t="str">
        <f t="shared" si="76"/>
        <v>560</v>
      </c>
      <c r="F508" s="127" t="str">
        <f t="shared" si="77"/>
        <v>6000.14</v>
      </c>
      <c r="G508" s="141" t="s">
        <v>1059</v>
      </c>
      <c r="H508" s="163">
        <v>11050</v>
      </c>
      <c r="I508" s="163">
        <v>11050</v>
      </c>
      <c r="J508" s="163"/>
      <c r="K508" s="163"/>
      <c r="L508" s="163"/>
      <c r="M508" s="163">
        <v>1633.75</v>
      </c>
      <c r="N508" s="139">
        <v>1633.75</v>
      </c>
      <c r="O508" s="139"/>
      <c r="Q508" s="174">
        <v>11050</v>
      </c>
      <c r="R508" s="174">
        <v>11050</v>
      </c>
      <c r="S508" s="174"/>
      <c r="T508" s="174"/>
      <c r="U508" s="174"/>
      <c r="V508" s="174">
        <v>1732.75</v>
      </c>
      <c r="W508" s="140">
        <v>1732.75</v>
      </c>
      <c r="X508" s="140"/>
      <c r="Z508" s="176">
        <v>11050</v>
      </c>
      <c r="AA508" s="176">
        <v>11050</v>
      </c>
      <c r="AB508" s="176"/>
      <c r="AC508" s="176"/>
      <c r="AD508" s="176"/>
      <c r="AE508" s="176">
        <v>477.2</v>
      </c>
      <c r="AF508" s="172">
        <v>477.2</v>
      </c>
      <c r="AG508" s="172"/>
      <c r="AI508" s="168">
        <f>IFERROR(VLOOKUP(B508,[2]rptBudgetaryBudgetCrossOrganiza!$A$1:$M$754,4,FALSE),"0")</f>
        <v>11050</v>
      </c>
      <c r="AJ508" s="168">
        <f>IFERROR(VLOOKUP(B508,[2]rptBudgetaryBudgetCrossOrganiza!$A$1:$M$754,6,FALSE),"0")</f>
        <v>11050</v>
      </c>
      <c r="AK508" s="170">
        <v>11050</v>
      </c>
      <c r="AL508" s="170">
        <f>IFERROR(VLOOKUP(B508,[3]rptBudgetaryBudgetCrossOrganiza!$A$8792:$O$10068,13,FALSE),"0")</f>
        <v>0</v>
      </c>
      <c r="AM508" s="170"/>
      <c r="AN508" s="170"/>
      <c r="AO508" s="170"/>
      <c r="AP508" s="170"/>
      <c r="AQ508" s="170"/>
      <c r="AS508" s="140"/>
      <c r="AT508" s="140"/>
      <c r="AU508" s="140"/>
      <c r="AV508" s="140"/>
      <c r="AW508" s="140"/>
      <c r="AX508" s="140"/>
      <c r="AY508" s="140"/>
      <c r="AZ508" s="140"/>
      <c r="BA508" s="141" t="b">
        <f t="shared" si="74"/>
        <v>1</v>
      </c>
      <c r="BB508" s="141">
        <f t="shared" si="78"/>
        <v>0</v>
      </c>
    </row>
    <row r="509" spans="1:54" hidden="1" x14ac:dyDescent="0.2">
      <c r="A509" s="141">
        <v>5</v>
      </c>
      <c r="B509" s="141" t="s">
        <v>752</v>
      </c>
      <c r="C509" s="148" t="str">
        <f t="shared" si="73"/>
        <v>40</v>
      </c>
      <c r="D509" s="148" t="str">
        <f t="shared" si="75"/>
        <v>80</v>
      </c>
      <c r="E509" s="148" t="str">
        <f t="shared" si="76"/>
        <v>560</v>
      </c>
      <c r="F509" s="127" t="str">
        <f t="shared" si="77"/>
        <v>6000.18</v>
      </c>
      <c r="G509" s="141" t="s">
        <v>180</v>
      </c>
      <c r="H509" s="163">
        <v>53000</v>
      </c>
      <c r="I509" s="163">
        <v>53000</v>
      </c>
      <c r="J509" s="163"/>
      <c r="K509" s="163"/>
      <c r="L509" s="163"/>
      <c r="M509" s="163">
        <v>0</v>
      </c>
      <c r="N509" s="139">
        <v>0</v>
      </c>
      <c r="O509" s="139"/>
      <c r="Q509" s="174">
        <v>53000</v>
      </c>
      <c r="R509" s="174">
        <v>53000</v>
      </c>
      <c r="S509" s="174"/>
      <c r="T509" s="174"/>
      <c r="U509" s="174"/>
      <c r="V509" s="174">
        <v>0</v>
      </c>
      <c r="W509" s="140">
        <v>0</v>
      </c>
      <c r="X509" s="140"/>
      <c r="Z509" s="176">
        <v>53000</v>
      </c>
      <c r="AA509" s="176">
        <v>53000</v>
      </c>
      <c r="AB509" s="176"/>
      <c r="AC509" s="176"/>
      <c r="AD509" s="176"/>
      <c r="AE509" s="176">
        <v>0</v>
      </c>
      <c r="AF509" s="172">
        <v>0</v>
      </c>
      <c r="AG509" s="172"/>
      <c r="AI509" s="168">
        <f>IFERROR(VLOOKUP(B509,[2]rptBudgetaryBudgetCrossOrganiza!$A$1:$M$754,4,FALSE),"0")</f>
        <v>53000</v>
      </c>
      <c r="AJ509" s="168">
        <f>IFERROR(VLOOKUP(B509,[2]rptBudgetaryBudgetCrossOrganiza!$A$1:$M$754,6,FALSE),"0")</f>
        <v>53000</v>
      </c>
      <c r="AK509" s="170">
        <v>53000</v>
      </c>
      <c r="AL509" s="170">
        <f>IFERROR(VLOOKUP(B509,[3]rptBudgetaryBudgetCrossOrganiza!$A$8792:$O$10068,13,FALSE),"0")</f>
        <v>0</v>
      </c>
      <c r="AM509" s="170"/>
      <c r="AN509" s="170"/>
      <c r="AO509" s="170"/>
      <c r="AP509" s="170"/>
      <c r="AQ509" s="170"/>
      <c r="AS509" s="140"/>
      <c r="AT509" s="140"/>
      <c r="AU509" s="140"/>
      <c r="AV509" s="140"/>
      <c r="AW509" s="140"/>
      <c r="AX509" s="140"/>
      <c r="AY509" s="140"/>
      <c r="AZ509" s="140"/>
      <c r="BA509" s="141" t="b">
        <f t="shared" si="74"/>
        <v>1</v>
      </c>
      <c r="BB509" s="141">
        <f t="shared" si="78"/>
        <v>0</v>
      </c>
    </row>
    <row r="510" spans="1:54" hidden="1" x14ac:dyDescent="0.2">
      <c r="A510" s="141">
        <v>4</v>
      </c>
      <c r="B510" s="141" t="s">
        <v>753</v>
      </c>
      <c r="C510" s="148" t="str">
        <f t="shared" si="73"/>
        <v>40</v>
      </c>
      <c r="D510" s="148" t="str">
        <f t="shared" si="75"/>
        <v>80</v>
      </c>
      <c r="E510" s="148" t="str">
        <f t="shared" si="76"/>
        <v>560</v>
      </c>
      <c r="F510" s="127" t="str">
        <f t="shared" si="77"/>
        <v>5000.07</v>
      </c>
      <c r="G510" s="141" t="s">
        <v>91</v>
      </c>
      <c r="H510" s="163">
        <v>1448</v>
      </c>
      <c r="I510" s="163">
        <v>1448</v>
      </c>
      <c r="J510" s="163"/>
      <c r="K510" s="163"/>
      <c r="L510" s="163"/>
      <c r="M510" s="163">
        <v>0</v>
      </c>
      <c r="N510" s="139">
        <v>0</v>
      </c>
      <c r="O510" s="139"/>
      <c r="Q510" s="174">
        <v>2050</v>
      </c>
      <c r="R510" s="174">
        <v>2050</v>
      </c>
      <c r="S510" s="174"/>
      <c r="T510" s="174"/>
      <c r="U510" s="174"/>
      <c r="V510" s="174">
        <v>455.25</v>
      </c>
      <c r="W510" s="140">
        <v>455.25</v>
      </c>
      <c r="X510" s="140"/>
      <c r="Z510" s="176">
        <v>1930</v>
      </c>
      <c r="AA510" s="176">
        <v>1930</v>
      </c>
      <c r="AB510" s="176"/>
      <c r="AC510" s="176"/>
      <c r="AD510" s="176"/>
      <c r="AE510" s="176">
        <v>1820.98</v>
      </c>
      <c r="AF510" s="172">
        <v>1820.98</v>
      </c>
      <c r="AG510" s="172"/>
      <c r="AI510" s="168">
        <f>IFERROR(VLOOKUP(B510,[2]rptBudgetaryBudgetCrossOrganiza!$A$1:$M$754,4,FALSE),"0")</f>
        <v>2000</v>
      </c>
      <c r="AJ510" s="168">
        <f>IFERROR(VLOOKUP(B510,[2]rptBudgetaryBudgetCrossOrganiza!$A$1:$M$754,6,FALSE),"0")</f>
        <v>2000</v>
      </c>
      <c r="AK510" s="170">
        <v>2000</v>
      </c>
      <c r="AL510" s="170">
        <f>IFERROR(VLOOKUP(B510,[3]rptBudgetaryBudgetCrossOrganiza!$A$8792:$O$10068,13,FALSE),"0")</f>
        <v>0</v>
      </c>
      <c r="AM510" s="170"/>
      <c r="AN510" s="170"/>
      <c r="AO510" s="170"/>
      <c r="AP510" s="170"/>
      <c r="AQ510" s="170"/>
      <c r="AS510" s="140"/>
      <c r="AT510" s="140"/>
      <c r="AU510" s="140"/>
      <c r="AV510" s="140"/>
      <c r="AW510" s="140"/>
      <c r="AX510" s="140"/>
      <c r="AY510" s="140"/>
      <c r="AZ510" s="140"/>
      <c r="BA510" s="141" t="b">
        <f t="shared" si="74"/>
        <v>1</v>
      </c>
      <c r="BB510" s="141">
        <f t="shared" si="78"/>
        <v>0</v>
      </c>
    </row>
    <row r="511" spans="1:54" hidden="1" x14ac:dyDescent="0.2">
      <c r="A511" s="141">
        <v>4</v>
      </c>
      <c r="B511" s="141" t="s">
        <v>754</v>
      </c>
      <c r="C511" s="148" t="str">
        <f t="shared" si="73"/>
        <v>40</v>
      </c>
      <c r="D511" s="148" t="str">
        <f t="shared" si="75"/>
        <v>80</v>
      </c>
      <c r="E511" s="148" t="str">
        <f t="shared" si="76"/>
        <v>560</v>
      </c>
      <c r="F511" s="127" t="str">
        <f t="shared" si="77"/>
        <v>5000.12</v>
      </c>
      <c r="G511" s="141" t="s">
        <v>96</v>
      </c>
      <c r="H511" s="163">
        <v>0</v>
      </c>
      <c r="I511" s="163">
        <v>0</v>
      </c>
      <c r="J511" s="163"/>
      <c r="K511" s="163"/>
      <c r="L511" s="163"/>
      <c r="M511" s="163">
        <v>0</v>
      </c>
      <c r="N511" s="139">
        <v>0</v>
      </c>
      <c r="O511" s="139"/>
      <c r="Q511" s="174">
        <v>-12870</v>
      </c>
      <c r="R511" s="174">
        <v>-12870</v>
      </c>
      <c r="S511" s="174"/>
      <c r="T511" s="174"/>
      <c r="U511" s="174"/>
      <c r="V511" s="174">
        <v>0</v>
      </c>
      <c r="W511" s="140">
        <v>0</v>
      </c>
      <c r="X511" s="140"/>
      <c r="Z511" s="176">
        <v>0</v>
      </c>
      <c r="AA511" s="176">
        <v>0</v>
      </c>
      <c r="AB511" s="176"/>
      <c r="AC511" s="176"/>
      <c r="AD511" s="176"/>
      <c r="AE511" s="176">
        <v>0</v>
      </c>
      <c r="AF511" s="172">
        <v>0</v>
      </c>
      <c r="AG511" s="172"/>
      <c r="AI511" s="168">
        <f>IFERROR(VLOOKUP(B511,[2]rptBudgetaryBudgetCrossOrganiza!$A$1:$M$754,4,FALSE),"0")</f>
        <v>0</v>
      </c>
      <c r="AJ511" s="168">
        <f>IFERROR(VLOOKUP(B511,[2]rptBudgetaryBudgetCrossOrganiza!$A$1:$M$754,6,FALSE),"0")</f>
        <v>0</v>
      </c>
      <c r="AK511" s="170">
        <v>0</v>
      </c>
      <c r="AL511" s="170">
        <f>IFERROR(VLOOKUP(B511,[3]rptBudgetaryBudgetCrossOrganiza!$A$8792:$O$10068,13,FALSE),"0")</f>
        <v>0</v>
      </c>
      <c r="AM511" s="170"/>
      <c r="AN511" s="170"/>
      <c r="AO511" s="170"/>
      <c r="AP511" s="170"/>
      <c r="AQ511" s="170"/>
      <c r="AS511" s="140"/>
      <c r="AT511" s="140"/>
      <c r="AU511" s="140"/>
      <c r="AV511" s="140"/>
      <c r="AW511" s="140"/>
      <c r="AX511" s="140"/>
      <c r="AY511" s="140"/>
      <c r="AZ511" s="140"/>
      <c r="BA511" s="141" t="b">
        <f t="shared" si="74"/>
        <v>1</v>
      </c>
      <c r="BB511" s="141">
        <f t="shared" si="78"/>
        <v>0</v>
      </c>
    </row>
    <row r="512" spans="1:54" hidden="1" x14ac:dyDescent="0.2">
      <c r="A512" s="141">
        <v>4</v>
      </c>
      <c r="B512" s="141" t="s">
        <v>755</v>
      </c>
      <c r="C512" s="148" t="str">
        <f t="shared" si="73"/>
        <v>40</v>
      </c>
      <c r="D512" s="148" t="str">
        <f t="shared" si="75"/>
        <v>80</v>
      </c>
      <c r="E512" s="148" t="str">
        <f t="shared" si="76"/>
        <v>560</v>
      </c>
      <c r="F512" s="127" t="str">
        <f t="shared" si="77"/>
        <v>5000.05</v>
      </c>
      <c r="G512" s="141" t="s">
        <v>89</v>
      </c>
      <c r="H512" s="163">
        <v>0</v>
      </c>
      <c r="I512" s="163">
        <v>0</v>
      </c>
      <c r="J512" s="163"/>
      <c r="K512" s="163"/>
      <c r="L512" s="163"/>
      <c r="M512" s="163">
        <v>0</v>
      </c>
      <c r="N512" s="139">
        <v>0</v>
      </c>
      <c r="O512" s="139"/>
      <c r="Q512" s="174">
        <v>0</v>
      </c>
      <c r="R512" s="174">
        <v>0</v>
      </c>
      <c r="S512" s="174"/>
      <c r="T512" s="174"/>
      <c r="U512" s="174"/>
      <c r="V512" s="174">
        <v>0</v>
      </c>
      <c r="W512" s="140">
        <v>0</v>
      </c>
      <c r="X512" s="140"/>
      <c r="Z512" s="176">
        <v>0</v>
      </c>
      <c r="AA512" s="176">
        <v>0</v>
      </c>
      <c r="AB512" s="176"/>
      <c r="AC512" s="176"/>
      <c r="AD512" s="176"/>
      <c r="AE512" s="176">
        <v>0</v>
      </c>
      <c r="AF512" s="172">
        <v>0</v>
      </c>
      <c r="AG512" s="172"/>
      <c r="AI512" s="168">
        <f>IFERROR(VLOOKUP(B512,[2]rptBudgetaryBudgetCrossOrganiza!$A$1:$M$754,4,FALSE),"0")</f>
        <v>0</v>
      </c>
      <c r="AJ512" s="168">
        <f>IFERROR(VLOOKUP(B512,[2]rptBudgetaryBudgetCrossOrganiza!$A$1:$M$754,6,FALSE),"0")</f>
        <v>0</v>
      </c>
      <c r="AK512" s="170">
        <v>0</v>
      </c>
      <c r="AL512" s="170">
        <f>IFERROR(VLOOKUP(B512,[3]rptBudgetaryBudgetCrossOrganiza!$A$8792:$O$10068,13,FALSE),"0")</f>
        <v>0</v>
      </c>
      <c r="AM512" s="170"/>
      <c r="AN512" s="170"/>
      <c r="AO512" s="170"/>
      <c r="AP512" s="170"/>
      <c r="AQ512" s="170"/>
      <c r="AS512" s="140"/>
      <c r="AT512" s="140"/>
      <c r="AU512" s="140"/>
      <c r="AV512" s="140"/>
      <c r="AW512" s="140"/>
      <c r="AX512" s="140"/>
      <c r="AY512" s="140"/>
      <c r="AZ512" s="140"/>
      <c r="BA512" s="141" t="b">
        <f t="shared" si="74"/>
        <v>1</v>
      </c>
      <c r="BB512" s="141">
        <f t="shared" si="78"/>
        <v>0</v>
      </c>
    </row>
    <row r="513" spans="1:54" hidden="1" x14ac:dyDescent="0.2">
      <c r="A513" s="141">
        <v>4</v>
      </c>
      <c r="B513" s="141" t="s">
        <v>756</v>
      </c>
      <c r="C513" s="148" t="str">
        <f t="shared" si="73"/>
        <v>40</v>
      </c>
      <c r="D513" s="148" t="str">
        <f t="shared" si="75"/>
        <v>80</v>
      </c>
      <c r="E513" s="148" t="str">
        <f t="shared" si="76"/>
        <v>560</v>
      </c>
      <c r="F513" s="127" t="str">
        <f t="shared" si="77"/>
        <v>5000.10</v>
      </c>
      <c r="G513" s="141" t="s">
        <v>94</v>
      </c>
      <c r="H513" s="163">
        <v>0</v>
      </c>
      <c r="I513" s="163">
        <v>0</v>
      </c>
      <c r="J513" s="163"/>
      <c r="K513" s="163"/>
      <c r="L513" s="163"/>
      <c r="M513" s="163">
        <v>0</v>
      </c>
      <c r="N513" s="139">
        <v>0</v>
      </c>
      <c r="O513" s="139"/>
      <c r="Q513" s="174">
        <v>0</v>
      </c>
      <c r="R513" s="174">
        <v>0</v>
      </c>
      <c r="S513" s="174"/>
      <c r="T513" s="174"/>
      <c r="U513" s="174"/>
      <c r="V513" s="174">
        <v>0</v>
      </c>
      <c r="W513" s="140">
        <v>0</v>
      </c>
      <c r="X513" s="140"/>
      <c r="Z513" s="176">
        <v>0</v>
      </c>
      <c r="AA513" s="176">
        <v>0</v>
      </c>
      <c r="AB513" s="176"/>
      <c r="AC513" s="176"/>
      <c r="AD513" s="176"/>
      <c r="AE513" s="176">
        <v>0</v>
      </c>
      <c r="AF513" s="172">
        <v>0</v>
      </c>
      <c r="AG513" s="172"/>
      <c r="AI513" s="168">
        <f>IFERROR(VLOOKUP(B513,[2]rptBudgetaryBudgetCrossOrganiza!$A$1:$M$754,4,FALSE),"0")</f>
        <v>0</v>
      </c>
      <c r="AJ513" s="168">
        <f>IFERROR(VLOOKUP(B513,[2]rptBudgetaryBudgetCrossOrganiza!$A$1:$M$754,6,FALSE),"0")</f>
        <v>0</v>
      </c>
      <c r="AK513" s="170">
        <v>0</v>
      </c>
      <c r="AL513" s="170">
        <f>IFERROR(VLOOKUP(B513,[3]rptBudgetaryBudgetCrossOrganiza!$A$8792:$O$10068,13,FALSE),"0")</f>
        <v>0</v>
      </c>
      <c r="AM513" s="170"/>
      <c r="AN513" s="170"/>
      <c r="AO513" s="170"/>
      <c r="AP513" s="170"/>
      <c r="AQ513" s="170"/>
      <c r="AS513" s="140"/>
      <c r="AT513" s="140"/>
      <c r="AU513" s="140"/>
      <c r="AV513" s="140"/>
      <c r="AW513" s="140"/>
      <c r="AX513" s="140"/>
      <c r="AY513" s="140"/>
      <c r="AZ513" s="140"/>
      <c r="BA513" s="141" t="b">
        <f t="shared" si="74"/>
        <v>1</v>
      </c>
      <c r="BB513" s="141">
        <f t="shared" si="78"/>
        <v>0</v>
      </c>
    </row>
    <row r="514" spans="1:54" hidden="1" x14ac:dyDescent="0.2">
      <c r="A514" s="141">
        <v>4</v>
      </c>
      <c r="B514" s="141" t="s">
        <v>757</v>
      </c>
      <c r="C514" s="148" t="str">
        <f t="shared" si="73"/>
        <v>40</v>
      </c>
      <c r="D514" s="148" t="str">
        <f t="shared" si="75"/>
        <v>80</v>
      </c>
      <c r="E514" s="148" t="str">
        <f t="shared" si="76"/>
        <v>560</v>
      </c>
      <c r="F514" s="127" t="str">
        <f t="shared" si="77"/>
        <v>5000.04</v>
      </c>
      <c r="G514" s="141" t="s">
        <v>88</v>
      </c>
      <c r="H514" s="163">
        <v>4000</v>
      </c>
      <c r="I514" s="163">
        <v>4000</v>
      </c>
      <c r="J514" s="163"/>
      <c r="K514" s="163"/>
      <c r="L514" s="163"/>
      <c r="M514" s="163">
        <v>1613.06</v>
      </c>
      <c r="N514" s="139">
        <v>1613.06</v>
      </c>
      <c r="O514" s="139"/>
      <c r="Q514" s="174">
        <v>4000</v>
      </c>
      <c r="R514" s="174">
        <v>4000</v>
      </c>
      <c r="S514" s="174"/>
      <c r="T514" s="174"/>
      <c r="U514" s="174"/>
      <c r="V514" s="174">
        <v>1654.98</v>
      </c>
      <c r="W514" s="140">
        <v>1654.98</v>
      </c>
      <c r="X514" s="140"/>
      <c r="Z514" s="176">
        <v>4000</v>
      </c>
      <c r="AA514" s="176">
        <v>4000</v>
      </c>
      <c r="AB514" s="176"/>
      <c r="AC514" s="176"/>
      <c r="AD514" s="176"/>
      <c r="AE514" s="176">
        <v>1052.19</v>
      </c>
      <c r="AF514" s="172">
        <v>1052.19</v>
      </c>
      <c r="AG514" s="172"/>
      <c r="AI514" s="168">
        <f>IFERROR(VLOOKUP(B514,[2]rptBudgetaryBudgetCrossOrganiza!$A$1:$M$754,4,FALSE),"0")</f>
        <v>4000</v>
      </c>
      <c r="AJ514" s="168">
        <f>IFERROR(VLOOKUP(B514,[2]rptBudgetaryBudgetCrossOrganiza!$A$1:$M$754,6,FALSE),"0")</f>
        <v>4000</v>
      </c>
      <c r="AK514" s="170">
        <v>4000</v>
      </c>
      <c r="AL514" s="170">
        <f>IFERROR(VLOOKUP(B514,[3]rptBudgetaryBudgetCrossOrganiza!$A$8792:$O$10068,13,FALSE),"0")</f>
        <v>0</v>
      </c>
      <c r="AM514" s="170"/>
      <c r="AN514" s="170"/>
      <c r="AO514" s="170"/>
      <c r="AP514" s="170"/>
      <c r="AQ514" s="170"/>
      <c r="AS514" s="140"/>
      <c r="AT514" s="140"/>
      <c r="AU514" s="140"/>
      <c r="AV514" s="140"/>
      <c r="AW514" s="140"/>
      <c r="AX514" s="140"/>
      <c r="AY514" s="140"/>
      <c r="AZ514" s="140"/>
      <c r="BA514" s="141" t="b">
        <f t="shared" si="74"/>
        <v>1</v>
      </c>
      <c r="BB514" s="141">
        <f t="shared" si="78"/>
        <v>0</v>
      </c>
    </row>
    <row r="515" spans="1:54" hidden="1" x14ac:dyDescent="0.2">
      <c r="A515" s="141">
        <v>4</v>
      </c>
      <c r="B515" s="141" t="s">
        <v>758</v>
      </c>
      <c r="C515" s="148" t="str">
        <f t="shared" si="73"/>
        <v>40</v>
      </c>
      <c r="D515" s="148" t="str">
        <f t="shared" si="75"/>
        <v>80</v>
      </c>
      <c r="E515" s="148" t="str">
        <f t="shared" si="76"/>
        <v>560</v>
      </c>
      <c r="F515" s="127" t="str">
        <f t="shared" si="77"/>
        <v>5000.08</v>
      </c>
      <c r="G515" s="141" t="s">
        <v>92</v>
      </c>
      <c r="H515" s="163">
        <v>2102</v>
      </c>
      <c r="I515" s="163">
        <v>2102</v>
      </c>
      <c r="J515" s="163"/>
      <c r="K515" s="163"/>
      <c r="L515" s="163"/>
      <c r="M515" s="163">
        <v>1702.3</v>
      </c>
      <c r="N515" s="139">
        <v>1702.3</v>
      </c>
      <c r="O515" s="139"/>
      <c r="Q515" s="174">
        <v>2930</v>
      </c>
      <c r="R515" s="174">
        <v>2930</v>
      </c>
      <c r="S515" s="174"/>
      <c r="T515" s="174"/>
      <c r="U515" s="174"/>
      <c r="V515" s="174">
        <v>2913.19</v>
      </c>
      <c r="W515" s="140">
        <v>2913.19</v>
      </c>
      <c r="X515" s="140"/>
      <c r="Z515" s="176">
        <v>3245</v>
      </c>
      <c r="AA515" s="176">
        <v>3245</v>
      </c>
      <c r="AB515" s="176"/>
      <c r="AC515" s="176"/>
      <c r="AD515" s="176"/>
      <c r="AE515" s="176">
        <v>1907.37</v>
      </c>
      <c r="AF515" s="172">
        <v>1907.37</v>
      </c>
      <c r="AG515" s="172"/>
      <c r="AI515" s="168">
        <f>IFERROR(VLOOKUP(B515,[2]rptBudgetaryBudgetCrossOrganiza!$A$1:$M$754,4,FALSE),"0")</f>
        <v>3343</v>
      </c>
      <c r="AJ515" s="168">
        <f>IFERROR(VLOOKUP(B515,[2]rptBudgetaryBudgetCrossOrganiza!$A$1:$M$754,6,FALSE),"0")</f>
        <v>3343</v>
      </c>
      <c r="AK515" s="170">
        <v>3343</v>
      </c>
      <c r="AL515" s="170">
        <f>IFERROR(VLOOKUP(B515,[3]rptBudgetaryBudgetCrossOrganiza!$A$8792:$O$10068,13,FALSE),"0")</f>
        <v>291.5</v>
      </c>
      <c r="AM515" s="170"/>
      <c r="AN515" s="170"/>
      <c r="AO515" s="170"/>
      <c r="AP515" s="170"/>
      <c r="AQ515" s="170"/>
      <c r="AS515" s="140"/>
      <c r="AT515" s="140"/>
      <c r="AU515" s="140"/>
      <c r="AV515" s="140"/>
      <c r="AW515" s="140"/>
      <c r="AX515" s="140"/>
      <c r="AY515" s="140"/>
      <c r="AZ515" s="140"/>
      <c r="BA515" s="141" t="b">
        <f t="shared" si="74"/>
        <v>1</v>
      </c>
      <c r="BB515" s="141">
        <f t="shared" si="78"/>
        <v>0</v>
      </c>
    </row>
    <row r="516" spans="1:54" hidden="1" x14ac:dyDescent="0.2">
      <c r="A516" s="141">
        <v>4</v>
      </c>
      <c r="B516" s="141" t="s">
        <v>759</v>
      </c>
      <c r="C516" s="148" t="str">
        <f t="shared" ref="C516:C579" si="79">MID(B516,5,2)</f>
        <v>40</v>
      </c>
      <c r="D516" s="148" t="str">
        <f t="shared" si="75"/>
        <v>80</v>
      </c>
      <c r="E516" s="148" t="str">
        <f t="shared" si="76"/>
        <v>560</v>
      </c>
      <c r="F516" s="127" t="str">
        <f t="shared" si="77"/>
        <v>5000.09</v>
      </c>
      <c r="G516" s="141" t="s">
        <v>93</v>
      </c>
      <c r="H516" s="163">
        <v>0</v>
      </c>
      <c r="I516" s="163">
        <v>0</v>
      </c>
      <c r="J516" s="163"/>
      <c r="K516" s="163"/>
      <c r="L516" s="163"/>
      <c r="M516" s="163">
        <v>0</v>
      </c>
      <c r="N516" s="139">
        <v>0</v>
      </c>
      <c r="O516" s="139"/>
      <c r="Q516" s="174">
        <v>0</v>
      </c>
      <c r="R516" s="174">
        <v>0</v>
      </c>
      <c r="S516" s="174"/>
      <c r="T516" s="174"/>
      <c r="U516" s="174"/>
      <c r="V516" s="174">
        <v>0</v>
      </c>
      <c r="W516" s="140">
        <v>0</v>
      </c>
      <c r="X516" s="140"/>
      <c r="Z516" s="176">
        <v>0</v>
      </c>
      <c r="AA516" s="176">
        <v>0</v>
      </c>
      <c r="AB516" s="176"/>
      <c r="AC516" s="176"/>
      <c r="AD516" s="176"/>
      <c r="AE516" s="176">
        <v>0</v>
      </c>
      <c r="AF516" s="172">
        <v>0</v>
      </c>
      <c r="AG516" s="172"/>
      <c r="AI516" s="168">
        <f>IFERROR(VLOOKUP(B516,[2]rptBudgetaryBudgetCrossOrganiza!$A$1:$M$754,4,FALSE),"0")</f>
        <v>0</v>
      </c>
      <c r="AJ516" s="168">
        <f>IFERROR(VLOOKUP(B516,[2]rptBudgetaryBudgetCrossOrganiza!$A$1:$M$754,6,FALSE),"0")</f>
        <v>0</v>
      </c>
      <c r="AK516" s="170">
        <v>0</v>
      </c>
      <c r="AL516" s="170">
        <f>IFERROR(VLOOKUP(B516,[3]rptBudgetaryBudgetCrossOrganiza!$A$8792:$O$10068,13,FALSE),"0")</f>
        <v>0</v>
      </c>
      <c r="AM516" s="170"/>
      <c r="AN516" s="170"/>
      <c r="AO516" s="170"/>
      <c r="AP516" s="170"/>
      <c r="AQ516" s="170"/>
      <c r="AS516" s="140"/>
      <c r="AT516" s="140"/>
      <c r="AU516" s="140"/>
      <c r="AV516" s="140"/>
      <c r="AW516" s="140"/>
      <c r="AX516" s="140"/>
      <c r="AY516" s="140"/>
      <c r="AZ516" s="140"/>
      <c r="BA516" s="141" t="b">
        <f t="shared" si="74"/>
        <v>1</v>
      </c>
      <c r="BB516" s="141">
        <f t="shared" si="78"/>
        <v>0</v>
      </c>
    </row>
    <row r="517" spans="1:54" hidden="1" x14ac:dyDescent="0.2">
      <c r="A517" s="141">
        <v>4</v>
      </c>
      <c r="B517" s="141" t="s">
        <v>760</v>
      </c>
      <c r="C517" s="148" t="str">
        <f t="shared" si="79"/>
        <v>40</v>
      </c>
      <c r="D517" s="148" t="str">
        <f t="shared" si="75"/>
        <v>80</v>
      </c>
      <c r="E517" s="148" t="str">
        <f t="shared" si="76"/>
        <v>560</v>
      </c>
      <c r="F517" s="127" t="str">
        <f t="shared" si="77"/>
        <v>5000.99</v>
      </c>
      <c r="G517" s="141" t="s">
        <v>97</v>
      </c>
      <c r="H517" s="163">
        <v>0</v>
      </c>
      <c r="I517" s="163">
        <v>0</v>
      </c>
      <c r="J517" s="163"/>
      <c r="K517" s="163"/>
      <c r="L517" s="163"/>
      <c r="M517" s="163">
        <v>0</v>
      </c>
      <c r="N517" s="139">
        <v>0</v>
      </c>
      <c r="O517" s="139"/>
      <c r="Q517" s="174">
        <v>0</v>
      </c>
      <c r="R517" s="174">
        <v>0</v>
      </c>
      <c r="S517" s="174"/>
      <c r="T517" s="174"/>
      <c r="U517" s="174"/>
      <c r="V517" s="174">
        <v>0</v>
      </c>
      <c r="W517" s="140">
        <v>0</v>
      </c>
      <c r="X517" s="140"/>
      <c r="Z517" s="176">
        <v>0</v>
      </c>
      <c r="AA517" s="176">
        <v>0</v>
      </c>
      <c r="AB517" s="176"/>
      <c r="AC517" s="176"/>
      <c r="AD517" s="176"/>
      <c r="AE517" s="176">
        <v>0</v>
      </c>
      <c r="AF517" s="172">
        <v>0</v>
      </c>
      <c r="AG517" s="172"/>
      <c r="AI517" s="168">
        <f>IFERROR(VLOOKUP(B517,[2]rptBudgetaryBudgetCrossOrganiza!$A$1:$M$754,4,FALSE),"0")</f>
        <v>0</v>
      </c>
      <c r="AJ517" s="168">
        <f>IFERROR(VLOOKUP(B517,[2]rptBudgetaryBudgetCrossOrganiza!$A$1:$M$754,6,FALSE),"0")</f>
        <v>0</v>
      </c>
      <c r="AK517" s="170">
        <v>0</v>
      </c>
      <c r="AL517" s="170">
        <f>IFERROR(VLOOKUP(B517,[3]rptBudgetaryBudgetCrossOrganiza!$A$8792:$O$10068,13,FALSE),"0")</f>
        <v>0</v>
      </c>
      <c r="AM517" s="170"/>
      <c r="AN517" s="170"/>
      <c r="AO517" s="170"/>
      <c r="AP517" s="170"/>
      <c r="AQ517" s="170"/>
      <c r="AS517" s="140"/>
      <c r="AT517" s="140"/>
      <c r="AU517" s="140"/>
      <c r="AV517" s="140"/>
      <c r="AW517" s="140"/>
      <c r="AX517" s="140"/>
      <c r="AY517" s="140"/>
      <c r="AZ517" s="140"/>
      <c r="BA517" s="141" t="b">
        <f t="shared" ref="BA517:BA580" si="80">AJ517=AK517</f>
        <v>1</v>
      </c>
      <c r="BB517" s="141">
        <f t="shared" si="78"/>
        <v>0</v>
      </c>
    </row>
    <row r="518" spans="1:54" hidden="1" x14ac:dyDescent="0.2">
      <c r="A518" s="141">
        <v>4</v>
      </c>
      <c r="B518" s="141" t="s">
        <v>761</v>
      </c>
      <c r="C518" s="148" t="str">
        <f t="shared" si="79"/>
        <v>40</v>
      </c>
      <c r="D518" s="148" t="str">
        <f t="shared" ref="D518:D581" si="81">MID(B518,8,2)</f>
        <v>80</v>
      </c>
      <c r="E518" s="148" t="str">
        <f t="shared" ref="E518:E581" si="82">MID(B518,11,3)</f>
        <v>560</v>
      </c>
      <c r="F518" s="127" t="str">
        <f t="shared" ref="F518:F581" si="83">RIGHT(B518,7)</f>
        <v>5000.06</v>
      </c>
      <c r="G518" s="141" t="s">
        <v>90</v>
      </c>
      <c r="H518" s="163">
        <v>0</v>
      </c>
      <c r="I518" s="163">
        <v>0</v>
      </c>
      <c r="J518" s="163"/>
      <c r="K518" s="163"/>
      <c r="L518" s="163"/>
      <c r="M518" s="163">
        <v>0</v>
      </c>
      <c r="N518" s="139">
        <v>0</v>
      </c>
      <c r="O518" s="139"/>
      <c r="Q518" s="174">
        <v>0</v>
      </c>
      <c r="R518" s="174">
        <v>0</v>
      </c>
      <c r="S518" s="174"/>
      <c r="T518" s="174"/>
      <c r="U518" s="174"/>
      <c r="V518" s="174">
        <v>0</v>
      </c>
      <c r="W518" s="140">
        <v>0</v>
      </c>
      <c r="X518" s="140"/>
      <c r="Z518" s="176">
        <v>0</v>
      </c>
      <c r="AA518" s="176">
        <v>0</v>
      </c>
      <c r="AB518" s="176"/>
      <c r="AC518" s="176"/>
      <c r="AD518" s="176"/>
      <c r="AE518" s="176">
        <v>0</v>
      </c>
      <c r="AF518" s="172">
        <v>0</v>
      </c>
      <c r="AG518" s="172"/>
      <c r="AI518" s="168">
        <f>IFERROR(VLOOKUP(B518,[2]rptBudgetaryBudgetCrossOrganiza!$A$1:$M$754,4,FALSE),"0")</f>
        <v>0</v>
      </c>
      <c r="AJ518" s="168">
        <f>IFERROR(VLOOKUP(B518,[2]rptBudgetaryBudgetCrossOrganiza!$A$1:$M$754,6,FALSE),"0")</f>
        <v>0</v>
      </c>
      <c r="AK518" s="170">
        <v>0</v>
      </c>
      <c r="AL518" s="170">
        <f>IFERROR(VLOOKUP(B518,[3]rptBudgetaryBudgetCrossOrganiza!$A$8792:$O$10068,13,FALSE),"0")</f>
        <v>0</v>
      </c>
      <c r="AM518" s="170"/>
      <c r="AN518" s="170"/>
      <c r="AO518" s="170"/>
      <c r="AP518" s="170"/>
      <c r="AQ518" s="170"/>
      <c r="AS518" s="140"/>
      <c r="AT518" s="140"/>
      <c r="AU518" s="140"/>
      <c r="AV518" s="140"/>
      <c r="AW518" s="140"/>
      <c r="AX518" s="140"/>
      <c r="AY518" s="140"/>
      <c r="AZ518" s="140"/>
      <c r="BA518" s="141" t="b">
        <f t="shared" si="80"/>
        <v>1</v>
      </c>
      <c r="BB518" s="141">
        <f t="shared" si="78"/>
        <v>0</v>
      </c>
    </row>
    <row r="519" spans="1:54" x14ac:dyDescent="0.2">
      <c r="A519" s="141">
        <v>4</v>
      </c>
      <c r="B519" s="141" t="s">
        <v>762</v>
      </c>
      <c r="C519" s="148" t="str">
        <f t="shared" si="79"/>
        <v>40</v>
      </c>
      <c r="D519" s="148" t="str">
        <f t="shared" si="81"/>
        <v>80</v>
      </c>
      <c r="E519" s="148" t="str">
        <f t="shared" si="82"/>
        <v>560</v>
      </c>
      <c r="F519" s="127" t="str">
        <f t="shared" si="83"/>
        <v>5000.03</v>
      </c>
      <c r="G519" s="141" t="s">
        <v>87</v>
      </c>
      <c r="H519" s="163">
        <v>7500</v>
      </c>
      <c r="I519" s="163">
        <v>7500</v>
      </c>
      <c r="J519" s="163"/>
      <c r="K519" s="163"/>
      <c r="L519" s="163"/>
      <c r="M519" s="163">
        <v>4601.6099999999997</v>
      </c>
      <c r="N519" s="139">
        <v>4601.6099999999997</v>
      </c>
      <c r="O519" s="139"/>
      <c r="Q519" s="174">
        <v>7500</v>
      </c>
      <c r="R519" s="174">
        <v>7500</v>
      </c>
      <c r="S519" s="174"/>
      <c r="T519" s="174"/>
      <c r="U519" s="174"/>
      <c r="V519" s="174">
        <v>4194.49</v>
      </c>
      <c r="W519" s="140">
        <v>4194.49</v>
      </c>
      <c r="X519" s="140"/>
      <c r="Z519" s="176">
        <v>7500</v>
      </c>
      <c r="AA519" s="176">
        <v>7500</v>
      </c>
      <c r="AB519" s="176"/>
      <c r="AC519" s="176"/>
      <c r="AD519" s="176"/>
      <c r="AE519" s="176">
        <v>5245.26</v>
      </c>
      <c r="AF519" s="172">
        <v>5245.26</v>
      </c>
      <c r="AG519" s="172"/>
      <c r="AI519" s="168">
        <f>IFERROR(VLOOKUP(B519,[2]rptBudgetaryBudgetCrossOrganiza!$A$1:$M$754,4,FALSE),"0")</f>
        <v>7730</v>
      </c>
      <c r="AJ519" s="168">
        <f>IFERROR(VLOOKUP(B519,[2]rptBudgetaryBudgetCrossOrganiza!$A$1:$M$754,6,FALSE),"0")</f>
        <v>7730</v>
      </c>
      <c r="AK519" s="197">
        <v>9230</v>
      </c>
      <c r="AL519" s="170">
        <f>IFERROR(VLOOKUP(B519,[3]rptBudgetaryBudgetCrossOrganiza!$A$8792:$O$10068,13,FALSE),"0")</f>
        <v>1330.18</v>
      </c>
      <c r="AM519" s="170"/>
      <c r="AN519" s="170"/>
      <c r="AO519" s="170"/>
      <c r="AP519" s="170"/>
      <c r="AQ519" s="170"/>
      <c r="AS519" s="140"/>
      <c r="AT519" s="140"/>
      <c r="AU519" s="140"/>
      <c r="AV519" s="140"/>
      <c r="AW519" s="140"/>
      <c r="AX519" s="140"/>
      <c r="AY519" s="140"/>
      <c r="AZ519" s="140"/>
      <c r="BA519" s="141" t="b">
        <f t="shared" si="80"/>
        <v>0</v>
      </c>
      <c r="BB519" s="141">
        <f t="shared" si="78"/>
        <v>1500</v>
      </c>
    </row>
    <row r="520" spans="1:54" hidden="1" x14ac:dyDescent="0.2">
      <c r="A520" s="141">
        <v>4</v>
      </c>
      <c r="B520" s="141" t="s">
        <v>763</v>
      </c>
      <c r="C520" s="148" t="str">
        <f t="shared" si="79"/>
        <v>40</v>
      </c>
      <c r="D520" s="148" t="str">
        <f t="shared" si="81"/>
        <v>80</v>
      </c>
      <c r="E520" s="148" t="str">
        <f t="shared" si="82"/>
        <v>560</v>
      </c>
      <c r="F520" s="127" t="str">
        <f t="shared" si="83"/>
        <v>5000.02</v>
      </c>
      <c r="G520" s="141" t="s">
        <v>86</v>
      </c>
      <c r="H520" s="163">
        <v>14530</v>
      </c>
      <c r="I520" s="163">
        <v>14530</v>
      </c>
      <c r="J520" s="163"/>
      <c r="K520" s="163"/>
      <c r="L520" s="163"/>
      <c r="M520" s="163">
        <v>0</v>
      </c>
      <c r="N520" s="139">
        <v>0</v>
      </c>
      <c r="O520" s="139"/>
      <c r="Q520" s="174">
        <v>14530</v>
      </c>
      <c r="R520" s="174">
        <v>14530</v>
      </c>
      <c r="S520" s="174"/>
      <c r="T520" s="174"/>
      <c r="U520" s="174"/>
      <c r="V520" s="174">
        <v>0</v>
      </c>
      <c r="W520" s="140">
        <v>0</v>
      </c>
      <c r="X520" s="140"/>
      <c r="Z520" s="176">
        <v>15000</v>
      </c>
      <c r="AA520" s="176">
        <v>15000</v>
      </c>
      <c r="AB520" s="176"/>
      <c r="AC520" s="176"/>
      <c r="AD520" s="176"/>
      <c r="AE520" s="176">
        <v>125.96</v>
      </c>
      <c r="AF520" s="172">
        <v>125.96</v>
      </c>
      <c r="AG520" s="172"/>
      <c r="AI520" s="168">
        <f>IFERROR(VLOOKUP(B520,[2]rptBudgetaryBudgetCrossOrganiza!$A$1:$M$754,4,FALSE),"0")</f>
        <v>15000</v>
      </c>
      <c r="AJ520" s="168">
        <f>IFERROR(VLOOKUP(B520,[2]rptBudgetaryBudgetCrossOrganiza!$A$1:$M$754,6,FALSE),"0")</f>
        <v>15000</v>
      </c>
      <c r="AK520" s="170">
        <v>15000</v>
      </c>
      <c r="AL520" s="170">
        <f>IFERROR(VLOOKUP(B520,[3]rptBudgetaryBudgetCrossOrganiza!$A$8792:$O$10068,13,FALSE),"0")</f>
        <v>0</v>
      </c>
      <c r="AM520" s="170"/>
      <c r="AN520" s="170"/>
      <c r="AO520" s="170"/>
      <c r="AP520" s="170"/>
      <c r="AQ520" s="170"/>
      <c r="AS520" s="140"/>
      <c r="AT520" s="140"/>
      <c r="AU520" s="140"/>
      <c r="AV520" s="140"/>
      <c r="AW520" s="140"/>
      <c r="AX520" s="140"/>
      <c r="AY520" s="140"/>
      <c r="AZ520" s="140"/>
      <c r="BA520" s="141" t="b">
        <f t="shared" si="80"/>
        <v>1</v>
      </c>
      <c r="BB520" s="141">
        <f t="shared" si="78"/>
        <v>0</v>
      </c>
    </row>
    <row r="521" spans="1:54" hidden="1" x14ac:dyDescent="0.2">
      <c r="A521" s="141">
        <v>4</v>
      </c>
      <c r="B521" s="141" t="s">
        <v>764</v>
      </c>
      <c r="C521" s="148" t="str">
        <f t="shared" si="79"/>
        <v>40</v>
      </c>
      <c r="D521" s="148" t="str">
        <f t="shared" si="81"/>
        <v>80</v>
      </c>
      <c r="E521" s="148" t="str">
        <f t="shared" si="82"/>
        <v>560</v>
      </c>
      <c r="F521" s="127" t="str">
        <f t="shared" si="83"/>
        <v>5000.01</v>
      </c>
      <c r="G521" s="141" t="s">
        <v>85</v>
      </c>
      <c r="H521" s="163">
        <v>268630</v>
      </c>
      <c r="I521" s="163">
        <v>268630</v>
      </c>
      <c r="J521" s="163"/>
      <c r="K521" s="163"/>
      <c r="L521" s="163"/>
      <c r="M521" s="163">
        <v>196998.94</v>
      </c>
      <c r="N521" s="139">
        <v>196998.94</v>
      </c>
      <c r="O521" s="139"/>
      <c r="Q521" s="174">
        <v>208450</v>
      </c>
      <c r="R521" s="174">
        <v>200885</v>
      </c>
      <c r="S521" s="174"/>
      <c r="T521" s="174"/>
      <c r="U521" s="174"/>
      <c r="V521" s="174">
        <v>181677.51</v>
      </c>
      <c r="W521" s="140">
        <v>181677.51</v>
      </c>
      <c r="X521" s="140"/>
      <c r="Z521" s="176">
        <v>271260</v>
      </c>
      <c r="AA521" s="176">
        <v>283288</v>
      </c>
      <c r="AB521" s="176"/>
      <c r="AC521" s="176"/>
      <c r="AD521" s="176"/>
      <c r="AE521" s="176">
        <v>207519.88</v>
      </c>
      <c r="AF521" s="172">
        <v>207519.88</v>
      </c>
      <c r="AG521" s="172"/>
      <c r="AI521" s="168">
        <f>IFERROR(VLOOKUP(B521,[2]rptBudgetaryBudgetCrossOrganiza!$A$1:$M$754,4,FALSE),"0")</f>
        <v>279398</v>
      </c>
      <c r="AJ521" s="168">
        <f>IFERROR(VLOOKUP(B521,[2]rptBudgetaryBudgetCrossOrganiza!$A$1:$M$754,6,FALSE),"0")</f>
        <v>279398</v>
      </c>
      <c r="AK521" s="170">
        <v>279398</v>
      </c>
      <c r="AL521" s="170">
        <f>IFERROR(VLOOKUP(B521,[3]rptBudgetaryBudgetCrossOrganiza!$A$8792:$O$10068,13,FALSE),"0")</f>
        <v>47610.720000000001</v>
      </c>
      <c r="AM521" s="170"/>
      <c r="AN521" s="170"/>
      <c r="AO521" s="170"/>
      <c r="AP521" s="170"/>
      <c r="AQ521" s="170"/>
      <c r="AS521" s="140"/>
      <c r="AT521" s="140"/>
      <c r="AU521" s="140"/>
      <c r="AV521" s="140"/>
      <c r="AW521" s="140"/>
      <c r="AX521" s="140"/>
      <c r="AY521" s="140"/>
      <c r="AZ521" s="140"/>
      <c r="BA521" s="141" t="b">
        <f t="shared" si="80"/>
        <v>1</v>
      </c>
      <c r="BB521" s="141">
        <f t="shared" si="78"/>
        <v>0</v>
      </c>
    </row>
    <row r="522" spans="1:54" hidden="1" x14ac:dyDescent="0.2">
      <c r="A522" s="141">
        <v>4</v>
      </c>
      <c r="B522" s="141" t="s">
        <v>765</v>
      </c>
      <c r="C522" s="148" t="str">
        <f t="shared" si="79"/>
        <v>40</v>
      </c>
      <c r="D522" s="148" t="str">
        <f t="shared" si="81"/>
        <v>80</v>
      </c>
      <c r="E522" s="148" t="str">
        <f t="shared" si="82"/>
        <v>560</v>
      </c>
      <c r="F522" s="127" t="str">
        <f t="shared" si="83"/>
        <v>5000.11</v>
      </c>
      <c r="G522" s="141" t="s">
        <v>95</v>
      </c>
      <c r="H522" s="163">
        <v>0</v>
      </c>
      <c r="I522" s="163">
        <v>0</v>
      </c>
      <c r="J522" s="163"/>
      <c r="K522" s="163"/>
      <c r="L522" s="163"/>
      <c r="M522" s="163">
        <v>171.38</v>
      </c>
      <c r="N522" s="139">
        <v>171.38</v>
      </c>
      <c r="O522" s="139"/>
      <c r="Q522" s="174">
        <v>0</v>
      </c>
      <c r="R522" s="174">
        <v>0</v>
      </c>
      <c r="S522" s="174"/>
      <c r="T522" s="174"/>
      <c r="U522" s="174"/>
      <c r="V522" s="174">
        <v>0</v>
      </c>
      <c r="W522" s="140">
        <v>0</v>
      </c>
      <c r="X522" s="140"/>
      <c r="Z522" s="176">
        <v>0</v>
      </c>
      <c r="AA522" s="176">
        <v>0</v>
      </c>
      <c r="AB522" s="176"/>
      <c r="AC522" s="176"/>
      <c r="AD522" s="176"/>
      <c r="AE522" s="176">
        <v>0</v>
      </c>
      <c r="AF522" s="172">
        <v>0</v>
      </c>
      <c r="AG522" s="172"/>
      <c r="AI522" s="168">
        <f>IFERROR(VLOOKUP(B522,[2]rptBudgetaryBudgetCrossOrganiza!$A$1:$M$754,4,FALSE),"0")</f>
        <v>0</v>
      </c>
      <c r="AJ522" s="168">
        <f>IFERROR(VLOOKUP(B522,[2]rptBudgetaryBudgetCrossOrganiza!$A$1:$M$754,6,FALSE),"0")</f>
        <v>0</v>
      </c>
      <c r="AK522" s="170">
        <v>0</v>
      </c>
      <c r="AL522" s="170">
        <f>IFERROR(VLOOKUP(B522,[3]rptBudgetaryBudgetCrossOrganiza!$A$8792:$O$10068,13,FALSE),"0")</f>
        <v>0</v>
      </c>
      <c r="AM522" s="170"/>
      <c r="AN522" s="170"/>
      <c r="AO522" s="170"/>
      <c r="AP522" s="170"/>
      <c r="AQ522" s="170"/>
      <c r="AS522" s="140"/>
      <c r="AT522" s="140"/>
      <c r="AU522" s="140"/>
      <c r="AV522" s="140"/>
      <c r="AW522" s="140"/>
      <c r="AX522" s="140"/>
      <c r="AY522" s="140"/>
      <c r="AZ522" s="140"/>
      <c r="BA522" s="141" t="b">
        <f t="shared" si="80"/>
        <v>1</v>
      </c>
      <c r="BB522" s="141">
        <f t="shared" si="78"/>
        <v>0</v>
      </c>
    </row>
    <row r="523" spans="1:54" hidden="1" x14ac:dyDescent="0.2">
      <c r="A523" s="141">
        <v>6</v>
      </c>
      <c r="B523" s="141" t="s">
        <v>766</v>
      </c>
      <c r="C523" s="148" t="str">
        <f t="shared" si="79"/>
        <v>40</v>
      </c>
      <c r="D523" s="148" t="str">
        <f t="shared" si="81"/>
        <v>80</v>
      </c>
      <c r="E523" s="148" t="str">
        <f t="shared" si="82"/>
        <v>560</v>
      </c>
      <c r="F523" s="127" t="str">
        <f t="shared" si="83"/>
        <v>6200.09</v>
      </c>
      <c r="G523" s="141" t="s">
        <v>153</v>
      </c>
      <c r="H523" s="163">
        <v>0</v>
      </c>
      <c r="I523" s="163">
        <v>0</v>
      </c>
      <c r="J523" s="163"/>
      <c r="K523" s="163"/>
      <c r="L523" s="163"/>
      <c r="M523" s="163">
        <v>0</v>
      </c>
      <c r="N523" s="139">
        <v>0</v>
      </c>
      <c r="O523" s="139"/>
      <c r="Q523" s="174">
        <v>0</v>
      </c>
      <c r="R523" s="174">
        <v>0</v>
      </c>
      <c r="S523" s="174"/>
      <c r="T523" s="174"/>
      <c r="U523" s="174"/>
      <c r="V523" s="174">
        <v>0</v>
      </c>
      <c r="W523" s="140">
        <v>0</v>
      </c>
      <c r="X523" s="140"/>
      <c r="Z523" s="176">
        <v>0</v>
      </c>
      <c r="AA523" s="176">
        <v>0</v>
      </c>
      <c r="AB523" s="176"/>
      <c r="AC523" s="176"/>
      <c r="AD523" s="176"/>
      <c r="AE523" s="176">
        <v>0</v>
      </c>
      <c r="AF523" s="172">
        <v>0</v>
      </c>
      <c r="AG523" s="172"/>
      <c r="AI523" s="168">
        <f>IFERROR(VLOOKUP(B523,[2]rptBudgetaryBudgetCrossOrganiza!$A$1:$M$754,4,FALSE),"0")</f>
        <v>0</v>
      </c>
      <c r="AJ523" s="168">
        <f>IFERROR(VLOOKUP(B523,[2]rptBudgetaryBudgetCrossOrganiza!$A$1:$M$754,6,FALSE),"0")</f>
        <v>0</v>
      </c>
      <c r="AK523" s="170">
        <v>0</v>
      </c>
      <c r="AL523" s="170">
        <f>IFERROR(VLOOKUP(B523,[3]rptBudgetaryBudgetCrossOrganiza!$A$8792:$O$10068,13,FALSE),"0")</f>
        <v>0</v>
      </c>
      <c r="AM523" s="170"/>
      <c r="AN523" s="170"/>
      <c r="AO523" s="170"/>
      <c r="AP523" s="170"/>
      <c r="AQ523" s="170"/>
      <c r="AS523" s="140"/>
      <c r="AT523" s="140"/>
      <c r="AU523" s="140"/>
      <c r="AV523" s="140"/>
      <c r="AW523" s="140"/>
      <c r="AX523" s="140"/>
      <c r="AY523" s="140"/>
      <c r="AZ523" s="140"/>
      <c r="BA523" s="141" t="b">
        <f t="shared" si="80"/>
        <v>1</v>
      </c>
      <c r="BB523" s="141">
        <f t="shared" si="78"/>
        <v>0</v>
      </c>
    </row>
    <row r="524" spans="1:54" hidden="1" x14ac:dyDescent="0.2">
      <c r="A524" s="141">
        <v>6</v>
      </c>
      <c r="B524" s="141" t="s">
        <v>767</v>
      </c>
      <c r="C524" s="148" t="str">
        <f t="shared" si="79"/>
        <v>40</v>
      </c>
      <c r="D524" s="148" t="str">
        <f t="shared" si="81"/>
        <v>80</v>
      </c>
      <c r="E524" s="148" t="str">
        <f t="shared" si="82"/>
        <v>560</v>
      </c>
      <c r="F524" s="127" t="str">
        <f t="shared" si="83"/>
        <v>6200.02</v>
      </c>
      <c r="G524" s="141" t="s">
        <v>117</v>
      </c>
      <c r="H524" s="163">
        <v>3000</v>
      </c>
      <c r="I524" s="163">
        <v>3000</v>
      </c>
      <c r="J524" s="163"/>
      <c r="K524" s="163"/>
      <c r="L524" s="163"/>
      <c r="M524" s="163">
        <v>0</v>
      </c>
      <c r="N524" s="139">
        <v>0</v>
      </c>
      <c r="O524" s="139"/>
      <c r="Q524" s="174">
        <v>1500</v>
      </c>
      <c r="R524" s="174">
        <v>1500</v>
      </c>
      <c r="S524" s="174"/>
      <c r="T524" s="174"/>
      <c r="U524" s="174"/>
      <c r="V524" s="174">
        <v>0</v>
      </c>
      <c r="W524" s="140">
        <v>0</v>
      </c>
      <c r="X524" s="140"/>
      <c r="Z524" s="176">
        <v>1500</v>
      </c>
      <c r="AA524" s="176">
        <v>1500</v>
      </c>
      <c r="AB524" s="176"/>
      <c r="AC524" s="176"/>
      <c r="AD524" s="176"/>
      <c r="AE524" s="176">
        <v>0</v>
      </c>
      <c r="AF524" s="172">
        <v>0</v>
      </c>
      <c r="AG524" s="172"/>
      <c r="AI524" s="168">
        <f>IFERROR(VLOOKUP(B524,[2]rptBudgetaryBudgetCrossOrganiza!$A$1:$M$754,4,FALSE),"0")</f>
        <v>1500</v>
      </c>
      <c r="AJ524" s="168">
        <f>IFERROR(VLOOKUP(B524,[2]rptBudgetaryBudgetCrossOrganiza!$A$1:$M$754,6,FALSE),"0")</f>
        <v>1500</v>
      </c>
      <c r="AK524" s="170">
        <v>1500</v>
      </c>
      <c r="AL524" s="170">
        <f>IFERROR(VLOOKUP(B524,[3]rptBudgetaryBudgetCrossOrganiza!$A$8792:$O$10068,13,FALSE),"0")</f>
        <v>0</v>
      </c>
      <c r="AM524" s="170"/>
      <c r="AN524" s="170"/>
      <c r="AO524" s="170"/>
      <c r="AP524" s="170"/>
      <c r="AQ524" s="170"/>
      <c r="AS524" s="140"/>
      <c r="AT524" s="140"/>
      <c r="AU524" s="140"/>
      <c r="AV524" s="140"/>
      <c r="AW524" s="140"/>
      <c r="AX524" s="140"/>
      <c r="AY524" s="140"/>
      <c r="AZ524" s="140"/>
      <c r="BA524" s="141" t="b">
        <f t="shared" si="80"/>
        <v>1</v>
      </c>
      <c r="BB524" s="141">
        <f t="shared" si="78"/>
        <v>0</v>
      </c>
    </row>
    <row r="525" spans="1:54" hidden="1" x14ac:dyDescent="0.2">
      <c r="A525" s="141">
        <v>6</v>
      </c>
      <c r="B525" s="141" t="s">
        <v>768</v>
      </c>
      <c r="C525" s="148" t="str">
        <f t="shared" si="79"/>
        <v>40</v>
      </c>
      <c r="D525" s="148" t="str">
        <f t="shared" si="81"/>
        <v>80</v>
      </c>
      <c r="E525" s="148" t="str">
        <f t="shared" si="82"/>
        <v>560</v>
      </c>
      <c r="F525" s="127" t="str">
        <f t="shared" si="83"/>
        <v>6280.39</v>
      </c>
      <c r="G525" s="141" t="s">
        <v>1066</v>
      </c>
      <c r="H525" s="163">
        <v>8200</v>
      </c>
      <c r="I525" s="163">
        <v>8200</v>
      </c>
      <c r="J525" s="163"/>
      <c r="K525" s="163"/>
      <c r="L525" s="163"/>
      <c r="M525" s="163">
        <v>0</v>
      </c>
      <c r="N525" s="139">
        <v>0</v>
      </c>
      <c r="O525" s="139"/>
      <c r="Q525" s="174">
        <v>4000</v>
      </c>
      <c r="R525" s="174">
        <v>7000</v>
      </c>
      <c r="S525" s="174"/>
      <c r="T525" s="174"/>
      <c r="U525" s="174"/>
      <c r="V525" s="174">
        <v>10151.870000000001</v>
      </c>
      <c r="W525" s="140">
        <v>10151.870000000001</v>
      </c>
      <c r="X525" s="140"/>
      <c r="Z525" s="176">
        <v>4000</v>
      </c>
      <c r="AA525" s="176">
        <v>4000</v>
      </c>
      <c r="AB525" s="176"/>
      <c r="AC525" s="176"/>
      <c r="AD525" s="176"/>
      <c r="AE525" s="176">
        <v>-4179.01</v>
      </c>
      <c r="AF525" s="172">
        <v>-4179.01</v>
      </c>
      <c r="AG525" s="172"/>
      <c r="AI525" s="168">
        <f>IFERROR(VLOOKUP(B525,[2]rptBudgetaryBudgetCrossOrganiza!$A$1:$M$754,4,FALSE),"0")</f>
        <v>4000</v>
      </c>
      <c r="AJ525" s="168">
        <f>IFERROR(VLOOKUP(B525,[2]rptBudgetaryBudgetCrossOrganiza!$A$1:$M$754,6,FALSE),"0")</f>
        <v>4000</v>
      </c>
      <c r="AK525" s="170">
        <v>4000</v>
      </c>
      <c r="AL525" s="170">
        <f>IFERROR(VLOOKUP(B525,[3]rptBudgetaryBudgetCrossOrganiza!$A$8792:$O$10068,13,FALSE),"0")</f>
        <v>0</v>
      </c>
      <c r="AM525" s="170"/>
      <c r="AN525" s="170"/>
      <c r="AO525" s="170"/>
      <c r="AP525" s="170"/>
      <c r="AQ525" s="170"/>
      <c r="AS525" s="140"/>
      <c r="AT525" s="140"/>
      <c r="AU525" s="140"/>
      <c r="AV525" s="140"/>
      <c r="AW525" s="140"/>
      <c r="AX525" s="140"/>
      <c r="AY525" s="140"/>
      <c r="AZ525" s="140"/>
      <c r="BA525" s="141" t="b">
        <f t="shared" si="80"/>
        <v>1</v>
      </c>
      <c r="BB525" s="141">
        <f t="shared" ref="BB525:BB588" si="84">AK525-AI525</f>
        <v>0</v>
      </c>
    </row>
    <row r="526" spans="1:54" hidden="1" x14ac:dyDescent="0.2">
      <c r="A526" s="141">
        <v>6</v>
      </c>
      <c r="B526" s="141" t="s">
        <v>769</v>
      </c>
      <c r="C526" s="148" t="str">
        <f t="shared" si="79"/>
        <v>40</v>
      </c>
      <c r="D526" s="148" t="str">
        <f t="shared" si="81"/>
        <v>80</v>
      </c>
      <c r="E526" s="148" t="str">
        <f t="shared" si="82"/>
        <v>640</v>
      </c>
      <c r="F526" s="127" t="str">
        <f t="shared" si="83"/>
        <v>6600.04</v>
      </c>
      <c r="G526" s="141" t="s">
        <v>124</v>
      </c>
      <c r="H526" s="163">
        <v>15000</v>
      </c>
      <c r="I526" s="163">
        <v>15000</v>
      </c>
      <c r="J526" s="163"/>
      <c r="K526" s="163"/>
      <c r="L526" s="163"/>
      <c r="M526" s="163">
        <v>17136.59</v>
      </c>
      <c r="N526" s="139">
        <v>17136.59</v>
      </c>
      <c r="O526" s="139"/>
      <c r="Q526" s="174">
        <v>15000</v>
      </c>
      <c r="R526" s="174">
        <v>15000</v>
      </c>
      <c r="S526" s="174"/>
      <c r="T526" s="174"/>
      <c r="U526" s="174"/>
      <c r="V526" s="174">
        <v>2634.37</v>
      </c>
      <c r="W526" s="140">
        <v>2634.37</v>
      </c>
      <c r="X526" s="140"/>
      <c r="Z526" s="176">
        <v>17000</v>
      </c>
      <c r="AA526" s="176">
        <v>8000</v>
      </c>
      <c r="AB526" s="176"/>
      <c r="AC526" s="176"/>
      <c r="AD526" s="176"/>
      <c r="AE526" s="176">
        <v>4856.03</v>
      </c>
      <c r="AF526" s="172">
        <v>4856.03</v>
      </c>
      <c r="AG526" s="172"/>
      <c r="AI526" s="168">
        <f>IFERROR(VLOOKUP(B526,[2]rptBudgetaryBudgetCrossOrganiza!$A$1:$M$754,4,FALSE),"0")</f>
        <v>17000</v>
      </c>
      <c r="AJ526" s="168">
        <f>IFERROR(VLOOKUP(B526,[2]rptBudgetaryBudgetCrossOrganiza!$A$1:$M$754,6,FALSE),"0")</f>
        <v>17000</v>
      </c>
      <c r="AK526" s="170">
        <v>17000</v>
      </c>
      <c r="AL526" s="170">
        <f>IFERROR(VLOOKUP(B526,[3]rptBudgetaryBudgetCrossOrganiza!$A$8792:$O$10068,13,FALSE),"0")</f>
        <v>70</v>
      </c>
      <c r="AM526" s="170"/>
      <c r="AN526" s="170"/>
      <c r="AO526" s="170"/>
      <c r="AP526" s="170"/>
      <c r="AQ526" s="170"/>
      <c r="AS526" s="140"/>
      <c r="AT526" s="140"/>
      <c r="AU526" s="140"/>
      <c r="AV526" s="140"/>
      <c r="AW526" s="140"/>
      <c r="AX526" s="140"/>
      <c r="AY526" s="140"/>
      <c r="AZ526" s="140"/>
      <c r="BA526" s="141" t="b">
        <f t="shared" si="80"/>
        <v>1</v>
      </c>
      <c r="BB526" s="141">
        <f t="shared" si="84"/>
        <v>0</v>
      </c>
    </row>
    <row r="527" spans="1:54" hidden="1" x14ac:dyDescent="0.2">
      <c r="A527" s="141">
        <v>4</v>
      </c>
      <c r="B527" s="141" t="s">
        <v>770</v>
      </c>
      <c r="C527" s="148" t="str">
        <f t="shared" si="79"/>
        <v>40</v>
      </c>
      <c r="D527" s="148" t="str">
        <f t="shared" si="81"/>
        <v>80</v>
      </c>
      <c r="E527" s="148" t="str">
        <f t="shared" si="82"/>
        <v>640</v>
      </c>
      <c r="F527" s="127" t="str">
        <f t="shared" si="83"/>
        <v>5100.16</v>
      </c>
      <c r="G527" s="141" t="s">
        <v>114</v>
      </c>
      <c r="H527" s="163">
        <v>0</v>
      </c>
      <c r="I527" s="163">
        <v>0</v>
      </c>
      <c r="J527" s="163"/>
      <c r="K527" s="163"/>
      <c r="L527" s="163"/>
      <c r="M527" s="163">
        <v>0</v>
      </c>
      <c r="N527" s="139">
        <v>0</v>
      </c>
      <c r="O527" s="139"/>
      <c r="Q527" s="174">
        <v>0</v>
      </c>
      <c r="R527" s="174">
        <v>0</v>
      </c>
      <c r="S527" s="174"/>
      <c r="T527" s="174"/>
      <c r="U527" s="174"/>
      <c r="V527" s="174">
        <v>0</v>
      </c>
      <c r="W527" s="140">
        <v>0</v>
      </c>
      <c r="X527" s="140"/>
      <c r="Z527" s="176">
        <v>0</v>
      </c>
      <c r="AA527" s="176">
        <v>0</v>
      </c>
      <c r="AB527" s="176"/>
      <c r="AC527" s="176"/>
      <c r="AD527" s="176"/>
      <c r="AE527" s="176">
        <v>0</v>
      </c>
      <c r="AF527" s="172">
        <v>0</v>
      </c>
      <c r="AG527" s="172"/>
      <c r="AI527" s="168">
        <f>IFERROR(VLOOKUP(B527,[2]rptBudgetaryBudgetCrossOrganiza!$A$1:$M$754,4,FALSE),"0")</f>
        <v>0</v>
      </c>
      <c r="AJ527" s="168">
        <f>IFERROR(VLOOKUP(B527,[2]rptBudgetaryBudgetCrossOrganiza!$A$1:$M$754,6,FALSE),"0")</f>
        <v>0</v>
      </c>
      <c r="AK527" s="170">
        <v>0</v>
      </c>
      <c r="AL527" s="170">
        <f>IFERROR(VLOOKUP(B527,[3]rptBudgetaryBudgetCrossOrganiza!$A$8792:$O$10068,13,FALSE),"0")</f>
        <v>0</v>
      </c>
      <c r="AM527" s="170"/>
      <c r="AN527" s="170"/>
      <c r="AO527" s="170"/>
      <c r="AP527" s="170"/>
      <c r="AQ527" s="170"/>
      <c r="AS527" s="140"/>
      <c r="AT527" s="140"/>
      <c r="AU527" s="140"/>
      <c r="AV527" s="140"/>
      <c r="AW527" s="140"/>
      <c r="AX527" s="140"/>
      <c r="AY527" s="140"/>
      <c r="AZ527" s="140"/>
      <c r="BA527" s="141" t="b">
        <f t="shared" si="80"/>
        <v>1</v>
      </c>
      <c r="BB527" s="141">
        <f t="shared" si="84"/>
        <v>0</v>
      </c>
    </row>
    <row r="528" spans="1:54" hidden="1" x14ac:dyDescent="0.2">
      <c r="A528" s="141">
        <v>4</v>
      </c>
      <c r="B528" s="141" t="s">
        <v>771</v>
      </c>
      <c r="C528" s="148" t="str">
        <f t="shared" si="79"/>
        <v>40</v>
      </c>
      <c r="D528" s="148" t="str">
        <f t="shared" si="81"/>
        <v>80</v>
      </c>
      <c r="E528" s="148" t="str">
        <f t="shared" si="82"/>
        <v>640</v>
      </c>
      <c r="F528" s="127" t="str">
        <f t="shared" si="83"/>
        <v>5100.12</v>
      </c>
      <c r="G528" s="141" t="s">
        <v>110</v>
      </c>
      <c r="H528" s="163">
        <v>0</v>
      </c>
      <c r="I528" s="163">
        <v>0</v>
      </c>
      <c r="J528" s="163"/>
      <c r="K528" s="163"/>
      <c r="L528" s="163"/>
      <c r="M528" s="163">
        <v>0</v>
      </c>
      <c r="N528" s="139">
        <v>0</v>
      </c>
      <c r="O528" s="139"/>
      <c r="Q528" s="174">
        <v>0</v>
      </c>
      <c r="R528" s="174">
        <v>0</v>
      </c>
      <c r="S528" s="174"/>
      <c r="T528" s="174"/>
      <c r="U528" s="174"/>
      <c r="V528" s="174">
        <v>0</v>
      </c>
      <c r="W528" s="140">
        <v>0</v>
      </c>
      <c r="X528" s="140"/>
      <c r="Z528" s="176">
        <v>0</v>
      </c>
      <c r="AA528" s="176">
        <v>0</v>
      </c>
      <c r="AB528" s="176"/>
      <c r="AC528" s="176"/>
      <c r="AD528" s="176"/>
      <c r="AE528" s="176">
        <v>0</v>
      </c>
      <c r="AF528" s="172">
        <v>0</v>
      </c>
      <c r="AG528" s="172"/>
      <c r="AI528" s="168">
        <f>IFERROR(VLOOKUP(B528,[2]rptBudgetaryBudgetCrossOrganiza!$A$1:$M$754,4,FALSE),"0")</f>
        <v>0</v>
      </c>
      <c r="AJ528" s="168">
        <f>IFERROR(VLOOKUP(B528,[2]rptBudgetaryBudgetCrossOrganiza!$A$1:$M$754,6,FALSE),"0")</f>
        <v>0</v>
      </c>
      <c r="AK528" s="170">
        <v>0</v>
      </c>
      <c r="AL528" s="170">
        <f>IFERROR(VLOOKUP(B528,[3]rptBudgetaryBudgetCrossOrganiza!$A$8792:$O$10068,13,FALSE),"0")</f>
        <v>0</v>
      </c>
      <c r="AM528" s="170"/>
      <c r="AN528" s="170"/>
      <c r="AO528" s="170"/>
      <c r="AP528" s="170"/>
      <c r="AQ528" s="170"/>
      <c r="AS528" s="140"/>
      <c r="AT528" s="140"/>
      <c r="AU528" s="140"/>
      <c r="AV528" s="140"/>
      <c r="AW528" s="140"/>
      <c r="AX528" s="140"/>
      <c r="AY528" s="140"/>
      <c r="AZ528" s="140"/>
      <c r="BA528" s="141" t="b">
        <f t="shared" si="80"/>
        <v>1</v>
      </c>
      <c r="BB528" s="141">
        <f t="shared" si="84"/>
        <v>0</v>
      </c>
    </row>
    <row r="529" spans="1:54" hidden="1" x14ac:dyDescent="0.2">
      <c r="A529" s="141">
        <v>4</v>
      </c>
      <c r="B529" s="141" t="s">
        <v>772</v>
      </c>
      <c r="C529" s="148" t="str">
        <f t="shared" si="79"/>
        <v>40</v>
      </c>
      <c r="D529" s="148" t="str">
        <f t="shared" si="81"/>
        <v>80</v>
      </c>
      <c r="E529" s="148" t="str">
        <f t="shared" si="82"/>
        <v>640</v>
      </c>
      <c r="F529" s="127" t="str">
        <f t="shared" si="83"/>
        <v>5100.15</v>
      </c>
      <c r="G529" s="141" t="s">
        <v>113</v>
      </c>
      <c r="H529" s="163">
        <v>30</v>
      </c>
      <c r="I529" s="163">
        <v>30</v>
      </c>
      <c r="J529" s="163"/>
      <c r="K529" s="163"/>
      <c r="L529" s="163"/>
      <c r="M529" s="163">
        <v>27.12</v>
      </c>
      <c r="N529" s="139">
        <v>27.12</v>
      </c>
      <c r="O529" s="139"/>
      <c r="Q529" s="174">
        <v>30</v>
      </c>
      <c r="R529" s="174">
        <v>30</v>
      </c>
      <c r="S529" s="174"/>
      <c r="T529" s="174"/>
      <c r="U529" s="174"/>
      <c r="V529" s="174">
        <v>27.12</v>
      </c>
      <c r="W529" s="140">
        <v>27.12</v>
      </c>
      <c r="X529" s="140"/>
      <c r="Z529" s="176">
        <v>30</v>
      </c>
      <c r="AA529" s="176">
        <v>30</v>
      </c>
      <c r="AB529" s="176"/>
      <c r="AC529" s="176"/>
      <c r="AD529" s="176"/>
      <c r="AE529" s="176">
        <v>27.12</v>
      </c>
      <c r="AF529" s="172">
        <v>27.12</v>
      </c>
      <c r="AG529" s="172"/>
      <c r="AI529" s="168">
        <f>IFERROR(VLOOKUP(B529,[2]rptBudgetaryBudgetCrossOrganiza!$A$1:$M$754,4,FALSE),"0")</f>
        <v>30</v>
      </c>
      <c r="AJ529" s="168">
        <f>IFERROR(VLOOKUP(B529,[2]rptBudgetaryBudgetCrossOrganiza!$A$1:$M$754,6,FALSE),"0")</f>
        <v>30</v>
      </c>
      <c r="AK529" s="170">
        <v>30</v>
      </c>
      <c r="AL529" s="170">
        <f>IFERROR(VLOOKUP(B529,[3]rptBudgetaryBudgetCrossOrganiza!$A$8792:$O$10068,13,FALSE),"0")</f>
        <v>6.78</v>
      </c>
      <c r="AM529" s="170"/>
      <c r="AN529" s="170"/>
      <c r="AO529" s="170"/>
      <c r="AP529" s="170"/>
      <c r="AQ529" s="170"/>
      <c r="AS529" s="140"/>
      <c r="AT529" s="140"/>
      <c r="AU529" s="140"/>
      <c r="AV529" s="140"/>
      <c r="AW529" s="140"/>
      <c r="AX529" s="140"/>
      <c r="AY529" s="140"/>
      <c r="AZ529" s="140"/>
      <c r="BA529" s="141" t="b">
        <f t="shared" si="80"/>
        <v>1</v>
      </c>
      <c r="BB529" s="141">
        <f t="shared" si="84"/>
        <v>0</v>
      </c>
    </row>
    <row r="530" spans="1:54" hidden="1" x14ac:dyDescent="0.2">
      <c r="A530" s="141">
        <v>4</v>
      </c>
      <c r="B530" s="141" t="s">
        <v>773</v>
      </c>
      <c r="C530" s="148" t="str">
        <f t="shared" si="79"/>
        <v>40</v>
      </c>
      <c r="D530" s="148" t="str">
        <f t="shared" si="81"/>
        <v>80</v>
      </c>
      <c r="E530" s="148" t="str">
        <f t="shared" si="82"/>
        <v>640</v>
      </c>
      <c r="F530" s="127" t="str">
        <f t="shared" si="83"/>
        <v>5100.08</v>
      </c>
      <c r="G530" s="141" t="s">
        <v>106</v>
      </c>
      <c r="H530" s="163">
        <v>20141</v>
      </c>
      <c r="I530" s="163">
        <v>20141</v>
      </c>
      <c r="J530" s="163"/>
      <c r="K530" s="163"/>
      <c r="L530" s="163"/>
      <c r="M530" s="163">
        <v>30468.33</v>
      </c>
      <c r="N530" s="139">
        <v>30468.33</v>
      </c>
      <c r="O530" s="139"/>
      <c r="Q530" s="174">
        <v>35160</v>
      </c>
      <c r="R530" s="174">
        <v>31780</v>
      </c>
      <c r="S530" s="174"/>
      <c r="T530" s="174"/>
      <c r="U530" s="174"/>
      <c r="V530" s="174">
        <v>32178.53</v>
      </c>
      <c r="W530" s="140">
        <v>32178.53</v>
      </c>
      <c r="X530" s="140"/>
      <c r="Z530" s="176">
        <v>32190</v>
      </c>
      <c r="AA530" s="176">
        <v>32190</v>
      </c>
      <c r="AB530" s="176"/>
      <c r="AC530" s="176"/>
      <c r="AD530" s="176"/>
      <c r="AE530" s="176">
        <v>31777.33</v>
      </c>
      <c r="AF530" s="172">
        <v>31777.33</v>
      </c>
      <c r="AG530" s="172"/>
      <c r="AI530" s="168">
        <f>IFERROR(VLOOKUP(B530,[2]rptBudgetaryBudgetCrossOrganiza!$A$1:$M$754,4,FALSE),"0")</f>
        <v>32190</v>
      </c>
      <c r="AJ530" s="168">
        <f>IFERROR(VLOOKUP(B530,[2]rptBudgetaryBudgetCrossOrganiza!$A$1:$M$754,6,FALSE),"0")</f>
        <v>32190</v>
      </c>
      <c r="AK530" s="170">
        <v>32190</v>
      </c>
      <c r="AL530" s="170">
        <f>IFERROR(VLOOKUP(B530,[3]rptBudgetaryBudgetCrossOrganiza!$A$8792:$O$10068,13,FALSE),"0")</f>
        <v>7803.2</v>
      </c>
      <c r="AM530" s="170"/>
      <c r="AN530" s="170"/>
      <c r="AO530" s="170"/>
      <c r="AP530" s="170"/>
      <c r="AQ530" s="170"/>
      <c r="AS530" s="140"/>
      <c r="AT530" s="140"/>
      <c r="AU530" s="140"/>
      <c r="AV530" s="140"/>
      <c r="AW530" s="140"/>
      <c r="AX530" s="140"/>
      <c r="AY530" s="140"/>
      <c r="AZ530" s="140"/>
      <c r="BA530" s="141" t="b">
        <f t="shared" si="80"/>
        <v>1</v>
      </c>
      <c r="BB530" s="141">
        <f t="shared" si="84"/>
        <v>0</v>
      </c>
    </row>
    <row r="531" spans="1:54" hidden="1" x14ac:dyDescent="0.2">
      <c r="A531" s="141">
        <v>4</v>
      </c>
      <c r="B531" s="141" t="s">
        <v>774</v>
      </c>
      <c r="C531" s="148" t="str">
        <f t="shared" si="79"/>
        <v>40</v>
      </c>
      <c r="D531" s="148" t="str">
        <f t="shared" si="81"/>
        <v>80</v>
      </c>
      <c r="E531" s="148" t="str">
        <f t="shared" si="82"/>
        <v>640</v>
      </c>
      <c r="F531" s="127" t="str">
        <f t="shared" si="83"/>
        <v>5100.03</v>
      </c>
      <c r="G531" s="141" t="s">
        <v>101</v>
      </c>
      <c r="H531" s="163">
        <v>14265</v>
      </c>
      <c r="I531" s="163">
        <v>14265</v>
      </c>
      <c r="J531" s="163"/>
      <c r="K531" s="163"/>
      <c r="L531" s="163"/>
      <c r="M531" s="163">
        <v>11683.44</v>
      </c>
      <c r="N531" s="139">
        <v>11683.44</v>
      </c>
      <c r="O531" s="139"/>
      <c r="Q531" s="174">
        <v>13145</v>
      </c>
      <c r="R531" s="174">
        <v>11690</v>
      </c>
      <c r="S531" s="174"/>
      <c r="T531" s="174"/>
      <c r="U531" s="174"/>
      <c r="V531" s="174">
        <v>11456.52</v>
      </c>
      <c r="W531" s="140">
        <v>11456.52</v>
      </c>
      <c r="X531" s="140"/>
      <c r="Z531" s="176">
        <v>11690</v>
      </c>
      <c r="AA531" s="176">
        <v>11045</v>
      </c>
      <c r="AB531" s="176"/>
      <c r="AC531" s="176"/>
      <c r="AD531" s="176"/>
      <c r="AE531" s="176">
        <v>11588.03</v>
      </c>
      <c r="AF531" s="172">
        <v>11588.03</v>
      </c>
      <c r="AG531" s="172"/>
      <c r="AI531" s="168">
        <f>IFERROR(VLOOKUP(B531,[2]rptBudgetaryBudgetCrossOrganiza!$A$1:$M$754,4,FALSE),"0")</f>
        <v>11690</v>
      </c>
      <c r="AJ531" s="168">
        <f>IFERROR(VLOOKUP(B531,[2]rptBudgetaryBudgetCrossOrganiza!$A$1:$M$754,6,FALSE),"0")</f>
        <v>11690</v>
      </c>
      <c r="AK531" s="170">
        <v>11690</v>
      </c>
      <c r="AL531" s="170">
        <f>IFERROR(VLOOKUP(B531,[3]rptBudgetaryBudgetCrossOrganiza!$A$8792:$O$10068,13,FALSE),"0")</f>
        <v>2250.86</v>
      </c>
      <c r="AM531" s="170"/>
      <c r="AN531" s="170"/>
      <c r="AO531" s="170"/>
      <c r="AP531" s="170"/>
      <c r="AQ531" s="170"/>
      <c r="AS531" s="140"/>
      <c r="AT531" s="140"/>
      <c r="AU531" s="140"/>
      <c r="AV531" s="140"/>
      <c r="AW531" s="140"/>
      <c r="AX531" s="140"/>
      <c r="AY531" s="140"/>
      <c r="AZ531" s="140"/>
      <c r="BA531" s="141" t="b">
        <f t="shared" si="80"/>
        <v>1</v>
      </c>
      <c r="BB531" s="141">
        <f t="shared" si="84"/>
        <v>0</v>
      </c>
    </row>
    <row r="532" spans="1:54" hidden="1" x14ac:dyDescent="0.2">
      <c r="A532" s="141">
        <v>4</v>
      </c>
      <c r="B532" s="141" t="s">
        <v>775</v>
      </c>
      <c r="C532" s="148" t="str">
        <f t="shared" si="79"/>
        <v>40</v>
      </c>
      <c r="D532" s="148" t="str">
        <f t="shared" si="81"/>
        <v>80</v>
      </c>
      <c r="E532" s="148" t="str">
        <f t="shared" si="82"/>
        <v>640</v>
      </c>
      <c r="F532" s="127" t="str">
        <f t="shared" si="83"/>
        <v>5100.13</v>
      </c>
      <c r="G532" s="141" t="s">
        <v>111</v>
      </c>
      <c r="H532" s="163">
        <v>0</v>
      </c>
      <c r="I532" s="163">
        <v>0</v>
      </c>
      <c r="J532" s="163"/>
      <c r="K532" s="163"/>
      <c r="L532" s="163"/>
      <c r="M532" s="163">
        <v>0</v>
      </c>
      <c r="N532" s="139">
        <v>0</v>
      </c>
      <c r="O532" s="139"/>
      <c r="Q532" s="174">
        <v>0</v>
      </c>
      <c r="R532" s="174">
        <v>0</v>
      </c>
      <c r="S532" s="174"/>
      <c r="T532" s="174"/>
      <c r="U532" s="174"/>
      <c r="V532" s="174">
        <v>0</v>
      </c>
      <c r="W532" s="140">
        <v>0</v>
      </c>
      <c r="X532" s="140"/>
      <c r="Z532" s="176">
        <v>0</v>
      </c>
      <c r="AA532" s="176">
        <v>0</v>
      </c>
      <c r="AB532" s="176"/>
      <c r="AC532" s="176"/>
      <c r="AD532" s="176"/>
      <c r="AE532" s="176">
        <v>0</v>
      </c>
      <c r="AF532" s="172">
        <v>0</v>
      </c>
      <c r="AG532" s="172"/>
      <c r="AI532" s="168">
        <f>IFERROR(VLOOKUP(B532,[2]rptBudgetaryBudgetCrossOrganiza!$A$1:$M$754,4,FALSE),"0")</f>
        <v>0</v>
      </c>
      <c r="AJ532" s="168">
        <f>IFERROR(VLOOKUP(B532,[2]rptBudgetaryBudgetCrossOrganiza!$A$1:$M$754,6,FALSE),"0")</f>
        <v>0</v>
      </c>
      <c r="AK532" s="170">
        <v>0</v>
      </c>
      <c r="AL532" s="170">
        <f>IFERROR(VLOOKUP(B532,[3]rptBudgetaryBudgetCrossOrganiza!$A$8792:$O$10068,13,FALSE),"0")</f>
        <v>0</v>
      </c>
      <c r="AM532" s="170"/>
      <c r="AN532" s="170"/>
      <c r="AO532" s="170"/>
      <c r="AP532" s="170"/>
      <c r="AQ532" s="170"/>
      <c r="AS532" s="140"/>
      <c r="AT532" s="140"/>
      <c r="AU532" s="140"/>
      <c r="AV532" s="140"/>
      <c r="AW532" s="140"/>
      <c r="AX532" s="140"/>
      <c r="AY532" s="140"/>
      <c r="AZ532" s="140"/>
      <c r="BA532" s="141" t="b">
        <f t="shared" si="80"/>
        <v>1</v>
      </c>
      <c r="BB532" s="141">
        <f t="shared" si="84"/>
        <v>0</v>
      </c>
    </row>
    <row r="533" spans="1:54" hidden="1" x14ac:dyDescent="0.2">
      <c r="A533" s="141">
        <v>4</v>
      </c>
      <c r="B533" s="141" t="s">
        <v>776</v>
      </c>
      <c r="C533" s="148" t="str">
        <f t="shared" si="79"/>
        <v>40</v>
      </c>
      <c r="D533" s="148" t="str">
        <f t="shared" si="81"/>
        <v>80</v>
      </c>
      <c r="E533" s="148" t="str">
        <f t="shared" si="82"/>
        <v>640</v>
      </c>
      <c r="F533" s="127" t="str">
        <f t="shared" si="83"/>
        <v>5100.02</v>
      </c>
      <c r="G533" s="141" t="s">
        <v>100</v>
      </c>
      <c r="H533" s="163">
        <v>184814</v>
      </c>
      <c r="I533" s="163">
        <v>184814</v>
      </c>
      <c r="J533" s="163"/>
      <c r="K533" s="163"/>
      <c r="L533" s="163"/>
      <c r="M533" s="163">
        <v>149109.12</v>
      </c>
      <c r="N533" s="139">
        <v>149109.12</v>
      </c>
      <c r="O533" s="139"/>
      <c r="Q533" s="174">
        <v>169370</v>
      </c>
      <c r="R533" s="174">
        <v>149120</v>
      </c>
      <c r="S533" s="174"/>
      <c r="T533" s="174"/>
      <c r="U533" s="174"/>
      <c r="V533" s="174">
        <v>149692.95000000001</v>
      </c>
      <c r="W533" s="140">
        <v>149692.95000000001</v>
      </c>
      <c r="X533" s="140"/>
      <c r="Z533" s="176">
        <v>149130</v>
      </c>
      <c r="AA533" s="176">
        <v>140370</v>
      </c>
      <c r="AB533" s="176"/>
      <c r="AC533" s="176"/>
      <c r="AD533" s="176"/>
      <c r="AE533" s="176">
        <v>155961.20000000001</v>
      </c>
      <c r="AF533" s="172">
        <v>155961.20000000001</v>
      </c>
      <c r="AG533" s="172"/>
      <c r="AI533" s="168">
        <f>IFERROR(VLOOKUP(B533,[2]rptBudgetaryBudgetCrossOrganiza!$A$1:$M$754,4,FALSE),"0")</f>
        <v>149130</v>
      </c>
      <c r="AJ533" s="168">
        <f>IFERROR(VLOOKUP(B533,[2]rptBudgetaryBudgetCrossOrganiza!$A$1:$M$754,6,FALSE),"0")</f>
        <v>149130</v>
      </c>
      <c r="AK533" s="170">
        <v>149130</v>
      </c>
      <c r="AL533" s="170">
        <f>IFERROR(VLOOKUP(B533,[3]rptBudgetaryBudgetCrossOrganiza!$A$8792:$O$10068,13,FALSE),"0")</f>
        <v>28401</v>
      </c>
      <c r="AM533" s="170"/>
      <c r="AN533" s="170"/>
      <c r="AO533" s="170"/>
      <c r="AP533" s="170"/>
      <c r="AQ533" s="170"/>
      <c r="AS533" s="140"/>
      <c r="AT533" s="140"/>
      <c r="AU533" s="140"/>
      <c r="AV533" s="140"/>
      <c r="AW533" s="140"/>
      <c r="AX533" s="140"/>
      <c r="AY533" s="140"/>
      <c r="AZ533" s="140"/>
      <c r="BA533" s="141" t="b">
        <f t="shared" si="80"/>
        <v>1</v>
      </c>
      <c r="BB533" s="141">
        <f t="shared" si="84"/>
        <v>0</v>
      </c>
    </row>
    <row r="534" spans="1:54" hidden="1" x14ac:dyDescent="0.2">
      <c r="A534" s="141">
        <v>4</v>
      </c>
      <c r="B534" s="141" t="s">
        <v>777</v>
      </c>
      <c r="C534" s="148" t="str">
        <f t="shared" si="79"/>
        <v>40</v>
      </c>
      <c r="D534" s="148" t="str">
        <f t="shared" si="81"/>
        <v>80</v>
      </c>
      <c r="E534" s="148" t="str">
        <f t="shared" si="82"/>
        <v>640</v>
      </c>
      <c r="F534" s="127" t="str">
        <f t="shared" si="83"/>
        <v>5100.05</v>
      </c>
      <c r="G534" s="141" t="s">
        <v>103</v>
      </c>
      <c r="H534" s="163">
        <v>390</v>
      </c>
      <c r="I534" s="163">
        <v>390</v>
      </c>
      <c r="J534" s="163"/>
      <c r="K534" s="163"/>
      <c r="L534" s="163"/>
      <c r="M534" s="163">
        <v>744.57</v>
      </c>
      <c r="N534" s="139">
        <v>744.57</v>
      </c>
      <c r="O534" s="139"/>
      <c r="Q534" s="174">
        <v>775</v>
      </c>
      <c r="R534" s="174">
        <v>755</v>
      </c>
      <c r="S534" s="174"/>
      <c r="T534" s="174"/>
      <c r="U534" s="174"/>
      <c r="V534" s="174">
        <v>875.78</v>
      </c>
      <c r="W534" s="140">
        <v>875.78</v>
      </c>
      <c r="X534" s="140"/>
      <c r="Z534" s="176">
        <v>980</v>
      </c>
      <c r="AA534" s="176">
        <v>804</v>
      </c>
      <c r="AB534" s="176"/>
      <c r="AC534" s="176"/>
      <c r="AD534" s="176"/>
      <c r="AE534" s="176">
        <v>930.96</v>
      </c>
      <c r="AF534" s="172">
        <v>930.96</v>
      </c>
      <c r="AG534" s="172"/>
      <c r="AI534" s="168">
        <f>IFERROR(VLOOKUP(B534,[2]rptBudgetaryBudgetCrossOrganiza!$A$1:$M$754,4,FALSE),"0")</f>
        <v>980</v>
      </c>
      <c r="AJ534" s="168">
        <f>IFERROR(VLOOKUP(B534,[2]rptBudgetaryBudgetCrossOrganiza!$A$1:$M$754,6,FALSE),"0")</f>
        <v>980</v>
      </c>
      <c r="AK534" s="170">
        <v>980</v>
      </c>
      <c r="AL534" s="170">
        <f>IFERROR(VLOOKUP(B534,[3]rptBudgetaryBudgetCrossOrganiza!$A$8792:$O$10068,13,FALSE),"0")</f>
        <v>217.25</v>
      </c>
      <c r="AM534" s="170"/>
      <c r="AN534" s="170"/>
      <c r="AO534" s="170"/>
      <c r="AP534" s="170"/>
      <c r="AQ534" s="170"/>
      <c r="AS534" s="140"/>
      <c r="AT534" s="140"/>
      <c r="AU534" s="140"/>
      <c r="AV534" s="140"/>
      <c r="AW534" s="140"/>
      <c r="AX534" s="140"/>
      <c r="AY534" s="140"/>
      <c r="AZ534" s="140"/>
      <c r="BA534" s="141" t="b">
        <f t="shared" si="80"/>
        <v>1</v>
      </c>
      <c r="BB534" s="141">
        <f t="shared" si="84"/>
        <v>0</v>
      </c>
    </row>
    <row r="535" spans="1:54" hidden="1" x14ac:dyDescent="0.2">
      <c r="A535" s="141">
        <v>4</v>
      </c>
      <c r="B535" s="141" t="s">
        <v>778</v>
      </c>
      <c r="C535" s="148" t="str">
        <f t="shared" si="79"/>
        <v>40</v>
      </c>
      <c r="D535" s="148" t="str">
        <f t="shared" si="81"/>
        <v>80</v>
      </c>
      <c r="E535" s="148" t="str">
        <f t="shared" si="82"/>
        <v>640</v>
      </c>
      <c r="F535" s="127" t="str">
        <f t="shared" si="83"/>
        <v>5100.07</v>
      </c>
      <c r="G535" s="141" t="s">
        <v>105</v>
      </c>
      <c r="H535" s="163">
        <v>4930</v>
      </c>
      <c r="I535" s="163">
        <v>4930</v>
      </c>
      <c r="J535" s="163"/>
      <c r="K535" s="163"/>
      <c r="L535" s="163"/>
      <c r="M535" s="163">
        <v>3400.33</v>
      </c>
      <c r="N535" s="139">
        <v>3400.33</v>
      </c>
      <c r="O535" s="139"/>
      <c r="Q535" s="174">
        <v>4570</v>
      </c>
      <c r="R535" s="174">
        <v>4115</v>
      </c>
      <c r="S535" s="174"/>
      <c r="T535" s="174"/>
      <c r="U535" s="174"/>
      <c r="V535" s="174">
        <v>3501.43</v>
      </c>
      <c r="W535" s="140">
        <v>3501.43</v>
      </c>
      <c r="X535" s="140"/>
      <c r="Z535" s="176">
        <v>3690</v>
      </c>
      <c r="AA535" s="176">
        <v>3408</v>
      </c>
      <c r="AB535" s="176"/>
      <c r="AC535" s="176"/>
      <c r="AD535" s="176"/>
      <c r="AE535" s="176">
        <v>3185.86</v>
      </c>
      <c r="AF535" s="172">
        <v>3185.86</v>
      </c>
      <c r="AG535" s="172"/>
      <c r="AI535" s="168">
        <f>IFERROR(VLOOKUP(B535,[2]rptBudgetaryBudgetCrossOrganiza!$A$1:$M$754,4,FALSE),"0")</f>
        <v>3690</v>
      </c>
      <c r="AJ535" s="168">
        <f>IFERROR(VLOOKUP(B535,[2]rptBudgetaryBudgetCrossOrganiza!$A$1:$M$754,6,FALSE),"0")</f>
        <v>3690</v>
      </c>
      <c r="AK535" s="170">
        <v>3690</v>
      </c>
      <c r="AL535" s="170">
        <f>IFERROR(VLOOKUP(B535,[3]rptBudgetaryBudgetCrossOrganiza!$A$8792:$O$10068,13,FALSE),"0")</f>
        <v>633.52</v>
      </c>
      <c r="AM535" s="170"/>
      <c r="AN535" s="170"/>
      <c r="AO535" s="170"/>
      <c r="AP535" s="170"/>
      <c r="AQ535" s="170"/>
      <c r="AS535" s="140"/>
      <c r="AT535" s="140"/>
      <c r="AU535" s="140"/>
      <c r="AV535" s="140"/>
      <c r="AW535" s="140"/>
      <c r="AX535" s="140"/>
      <c r="AY535" s="140"/>
      <c r="AZ535" s="140"/>
      <c r="BA535" s="141" t="b">
        <f t="shared" si="80"/>
        <v>1</v>
      </c>
      <c r="BB535" s="141">
        <f t="shared" si="84"/>
        <v>0</v>
      </c>
    </row>
    <row r="536" spans="1:54" hidden="1" x14ac:dyDescent="0.2">
      <c r="A536" s="141">
        <v>4</v>
      </c>
      <c r="B536" s="141" t="s">
        <v>779</v>
      </c>
      <c r="C536" s="148" t="str">
        <f t="shared" si="79"/>
        <v>40</v>
      </c>
      <c r="D536" s="148" t="str">
        <f t="shared" si="81"/>
        <v>80</v>
      </c>
      <c r="E536" s="148" t="str">
        <f t="shared" si="82"/>
        <v>640</v>
      </c>
      <c r="F536" s="127" t="str">
        <f t="shared" si="83"/>
        <v>5100.11</v>
      </c>
      <c r="G536" s="141" t="s">
        <v>109</v>
      </c>
      <c r="H536" s="163">
        <v>11735</v>
      </c>
      <c r="I536" s="163">
        <v>11735</v>
      </c>
      <c r="J536" s="163"/>
      <c r="K536" s="163"/>
      <c r="L536" s="163"/>
      <c r="M536" s="163">
        <v>10228.69</v>
      </c>
      <c r="N536" s="139">
        <v>10228.69</v>
      </c>
      <c r="O536" s="139"/>
      <c r="Q536" s="174">
        <v>12635</v>
      </c>
      <c r="R536" s="174">
        <v>11640</v>
      </c>
      <c r="S536" s="174"/>
      <c r="T536" s="174"/>
      <c r="U536" s="174"/>
      <c r="V536" s="174">
        <v>11144.84</v>
      </c>
      <c r="W536" s="140">
        <v>11144.84</v>
      </c>
      <c r="X536" s="140"/>
      <c r="Z536" s="176">
        <v>12055</v>
      </c>
      <c r="AA536" s="176">
        <v>12192</v>
      </c>
      <c r="AB536" s="176"/>
      <c r="AC536" s="176"/>
      <c r="AD536" s="176"/>
      <c r="AE536" s="176">
        <v>11384.16</v>
      </c>
      <c r="AF536" s="172">
        <v>11384.16</v>
      </c>
      <c r="AG536" s="172"/>
      <c r="AI536" s="168">
        <f>IFERROR(VLOOKUP(B536,[2]rptBudgetaryBudgetCrossOrganiza!$A$1:$M$754,4,FALSE),"0")</f>
        <v>12055</v>
      </c>
      <c r="AJ536" s="168">
        <f>IFERROR(VLOOKUP(B536,[2]rptBudgetaryBudgetCrossOrganiza!$A$1:$M$754,6,FALSE),"0")</f>
        <v>12055</v>
      </c>
      <c r="AK536" s="170">
        <v>12055</v>
      </c>
      <c r="AL536" s="170">
        <f>IFERROR(VLOOKUP(B536,[3]rptBudgetaryBudgetCrossOrganiza!$A$8792:$O$10068,13,FALSE),"0")</f>
        <v>2949.7</v>
      </c>
      <c r="AM536" s="170"/>
      <c r="AN536" s="170"/>
      <c r="AO536" s="170"/>
      <c r="AP536" s="170"/>
      <c r="AQ536" s="170"/>
      <c r="AS536" s="140"/>
      <c r="AT536" s="140"/>
      <c r="AU536" s="140"/>
      <c r="AV536" s="140"/>
      <c r="AW536" s="140"/>
      <c r="AX536" s="140"/>
      <c r="AY536" s="140"/>
      <c r="AZ536" s="140"/>
      <c r="BA536" s="141" t="b">
        <f t="shared" si="80"/>
        <v>1</v>
      </c>
      <c r="BB536" s="141">
        <f t="shared" si="84"/>
        <v>0</v>
      </c>
    </row>
    <row r="537" spans="1:54" hidden="1" x14ac:dyDescent="0.2">
      <c r="A537" s="141">
        <v>4</v>
      </c>
      <c r="B537" s="141" t="s">
        <v>780</v>
      </c>
      <c r="C537" s="148" t="str">
        <f t="shared" si="79"/>
        <v>40</v>
      </c>
      <c r="D537" s="148" t="str">
        <f t="shared" si="81"/>
        <v>80</v>
      </c>
      <c r="E537" s="148" t="str">
        <f t="shared" si="82"/>
        <v>640</v>
      </c>
      <c r="F537" s="127" t="str">
        <f t="shared" si="83"/>
        <v>5100.17</v>
      </c>
      <c r="G537" s="141" t="s">
        <v>1027</v>
      </c>
      <c r="H537" s="163">
        <v>0</v>
      </c>
      <c r="I537" s="163">
        <v>0</v>
      </c>
      <c r="J537" s="163"/>
      <c r="K537" s="163"/>
      <c r="L537" s="163"/>
      <c r="M537" s="163">
        <v>0</v>
      </c>
      <c r="N537" s="139">
        <v>0</v>
      </c>
      <c r="O537" s="139"/>
      <c r="Q537" s="174">
        <v>0</v>
      </c>
      <c r="R537" s="174">
        <v>0</v>
      </c>
      <c r="S537" s="174"/>
      <c r="T537" s="174"/>
      <c r="U537" s="174"/>
      <c r="V537" s="174">
        <v>0</v>
      </c>
      <c r="W537" s="140">
        <v>0</v>
      </c>
      <c r="X537" s="140"/>
      <c r="Z537" s="176">
        <v>0</v>
      </c>
      <c r="AA537" s="176">
        <v>0</v>
      </c>
      <c r="AB537" s="176"/>
      <c r="AC537" s="176"/>
      <c r="AD537" s="176"/>
      <c r="AE537" s="176">
        <v>0</v>
      </c>
      <c r="AF537" s="172">
        <v>0</v>
      </c>
      <c r="AG537" s="172"/>
      <c r="AI537" s="168">
        <f>IFERROR(VLOOKUP(B537,[2]rptBudgetaryBudgetCrossOrganiza!$A$1:$M$754,4,FALSE),"0")</f>
        <v>0</v>
      </c>
      <c r="AJ537" s="168">
        <f>IFERROR(VLOOKUP(B537,[2]rptBudgetaryBudgetCrossOrganiza!$A$1:$M$754,6,FALSE),"0")</f>
        <v>0</v>
      </c>
      <c r="AK537" s="170">
        <v>0</v>
      </c>
      <c r="AL537" s="170">
        <f>IFERROR(VLOOKUP(B537,[3]rptBudgetaryBudgetCrossOrganiza!$A$8792:$O$10068,13,FALSE),"0")</f>
        <v>0</v>
      </c>
      <c r="AM537" s="170"/>
      <c r="AN537" s="170"/>
      <c r="AO537" s="170"/>
      <c r="AP537" s="170"/>
      <c r="AQ537" s="170"/>
      <c r="AS537" s="140"/>
      <c r="AT537" s="140"/>
      <c r="AU537" s="140"/>
      <c r="AV537" s="140"/>
      <c r="AW537" s="140"/>
      <c r="AX537" s="140"/>
      <c r="AY537" s="140"/>
      <c r="AZ537" s="140"/>
      <c r="BA537" s="141" t="b">
        <f t="shared" si="80"/>
        <v>1</v>
      </c>
      <c r="BB537" s="141">
        <f t="shared" si="84"/>
        <v>0</v>
      </c>
    </row>
    <row r="538" spans="1:54" hidden="1" x14ac:dyDescent="0.2">
      <c r="A538" s="141">
        <v>4</v>
      </c>
      <c r="B538" s="141" t="s">
        <v>781</v>
      </c>
      <c r="C538" s="148" t="str">
        <f t="shared" si="79"/>
        <v>40</v>
      </c>
      <c r="D538" s="148" t="str">
        <f t="shared" si="81"/>
        <v>80</v>
      </c>
      <c r="E538" s="148" t="str">
        <f t="shared" si="82"/>
        <v>640</v>
      </c>
      <c r="F538" s="127" t="str">
        <f t="shared" si="83"/>
        <v>5100.00</v>
      </c>
      <c r="G538" s="141" t="s">
        <v>98</v>
      </c>
      <c r="H538" s="163">
        <v>121895</v>
      </c>
      <c r="I538" s="163">
        <v>121895</v>
      </c>
      <c r="J538" s="163"/>
      <c r="K538" s="163"/>
      <c r="L538" s="163"/>
      <c r="M538" s="163">
        <v>109646.14</v>
      </c>
      <c r="N538" s="139">
        <v>109646.14</v>
      </c>
      <c r="O538" s="139"/>
      <c r="Q538" s="174">
        <v>140080</v>
      </c>
      <c r="R538" s="174">
        <v>127220</v>
      </c>
      <c r="S538" s="174"/>
      <c r="T538" s="174"/>
      <c r="U538" s="174"/>
      <c r="V538" s="174">
        <v>129301.73</v>
      </c>
      <c r="W538" s="140">
        <v>129301.73</v>
      </c>
      <c r="X538" s="140"/>
      <c r="Z538" s="176">
        <v>141620</v>
      </c>
      <c r="AA538" s="176">
        <v>143414</v>
      </c>
      <c r="AB538" s="176"/>
      <c r="AC538" s="176"/>
      <c r="AD538" s="176"/>
      <c r="AE538" s="176">
        <v>138605.88</v>
      </c>
      <c r="AF538" s="172">
        <v>138605.88</v>
      </c>
      <c r="AG538" s="172"/>
      <c r="AI538" s="168">
        <f>IFERROR(VLOOKUP(B538,[2]rptBudgetaryBudgetCrossOrganiza!$A$1:$M$754,4,FALSE),"0")</f>
        <v>141620</v>
      </c>
      <c r="AJ538" s="168">
        <f>IFERROR(VLOOKUP(B538,[2]rptBudgetaryBudgetCrossOrganiza!$A$1:$M$754,6,FALSE),"0")</f>
        <v>141620</v>
      </c>
      <c r="AK538" s="170">
        <v>141620</v>
      </c>
      <c r="AL538" s="170">
        <f>IFERROR(VLOOKUP(B538,[3]rptBudgetaryBudgetCrossOrganiza!$A$8792:$O$10068,13,FALSE),"0")</f>
        <v>34441.01</v>
      </c>
      <c r="AM538" s="170"/>
      <c r="AN538" s="170"/>
      <c r="AO538" s="170"/>
      <c r="AP538" s="170"/>
      <c r="AQ538" s="170"/>
      <c r="AS538" s="140"/>
      <c r="AT538" s="140"/>
      <c r="AU538" s="140"/>
      <c r="AV538" s="140"/>
      <c r="AW538" s="140"/>
      <c r="AX538" s="140"/>
      <c r="AY538" s="140"/>
      <c r="AZ538" s="140"/>
      <c r="BA538" s="141" t="b">
        <f t="shared" si="80"/>
        <v>1</v>
      </c>
      <c r="BB538" s="141">
        <f t="shared" si="84"/>
        <v>0</v>
      </c>
    </row>
    <row r="539" spans="1:54" hidden="1" x14ac:dyDescent="0.2">
      <c r="A539" s="141">
        <v>4</v>
      </c>
      <c r="B539" s="141" t="s">
        <v>782</v>
      </c>
      <c r="C539" s="148" t="str">
        <f t="shared" si="79"/>
        <v>40</v>
      </c>
      <c r="D539" s="148" t="str">
        <f t="shared" si="81"/>
        <v>80</v>
      </c>
      <c r="E539" s="148" t="str">
        <f t="shared" si="82"/>
        <v>640</v>
      </c>
      <c r="F539" s="127" t="str">
        <f t="shared" si="83"/>
        <v>5100.14</v>
      </c>
      <c r="G539" s="141" t="s">
        <v>112</v>
      </c>
      <c r="H539" s="163">
        <v>0</v>
      </c>
      <c r="I539" s="163">
        <v>0</v>
      </c>
      <c r="J539" s="163"/>
      <c r="K539" s="163"/>
      <c r="L539" s="163"/>
      <c r="M539" s="163">
        <v>0</v>
      </c>
      <c r="N539" s="139">
        <v>0</v>
      </c>
      <c r="O539" s="139"/>
      <c r="Q539" s="174">
        <v>0</v>
      </c>
      <c r="R539" s="174">
        <v>0</v>
      </c>
      <c r="S539" s="174"/>
      <c r="T539" s="174"/>
      <c r="U539" s="174"/>
      <c r="V539" s="174">
        <v>0</v>
      </c>
      <c r="W539" s="140">
        <v>0</v>
      </c>
      <c r="X539" s="140"/>
      <c r="Z539" s="176">
        <v>0</v>
      </c>
      <c r="AA539" s="176">
        <v>0</v>
      </c>
      <c r="AB539" s="176"/>
      <c r="AC539" s="176"/>
      <c r="AD539" s="176"/>
      <c r="AE539" s="176">
        <v>0</v>
      </c>
      <c r="AF539" s="172">
        <v>0</v>
      </c>
      <c r="AG539" s="172"/>
      <c r="AI539" s="168">
        <f>IFERROR(VLOOKUP(B539,[2]rptBudgetaryBudgetCrossOrganiza!$A$1:$M$754,4,FALSE),"0")</f>
        <v>0</v>
      </c>
      <c r="AJ539" s="168">
        <f>IFERROR(VLOOKUP(B539,[2]rptBudgetaryBudgetCrossOrganiza!$A$1:$M$754,6,FALSE),"0")</f>
        <v>0</v>
      </c>
      <c r="AK539" s="170">
        <v>0</v>
      </c>
      <c r="AL539" s="170">
        <f>IFERROR(VLOOKUP(B539,[3]rptBudgetaryBudgetCrossOrganiza!$A$8792:$O$10068,13,FALSE),"0")</f>
        <v>0</v>
      </c>
      <c r="AM539" s="170"/>
      <c r="AN539" s="170"/>
      <c r="AO539" s="170"/>
      <c r="AP539" s="170"/>
      <c r="AQ539" s="170"/>
      <c r="AS539" s="140"/>
      <c r="AT539" s="140"/>
      <c r="AU539" s="140"/>
      <c r="AV539" s="140"/>
      <c r="AW539" s="140"/>
      <c r="AX539" s="140"/>
      <c r="AY539" s="140"/>
      <c r="AZ539" s="140"/>
      <c r="BA539" s="141" t="b">
        <f t="shared" si="80"/>
        <v>1</v>
      </c>
      <c r="BB539" s="141">
        <f t="shared" si="84"/>
        <v>0</v>
      </c>
    </row>
    <row r="540" spans="1:54" hidden="1" x14ac:dyDescent="0.2">
      <c r="A540" s="141">
        <v>4</v>
      </c>
      <c r="B540" s="141" t="s">
        <v>783</v>
      </c>
      <c r="C540" s="148" t="str">
        <f t="shared" si="79"/>
        <v>40</v>
      </c>
      <c r="D540" s="148" t="str">
        <f t="shared" si="81"/>
        <v>80</v>
      </c>
      <c r="E540" s="148" t="str">
        <f t="shared" si="82"/>
        <v>640</v>
      </c>
      <c r="F540" s="127" t="str">
        <f t="shared" si="83"/>
        <v>5100.01</v>
      </c>
      <c r="G540" s="141" t="s">
        <v>99</v>
      </c>
      <c r="H540" s="163">
        <v>85583</v>
      </c>
      <c r="I540" s="163">
        <v>85583</v>
      </c>
      <c r="J540" s="163"/>
      <c r="K540" s="163"/>
      <c r="L540" s="163"/>
      <c r="M540" s="163">
        <v>77406.69</v>
      </c>
      <c r="N540" s="139">
        <v>77406.69</v>
      </c>
      <c r="O540" s="139"/>
      <c r="Q540" s="174">
        <v>91200</v>
      </c>
      <c r="R540" s="174">
        <v>83120</v>
      </c>
      <c r="S540" s="174"/>
      <c r="T540" s="174"/>
      <c r="U540" s="174"/>
      <c r="V540" s="174">
        <v>84451.13</v>
      </c>
      <c r="W540" s="140">
        <v>84451.13</v>
      </c>
      <c r="X540" s="140"/>
      <c r="Z540" s="176">
        <v>87770</v>
      </c>
      <c r="AA540" s="176">
        <v>88247</v>
      </c>
      <c r="AB540" s="176"/>
      <c r="AC540" s="176"/>
      <c r="AD540" s="176"/>
      <c r="AE540" s="176">
        <v>75748.41</v>
      </c>
      <c r="AF540" s="172">
        <v>75748.41</v>
      </c>
      <c r="AG540" s="172"/>
      <c r="AI540" s="168">
        <f>IFERROR(VLOOKUP(B540,[2]rptBudgetaryBudgetCrossOrganiza!$A$1:$M$754,4,FALSE),"0")</f>
        <v>87770</v>
      </c>
      <c r="AJ540" s="168">
        <f>IFERROR(VLOOKUP(B540,[2]rptBudgetaryBudgetCrossOrganiza!$A$1:$M$754,6,FALSE),"0")</f>
        <v>87770</v>
      </c>
      <c r="AK540" s="170">
        <v>87770</v>
      </c>
      <c r="AL540" s="170">
        <f>IFERROR(VLOOKUP(B540,[3]rptBudgetaryBudgetCrossOrganiza!$A$8792:$O$10068,13,FALSE),"0")</f>
        <v>19237.72</v>
      </c>
      <c r="AM540" s="170"/>
      <c r="AN540" s="170"/>
      <c r="AO540" s="170"/>
      <c r="AP540" s="170"/>
      <c r="AQ540" s="170"/>
      <c r="AS540" s="140"/>
      <c r="AT540" s="140"/>
      <c r="AU540" s="140"/>
      <c r="AV540" s="140"/>
      <c r="AW540" s="140"/>
      <c r="AX540" s="140"/>
      <c r="AY540" s="140"/>
      <c r="AZ540" s="140"/>
      <c r="BA540" s="141" t="b">
        <f t="shared" si="80"/>
        <v>1</v>
      </c>
      <c r="BB540" s="141">
        <f t="shared" si="84"/>
        <v>0</v>
      </c>
    </row>
    <row r="541" spans="1:54" hidden="1" x14ac:dyDescent="0.2">
      <c r="A541" s="141">
        <v>4</v>
      </c>
      <c r="B541" s="141" t="s">
        <v>784</v>
      </c>
      <c r="C541" s="148" t="str">
        <f t="shared" si="79"/>
        <v>40</v>
      </c>
      <c r="D541" s="148" t="str">
        <f t="shared" si="81"/>
        <v>80</v>
      </c>
      <c r="E541" s="148" t="str">
        <f t="shared" si="82"/>
        <v>640</v>
      </c>
      <c r="F541" s="127" t="str">
        <f t="shared" si="83"/>
        <v>5100.09</v>
      </c>
      <c r="G541" s="141" t="s">
        <v>107</v>
      </c>
      <c r="H541" s="163">
        <v>0</v>
      </c>
      <c r="I541" s="163">
        <v>0</v>
      </c>
      <c r="J541" s="163"/>
      <c r="K541" s="163"/>
      <c r="L541" s="163"/>
      <c r="M541" s="163">
        <v>0</v>
      </c>
      <c r="N541" s="139">
        <v>0</v>
      </c>
      <c r="O541" s="139"/>
      <c r="Q541" s="174">
        <v>0</v>
      </c>
      <c r="R541" s="174">
        <v>0</v>
      </c>
      <c r="S541" s="174"/>
      <c r="T541" s="174"/>
      <c r="U541" s="174"/>
      <c r="V541" s="174">
        <v>0</v>
      </c>
      <c r="W541" s="140">
        <v>0</v>
      </c>
      <c r="X541" s="140"/>
      <c r="Z541" s="176">
        <v>0</v>
      </c>
      <c r="AA541" s="176">
        <v>0</v>
      </c>
      <c r="AB541" s="176"/>
      <c r="AC541" s="176"/>
      <c r="AD541" s="176"/>
      <c r="AE541" s="176">
        <v>0</v>
      </c>
      <c r="AF541" s="172">
        <v>0</v>
      </c>
      <c r="AG541" s="172"/>
      <c r="AI541" s="168">
        <f>IFERROR(VLOOKUP(B541,[2]rptBudgetaryBudgetCrossOrganiza!$A$1:$M$754,4,FALSE),"0")</f>
        <v>0</v>
      </c>
      <c r="AJ541" s="168">
        <f>IFERROR(VLOOKUP(B541,[2]rptBudgetaryBudgetCrossOrganiza!$A$1:$M$754,6,FALSE),"0")</f>
        <v>0</v>
      </c>
      <c r="AK541" s="170">
        <v>0</v>
      </c>
      <c r="AL541" s="170">
        <f>IFERROR(VLOOKUP(B541,[3]rptBudgetaryBudgetCrossOrganiza!$A$8792:$O$10068,13,FALSE),"0")</f>
        <v>5578</v>
      </c>
      <c r="AM541" s="170"/>
      <c r="AN541" s="170"/>
      <c r="AO541" s="170"/>
      <c r="AP541" s="170"/>
      <c r="AQ541" s="170"/>
      <c r="AS541" s="140"/>
      <c r="AT541" s="140"/>
      <c r="AU541" s="140"/>
      <c r="AV541" s="140"/>
      <c r="AW541" s="140"/>
      <c r="AX541" s="140"/>
      <c r="AY541" s="140"/>
      <c r="AZ541" s="140"/>
      <c r="BA541" s="141" t="b">
        <f t="shared" si="80"/>
        <v>1</v>
      </c>
      <c r="BB541" s="141">
        <f t="shared" si="84"/>
        <v>0</v>
      </c>
    </row>
    <row r="542" spans="1:54" hidden="1" x14ac:dyDescent="0.2">
      <c r="A542" s="141">
        <v>4</v>
      </c>
      <c r="B542" s="141" t="s">
        <v>785</v>
      </c>
      <c r="C542" s="148" t="str">
        <f t="shared" si="79"/>
        <v>40</v>
      </c>
      <c r="D542" s="148" t="str">
        <f t="shared" si="81"/>
        <v>80</v>
      </c>
      <c r="E542" s="148" t="str">
        <f t="shared" si="82"/>
        <v>640</v>
      </c>
      <c r="F542" s="127" t="str">
        <f t="shared" si="83"/>
        <v>5100.10</v>
      </c>
      <c r="G542" s="141" t="s">
        <v>108</v>
      </c>
      <c r="H542" s="163">
        <v>0</v>
      </c>
      <c r="I542" s="163">
        <v>0</v>
      </c>
      <c r="J542" s="163"/>
      <c r="K542" s="163"/>
      <c r="L542" s="163"/>
      <c r="M542" s="163">
        <v>0</v>
      </c>
      <c r="N542" s="139">
        <v>0</v>
      </c>
      <c r="O542" s="139"/>
      <c r="Q542" s="174">
        <v>0</v>
      </c>
      <c r="R542" s="174">
        <v>0</v>
      </c>
      <c r="S542" s="174"/>
      <c r="T542" s="174"/>
      <c r="U542" s="174"/>
      <c r="V542" s="174">
        <v>0</v>
      </c>
      <c r="W542" s="140">
        <v>0</v>
      </c>
      <c r="X542" s="140"/>
      <c r="Z542" s="176">
        <v>0</v>
      </c>
      <c r="AA542" s="176">
        <v>0</v>
      </c>
      <c r="AB542" s="176"/>
      <c r="AC542" s="176"/>
      <c r="AD542" s="176"/>
      <c r="AE542" s="176">
        <v>4050</v>
      </c>
      <c r="AF542" s="172">
        <v>4050</v>
      </c>
      <c r="AG542" s="172"/>
      <c r="AI542" s="168">
        <f>IFERROR(VLOOKUP(B542,[2]rptBudgetaryBudgetCrossOrganiza!$A$1:$M$754,4,FALSE),"0")</f>
        <v>0</v>
      </c>
      <c r="AJ542" s="168">
        <f>IFERROR(VLOOKUP(B542,[2]rptBudgetaryBudgetCrossOrganiza!$A$1:$M$754,6,FALSE),"0")</f>
        <v>0</v>
      </c>
      <c r="AK542" s="170">
        <v>0</v>
      </c>
      <c r="AL542" s="170">
        <f>IFERROR(VLOOKUP(B542,[3]rptBudgetaryBudgetCrossOrganiza!$A$8792:$O$10068,13,FALSE),"0")</f>
        <v>-225</v>
      </c>
      <c r="AM542" s="170"/>
      <c r="AN542" s="170"/>
      <c r="AO542" s="170"/>
      <c r="AP542" s="170"/>
      <c r="AQ542" s="170"/>
      <c r="AS542" s="140"/>
      <c r="AT542" s="140"/>
      <c r="AU542" s="140"/>
      <c r="AV542" s="140"/>
      <c r="AW542" s="140"/>
      <c r="AX542" s="140"/>
      <c r="AY542" s="140"/>
      <c r="AZ542" s="140"/>
      <c r="BA542" s="141" t="b">
        <f t="shared" si="80"/>
        <v>1</v>
      </c>
      <c r="BB542" s="141">
        <f t="shared" si="84"/>
        <v>0</v>
      </c>
    </row>
    <row r="543" spans="1:54" hidden="1" x14ac:dyDescent="0.2">
      <c r="A543" s="141">
        <v>4</v>
      </c>
      <c r="B543" s="141" t="s">
        <v>786</v>
      </c>
      <c r="C543" s="148" t="str">
        <f t="shared" si="79"/>
        <v>40</v>
      </c>
      <c r="D543" s="148" t="str">
        <f t="shared" si="81"/>
        <v>80</v>
      </c>
      <c r="E543" s="148" t="str">
        <f t="shared" si="82"/>
        <v>640</v>
      </c>
      <c r="F543" s="127" t="str">
        <f t="shared" si="83"/>
        <v>5100.04</v>
      </c>
      <c r="G543" s="141" t="s">
        <v>102</v>
      </c>
      <c r="H543" s="163">
        <v>2169</v>
      </c>
      <c r="I543" s="163">
        <v>2169</v>
      </c>
      <c r="J543" s="163"/>
      <c r="K543" s="163"/>
      <c r="L543" s="163"/>
      <c r="M543" s="163">
        <v>1945.2</v>
      </c>
      <c r="N543" s="139">
        <v>1945.2</v>
      </c>
      <c r="O543" s="139"/>
      <c r="Q543" s="174">
        <v>2170</v>
      </c>
      <c r="R543" s="174">
        <v>1950</v>
      </c>
      <c r="S543" s="174"/>
      <c r="T543" s="174"/>
      <c r="U543" s="174"/>
      <c r="V543" s="174">
        <v>1945.2</v>
      </c>
      <c r="W543" s="140">
        <v>1945.2</v>
      </c>
      <c r="X543" s="140"/>
      <c r="Z543" s="176">
        <v>1950</v>
      </c>
      <c r="AA543" s="176">
        <v>1854</v>
      </c>
      <c r="AB543" s="176"/>
      <c r="AC543" s="176"/>
      <c r="AD543" s="176"/>
      <c r="AE543" s="176">
        <v>1927.3</v>
      </c>
      <c r="AF543" s="172">
        <v>1927.3</v>
      </c>
      <c r="AG543" s="172"/>
      <c r="AI543" s="168">
        <f>IFERROR(VLOOKUP(B543,[2]rptBudgetaryBudgetCrossOrganiza!$A$1:$M$754,4,FALSE),"0")</f>
        <v>1950</v>
      </c>
      <c r="AJ543" s="168">
        <f>IFERROR(VLOOKUP(B543,[2]rptBudgetaryBudgetCrossOrganiza!$A$1:$M$754,6,FALSE),"0")</f>
        <v>1950</v>
      </c>
      <c r="AK543" s="170">
        <v>1950</v>
      </c>
      <c r="AL543" s="170">
        <f>IFERROR(VLOOKUP(B543,[3]rptBudgetaryBudgetCrossOrganiza!$A$8792:$O$10068,13,FALSE),"0")</f>
        <v>369.99</v>
      </c>
      <c r="AM543" s="170"/>
      <c r="AN543" s="170"/>
      <c r="AO543" s="170"/>
      <c r="AP543" s="170"/>
      <c r="AQ543" s="170"/>
      <c r="AS543" s="140"/>
      <c r="AT543" s="140"/>
      <c r="AU543" s="140"/>
      <c r="AV543" s="140"/>
      <c r="AW543" s="140"/>
      <c r="AX543" s="140"/>
      <c r="AY543" s="140"/>
      <c r="AZ543" s="140"/>
      <c r="BA543" s="141" t="b">
        <f t="shared" si="80"/>
        <v>1</v>
      </c>
      <c r="BB543" s="141">
        <f t="shared" si="84"/>
        <v>0</v>
      </c>
    </row>
    <row r="544" spans="1:54" hidden="1" x14ac:dyDescent="0.2">
      <c r="A544" s="141">
        <v>4</v>
      </c>
      <c r="B544" s="141" t="s">
        <v>787</v>
      </c>
      <c r="C544" s="148" t="str">
        <f t="shared" si="79"/>
        <v>40</v>
      </c>
      <c r="D544" s="148" t="str">
        <f t="shared" si="81"/>
        <v>80</v>
      </c>
      <c r="E544" s="148" t="str">
        <f t="shared" si="82"/>
        <v>640</v>
      </c>
      <c r="F544" s="127" t="str">
        <f t="shared" si="83"/>
        <v>5100.06</v>
      </c>
      <c r="G544" s="141" t="s">
        <v>104</v>
      </c>
      <c r="H544" s="163">
        <v>22640</v>
      </c>
      <c r="I544" s="163">
        <v>22640</v>
      </c>
      <c r="J544" s="163"/>
      <c r="K544" s="163"/>
      <c r="L544" s="163"/>
      <c r="M544" s="163">
        <v>21836.67</v>
      </c>
      <c r="N544" s="139">
        <v>21836.67</v>
      </c>
      <c r="O544" s="139"/>
      <c r="Q544" s="174">
        <v>23390</v>
      </c>
      <c r="R544" s="174">
        <v>23390</v>
      </c>
      <c r="S544" s="174"/>
      <c r="T544" s="174"/>
      <c r="U544" s="174"/>
      <c r="V544" s="174">
        <v>23390</v>
      </c>
      <c r="W544" s="140">
        <v>23390</v>
      </c>
      <c r="X544" s="140"/>
      <c r="Z544" s="176">
        <v>24040</v>
      </c>
      <c r="AA544" s="176">
        <v>24040</v>
      </c>
      <c r="AB544" s="176"/>
      <c r="AC544" s="176"/>
      <c r="AD544" s="176"/>
      <c r="AE544" s="176">
        <v>8013.32</v>
      </c>
      <c r="AF544" s="172">
        <v>8013.32</v>
      </c>
      <c r="AG544" s="172"/>
      <c r="AI544" s="168">
        <f>IFERROR(VLOOKUP(B544,[2]rptBudgetaryBudgetCrossOrganiza!$A$1:$M$754,4,FALSE),"0")</f>
        <v>24040</v>
      </c>
      <c r="AJ544" s="168">
        <f>IFERROR(VLOOKUP(B544,[2]rptBudgetaryBudgetCrossOrganiza!$A$1:$M$754,6,FALSE),"0")</f>
        <v>24040</v>
      </c>
      <c r="AK544" s="170">
        <v>24040</v>
      </c>
      <c r="AL544" s="170">
        <f>IFERROR(VLOOKUP(B544,[3]rptBudgetaryBudgetCrossOrganiza!$A$8792:$O$10068,13,FALSE),"0")</f>
        <v>0</v>
      </c>
      <c r="AM544" s="170"/>
      <c r="AN544" s="170"/>
      <c r="AO544" s="170"/>
      <c r="AP544" s="170"/>
      <c r="AQ544" s="170"/>
      <c r="AS544" s="140"/>
      <c r="AT544" s="140"/>
      <c r="AU544" s="140"/>
      <c r="AV544" s="140"/>
      <c r="AW544" s="140"/>
      <c r="AX544" s="140"/>
      <c r="AY544" s="140"/>
      <c r="AZ544" s="140"/>
      <c r="BA544" s="141" t="b">
        <f t="shared" si="80"/>
        <v>1</v>
      </c>
      <c r="BB544" s="141">
        <f t="shared" si="84"/>
        <v>0</v>
      </c>
    </row>
    <row r="545" spans="1:54" hidden="1" x14ac:dyDescent="0.2">
      <c r="A545" s="141">
        <v>7</v>
      </c>
      <c r="B545" s="141" t="s">
        <v>788</v>
      </c>
      <c r="C545" s="148" t="str">
        <f t="shared" si="79"/>
        <v>40</v>
      </c>
      <c r="D545" s="148" t="str">
        <f t="shared" si="81"/>
        <v>80</v>
      </c>
      <c r="E545" s="148" t="str">
        <f t="shared" si="82"/>
        <v>640</v>
      </c>
      <c r="F545" s="127" t="str">
        <f t="shared" si="83"/>
        <v>7000.99</v>
      </c>
      <c r="G545" s="141" t="s">
        <v>84</v>
      </c>
      <c r="H545" s="163">
        <v>0</v>
      </c>
      <c r="I545" s="163">
        <v>0</v>
      </c>
      <c r="J545" s="163"/>
      <c r="K545" s="163"/>
      <c r="L545" s="163"/>
      <c r="M545" s="163">
        <v>0</v>
      </c>
      <c r="N545" s="139">
        <v>0</v>
      </c>
      <c r="O545" s="139"/>
      <c r="Q545" s="174">
        <v>0</v>
      </c>
      <c r="R545" s="174">
        <v>0</v>
      </c>
      <c r="S545" s="174"/>
      <c r="T545" s="174"/>
      <c r="U545" s="174"/>
      <c r="V545" s="174">
        <v>0</v>
      </c>
      <c r="W545" s="140">
        <v>0</v>
      </c>
      <c r="X545" s="140"/>
      <c r="Z545" s="176">
        <v>0</v>
      </c>
      <c r="AA545" s="176">
        <v>0</v>
      </c>
      <c r="AB545" s="176"/>
      <c r="AC545" s="176"/>
      <c r="AD545" s="176"/>
      <c r="AE545" s="176">
        <v>0</v>
      </c>
      <c r="AF545" s="172">
        <v>0</v>
      </c>
      <c r="AG545" s="172"/>
      <c r="AI545" s="168">
        <f>IFERROR(VLOOKUP(B545,[2]rptBudgetaryBudgetCrossOrganiza!$A$1:$M$754,4,FALSE),"0")</f>
        <v>0</v>
      </c>
      <c r="AJ545" s="168">
        <f>IFERROR(VLOOKUP(B545,[2]rptBudgetaryBudgetCrossOrganiza!$A$1:$M$754,6,FALSE),"0")</f>
        <v>0</v>
      </c>
      <c r="AK545" s="170">
        <v>0</v>
      </c>
      <c r="AL545" s="170">
        <f>IFERROR(VLOOKUP(B545,[3]rptBudgetaryBudgetCrossOrganiza!$A$8792:$O$10068,13,FALSE),"0")</f>
        <v>0</v>
      </c>
      <c r="AM545" s="170"/>
      <c r="AN545" s="170"/>
      <c r="AO545" s="170"/>
      <c r="AP545" s="170"/>
      <c r="AQ545" s="170"/>
      <c r="AS545" s="140"/>
      <c r="AT545" s="140"/>
      <c r="AU545" s="140"/>
      <c r="AV545" s="140"/>
      <c r="AW545" s="140"/>
      <c r="AX545" s="140"/>
      <c r="AY545" s="140"/>
      <c r="AZ545" s="140"/>
      <c r="BA545" s="141" t="b">
        <f t="shared" si="80"/>
        <v>1</v>
      </c>
      <c r="BB545" s="141">
        <f t="shared" si="84"/>
        <v>0</v>
      </c>
    </row>
    <row r="546" spans="1:54" hidden="1" x14ac:dyDescent="0.2">
      <c r="A546" s="141">
        <v>6</v>
      </c>
      <c r="B546" s="141" t="s">
        <v>789</v>
      </c>
      <c r="C546" s="148" t="str">
        <f t="shared" si="79"/>
        <v>40</v>
      </c>
      <c r="D546" s="148" t="str">
        <f t="shared" si="81"/>
        <v>80</v>
      </c>
      <c r="E546" s="148" t="str">
        <f t="shared" si="82"/>
        <v>640</v>
      </c>
      <c r="F546" s="127" t="str">
        <f t="shared" si="83"/>
        <v>6300.03</v>
      </c>
      <c r="G546" s="141" t="s">
        <v>1071</v>
      </c>
      <c r="H546" s="163">
        <v>6000</v>
      </c>
      <c r="I546" s="163">
        <v>6000</v>
      </c>
      <c r="J546" s="163"/>
      <c r="K546" s="163"/>
      <c r="L546" s="163"/>
      <c r="M546" s="163">
        <v>3145</v>
      </c>
      <c r="N546" s="139">
        <v>3145</v>
      </c>
      <c r="O546" s="139"/>
      <c r="Q546" s="174">
        <v>6000</v>
      </c>
      <c r="R546" s="174">
        <v>6000</v>
      </c>
      <c r="S546" s="174"/>
      <c r="T546" s="174"/>
      <c r="U546" s="174"/>
      <c r="V546" s="174">
        <v>1412</v>
      </c>
      <c r="W546" s="140">
        <v>1412</v>
      </c>
      <c r="X546" s="140"/>
      <c r="Z546" s="176">
        <v>5000</v>
      </c>
      <c r="AA546" s="176">
        <v>0</v>
      </c>
      <c r="AB546" s="176"/>
      <c r="AC546" s="176"/>
      <c r="AD546" s="176"/>
      <c r="AE546" s="176">
        <v>0</v>
      </c>
      <c r="AF546" s="172">
        <v>0</v>
      </c>
      <c r="AG546" s="172"/>
      <c r="AI546" s="168">
        <f>IFERROR(VLOOKUP(B546,[2]rptBudgetaryBudgetCrossOrganiza!$A$1:$M$754,4,FALSE),"0")</f>
        <v>5000</v>
      </c>
      <c r="AJ546" s="168">
        <f>IFERROR(VLOOKUP(B546,[2]rptBudgetaryBudgetCrossOrganiza!$A$1:$M$754,6,FALSE),"0")</f>
        <v>5000</v>
      </c>
      <c r="AK546" s="170">
        <v>5000</v>
      </c>
      <c r="AL546" s="170">
        <f>IFERROR(VLOOKUP(B546,[3]rptBudgetaryBudgetCrossOrganiza!$A$8792:$O$10068,13,FALSE),"0")</f>
        <v>96</v>
      </c>
      <c r="AM546" s="170"/>
      <c r="AN546" s="170"/>
      <c r="AO546" s="170"/>
      <c r="AP546" s="170"/>
      <c r="AQ546" s="170"/>
      <c r="AS546" s="140"/>
      <c r="AT546" s="140"/>
      <c r="AU546" s="140"/>
      <c r="AV546" s="140"/>
      <c r="AW546" s="140"/>
      <c r="AX546" s="140"/>
      <c r="AY546" s="140"/>
      <c r="AZ546" s="140"/>
      <c r="BA546" s="141" t="b">
        <f t="shared" si="80"/>
        <v>1</v>
      </c>
      <c r="BB546" s="141">
        <f t="shared" si="84"/>
        <v>0</v>
      </c>
    </row>
    <row r="547" spans="1:54" hidden="1" x14ac:dyDescent="0.2">
      <c r="A547" s="141">
        <v>6</v>
      </c>
      <c r="B547" s="141" t="s">
        <v>790</v>
      </c>
      <c r="C547" s="148" t="str">
        <f t="shared" si="79"/>
        <v>40</v>
      </c>
      <c r="D547" s="148" t="str">
        <f t="shared" si="81"/>
        <v>80</v>
      </c>
      <c r="E547" s="148" t="str">
        <f t="shared" si="82"/>
        <v>640</v>
      </c>
      <c r="F547" s="127" t="str">
        <f t="shared" si="83"/>
        <v>6300.01</v>
      </c>
      <c r="G547" s="141" t="s">
        <v>158</v>
      </c>
      <c r="H547" s="163">
        <v>7000</v>
      </c>
      <c r="I547" s="163">
        <v>7000</v>
      </c>
      <c r="J547" s="163"/>
      <c r="K547" s="163"/>
      <c r="L547" s="163"/>
      <c r="M547" s="163">
        <v>4249</v>
      </c>
      <c r="N547" s="139">
        <v>4249</v>
      </c>
      <c r="O547" s="139"/>
      <c r="Q547" s="174">
        <v>6000</v>
      </c>
      <c r="R547" s="174">
        <v>6000</v>
      </c>
      <c r="S547" s="174"/>
      <c r="T547" s="174"/>
      <c r="U547" s="174"/>
      <c r="V547" s="174">
        <v>1644</v>
      </c>
      <c r="W547" s="140">
        <v>1644</v>
      </c>
      <c r="X547" s="140"/>
      <c r="Z547" s="176">
        <v>6000</v>
      </c>
      <c r="AA547" s="176">
        <v>6000</v>
      </c>
      <c r="AB547" s="176"/>
      <c r="AC547" s="176"/>
      <c r="AD547" s="176"/>
      <c r="AE547" s="176">
        <v>2150</v>
      </c>
      <c r="AF547" s="172">
        <v>2150</v>
      </c>
      <c r="AG547" s="172"/>
      <c r="AI547" s="168">
        <f>IFERROR(VLOOKUP(B547,[2]rptBudgetaryBudgetCrossOrganiza!$A$1:$M$754,4,FALSE),"0")</f>
        <v>6000</v>
      </c>
      <c r="AJ547" s="168">
        <f>IFERROR(VLOOKUP(B547,[2]rptBudgetaryBudgetCrossOrganiza!$A$1:$M$754,6,FALSE),"0")</f>
        <v>6000</v>
      </c>
      <c r="AK547" s="170">
        <v>6000</v>
      </c>
      <c r="AL547" s="170">
        <f>IFERROR(VLOOKUP(B547,[3]rptBudgetaryBudgetCrossOrganiza!$A$8792:$O$10068,13,FALSE),"0")</f>
        <v>576</v>
      </c>
      <c r="AM547" s="170"/>
      <c r="AN547" s="170"/>
      <c r="AO547" s="170"/>
      <c r="AP547" s="170"/>
      <c r="AQ547" s="170"/>
      <c r="AS547" s="140"/>
      <c r="AT547" s="140"/>
      <c r="AU547" s="140"/>
      <c r="AV547" s="140"/>
      <c r="AW547" s="140"/>
      <c r="AX547" s="140"/>
      <c r="AY547" s="140"/>
      <c r="AZ547" s="140"/>
      <c r="BA547" s="141" t="b">
        <f t="shared" si="80"/>
        <v>1</v>
      </c>
      <c r="BB547" s="141">
        <f t="shared" si="84"/>
        <v>0</v>
      </c>
    </row>
    <row r="548" spans="1:54" x14ac:dyDescent="0.2">
      <c r="A548" s="141">
        <v>14</v>
      </c>
      <c r="B548" s="141" t="s">
        <v>791</v>
      </c>
      <c r="C548" s="148" t="str">
        <f t="shared" si="79"/>
        <v>40</v>
      </c>
      <c r="D548" s="148" t="str">
        <f t="shared" si="81"/>
        <v>80</v>
      </c>
      <c r="E548" s="148" t="str">
        <f t="shared" si="82"/>
        <v>640</v>
      </c>
      <c r="F548" s="127" t="str">
        <f t="shared" si="83"/>
        <v>6375.10</v>
      </c>
      <c r="G548" s="141" t="s">
        <v>1056</v>
      </c>
      <c r="H548" s="163">
        <v>300000</v>
      </c>
      <c r="I548" s="163">
        <v>300000</v>
      </c>
      <c r="J548" s="163"/>
      <c r="K548" s="163"/>
      <c r="L548" s="163"/>
      <c r="M548" s="163">
        <v>267125.28000000003</v>
      </c>
      <c r="N548" s="139">
        <v>267125.28000000003</v>
      </c>
      <c r="O548" s="139"/>
      <c r="Q548" s="174">
        <v>275000</v>
      </c>
      <c r="R548" s="174">
        <v>275000</v>
      </c>
      <c r="S548" s="174"/>
      <c r="T548" s="174"/>
      <c r="U548" s="174"/>
      <c r="V548" s="174">
        <v>316151.57</v>
      </c>
      <c r="W548" s="140">
        <v>316151.57</v>
      </c>
      <c r="X548" s="140"/>
      <c r="Z548" s="176">
        <v>320000</v>
      </c>
      <c r="AA548" s="176">
        <v>320000</v>
      </c>
      <c r="AB548" s="176"/>
      <c r="AC548" s="176"/>
      <c r="AD548" s="176"/>
      <c r="AE548" s="176">
        <v>312626.33</v>
      </c>
      <c r="AF548" s="172">
        <v>312626.33</v>
      </c>
      <c r="AG548" s="172"/>
      <c r="AI548" s="168">
        <f>IFERROR(VLOOKUP(B548,[2]rptBudgetaryBudgetCrossOrganiza!$A$1:$M$754,4,FALSE),"0")</f>
        <v>320000</v>
      </c>
      <c r="AJ548" s="168">
        <f>IFERROR(VLOOKUP(B548,[2]rptBudgetaryBudgetCrossOrganiza!$A$1:$M$754,6,FALSE),"0")</f>
        <v>320000</v>
      </c>
      <c r="AK548" s="197">
        <v>350000</v>
      </c>
      <c r="AL548" s="170">
        <f>IFERROR(VLOOKUP(B548,[3]rptBudgetaryBudgetCrossOrganiza!$A$8792:$O$10068,13,FALSE),"0")</f>
        <v>75049.210000000006</v>
      </c>
      <c r="AM548" s="170"/>
      <c r="AN548" s="170"/>
      <c r="AO548" s="170"/>
      <c r="AP548" s="170"/>
      <c r="AQ548" s="170"/>
      <c r="AS548" s="140"/>
      <c r="AT548" s="140"/>
      <c r="AU548" s="140"/>
      <c r="AV548" s="140"/>
      <c r="AW548" s="140"/>
      <c r="AX548" s="140"/>
      <c r="AY548" s="140"/>
      <c r="AZ548" s="140"/>
      <c r="BA548" s="141" t="b">
        <f t="shared" si="80"/>
        <v>0</v>
      </c>
      <c r="BB548" s="141">
        <f t="shared" si="84"/>
        <v>30000</v>
      </c>
    </row>
    <row r="549" spans="1:54" hidden="1" x14ac:dyDescent="0.2">
      <c r="A549" s="141">
        <v>5</v>
      </c>
      <c r="B549" s="141" t="s">
        <v>792</v>
      </c>
      <c r="C549" s="148" t="str">
        <f t="shared" si="79"/>
        <v>40</v>
      </c>
      <c r="D549" s="148" t="str">
        <f t="shared" si="81"/>
        <v>80</v>
      </c>
      <c r="E549" s="148" t="str">
        <f t="shared" si="82"/>
        <v>640</v>
      </c>
      <c r="F549" s="127" t="str">
        <f t="shared" si="83"/>
        <v>6000.01</v>
      </c>
      <c r="G549" s="141" t="s">
        <v>115</v>
      </c>
      <c r="H549" s="163">
        <v>85000</v>
      </c>
      <c r="I549" s="163">
        <v>85000</v>
      </c>
      <c r="J549" s="163"/>
      <c r="K549" s="163"/>
      <c r="L549" s="163"/>
      <c r="M549" s="163">
        <v>67540.820000000007</v>
      </c>
      <c r="N549" s="139">
        <v>67540.820000000007</v>
      </c>
      <c r="O549" s="139"/>
      <c r="Q549" s="174">
        <v>60000</v>
      </c>
      <c r="R549" s="174">
        <v>10000</v>
      </c>
      <c r="S549" s="174"/>
      <c r="T549" s="174"/>
      <c r="U549" s="174"/>
      <c r="V549" s="174">
        <v>4560.5</v>
      </c>
      <c r="W549" s="140">
        <v>4560.5</v>
      </c>
      <c r="X549" s="140"/>
      <c r="Z549" s="176">
        <v>50000</v>
      </c>
      <c r="AA549" s="176">
        <v>1000</v>
      </c>
      <c r="AB549" s="176"/>
      <c r="AC549" s="176"/>
      <c r="AD549" s="176"/>
      <c r="AE549" s="176">
        <v>1000</v>
      </c>
      <c r="AF549" s="172">
        <v>1000</v>
      </c>
      <c r="AG549" s="172"/>
      <c r="AI549" s="168">
        <f>IFERROR(VLOOKUP(B549,[2]rptBudgetaryBudgetCrossOrganiza!$A$1:$M$754,4,FALSE),"0")</f>
        <v>50000</v>
      </c>
      <c r="AJ549" s="168">
        <f>IFERROR(VLOOKUP(B549,[2]rptBudgetaryBudgetCrossOrganiza!$A$1:$M$754,6,FALSE),"0")</f>
        <v>50000</v>
      </c>
      <c r="AK549" s="170">
        <v>50000</v>
      </c>
      <c r="AL549" s="170">
        <f>IFERROR(VLOOKUP(B549,[3]rptBudgetaryBudgetCrossOrganiza!$A$8792:$O$10068,13,FALSE),"0")</f>
        <v>0</v>
      </c>
      <c r="AM549" s="170"/>
      <c r="AN549" s="170"/>
      <c r="AO549" s="170"/>
      <c r="AP549" s="170"/>
      <c r="AQ549" s="170"/>
      <c r="AS549" s="140"/>
      <c r="AT549" s="140"/>
      <c r="AU549" s="140"/>
      <c r="AV549" s="140"/>
      <c r="AW549" s="140"/>
      <c r="AX549" s="140"/>
      <c r="AY549" s="140"/>
      <c r="AZ549" s="140"/>
      <c r="BA549" s="141" t="b">
        <f t="shared" si="80"/>
        <v>1</v>
      </c>
      <c r="BB549" s="141">
        <f t="shared" si="84"/>
        <v>0</v>
      </c>
    </row>
    <row r="550" spans="1:54" x14ac:dyDescent="0.2">
      <c r="A550" s="141">
        <v>5</v>
      </c>
      <c r="B550" s="141" t="s">
        <v>793</v>
      </c>
      <c r="C550" s="148" t="str">
        <f t="shared" si="79"/>
        <v>40</v>
      </c>
      <c r="D550" s="148" t="str">
        <f t="shared" si="81"/>
        <v>80</v>
      </c>
      <c r="E550" s="148" t="str">
        <f t="shared" si="82"/>
        <v>640</v>
      </c>
      <c r="F550" s="127" t="str">
        <f t="shared" si="83"/>
        <v>6000.09</v>
      </c>
      <c r="G550" s="141" t="s">
        <v>185</v>
      </c>
      <c r="H550" s="163">
        <v>5500</v>
      </c>
      <c r="I550" s="163">
        <v>5500</v>
      </c>
      <c r="J550" s="163"/>
      <c r="K550" s="163"/>
      <c r="L550" s="163"/>
      <c r="M550" s="163">
        <v>5111.99</v>
      </c>
      <c r="N550" s="139">
        <v>5111.99</v>
      </c>
      <c r="O550" s="139"/>
      <c r="Q550" s="174">
        <v>6000</v>
      </c>
      <c r="R550" s="174">
        <v>6000</v>
      </c>
      <c r="S550" s="174"/>
      <c r="T550" s="174"/>
      <c r="U550" s="174"/>
      <c r="V550" s="174">
        <v>4205.49</v>
      </c>
      <c r="W550" s="140">
        <v>4205.49</v>
      </c>
      <c r="X550" s="140"/>
      <c r="Z550" s="176">
        <v>6000</v>
      </c>
      <c r="AA550" s="176">
        <v>6000</v>
      </c>
      <c r="AB550" s="176"/>
      <c r="AC550" s="176"/>
      <c r="AD550" s="176"/>
      <c r="AE550" s="176">
        <v>7051.63</v>
      </c>
      <c r="AF550" s="172">
        <v>7051.63</v>
      </c>
      <c r="AG550" s="172"/>
      <c r="AI550" s="168">
        <f>IFERROR(VLOOKUP(B550,[2]rptBudgetaryBudgetCrossOrganiza!$A$1:$M$754,4,FALSE),"0")</f>
        <v>6000</v>
      </c>
      <c r="AJ550" s="168">
        <f>IFERROR(VLOOKUP(B550,[2]rptBudgetaryBudgetCrossOrganiza!$A$1:$M$754,6,FALSE),"0")</f>
        <v>6000</v>
      </c>
      <c r="AK550" s="197">
        <v>7500</v>
      </c>
      <c r="AL550" s="170">
        <f>IFERROR(VLOOKUP(B550,[3]rptBudgetaryBudgetCrossOrganiza!$A$8792:$O$10068,13,FALSE),"0")</f>
        <v>2429.2199999999998</v>
      </c>
      <c r="AM550" s="170"/>
      <c r="AN550" s="170"/>
      <c r="AO550" s="170"/>
      <c r="AP550" s="170"/>
      <c r="AQ550" s="170"/>
      <c r="AS550" s="140"/>
      <c r="AT550" s="140"/>
      <c r="AU550" s="140"/>
      <c r="AV550" s="140"/>
      <c r="AW550" s="140"/>
      <c r="AX550" s="140"/>
      <c r="AY550" s="140"/>
      <c r="AZ550" s="140"/>
      <c r="BA550" s="141" t="b">
        <f t="shared" si="80"/>
        <v>0</v>
      </c>
      <c r="BB550" s="141">
        <f t="shared" si="84"/>
        <v>1500</v>
      </c>
    </row>
    <row r="551" spans="1:54" hidden="1" x14ac:dyDescent="0.2">
      <c r="A551" s="141">
        <v>6</v>
      </c>
      <c r="B551" s="141" t="s">
        <v>794</v>
      </c>
      <c r="C551" s="148" t="str">
        <f t="shared" si="79"/>
        <v>40</v>
      </c>
      <c r="D551" s="148" t="str">
        <f t="shared" si="81"/>
        <v>80</v>
      </c>
      <c r="E551" s="148" t="str">
        <f t="shared" si="82"/>
        <v>640</v>
      </c>
      <c r="F551" s="127" t="str">
        <f t="shared" si="83"/>
        <v>6400.04</v>
      </c>
      <c r="G551" s="141" t="s">
        <v>121</v>
      </c>
      <c r="H551" s="163">
        <v>50000</v>
      </c>
      <c r="I551" s="163">
        <v>50000</v>
      </c>
      <c r="J551" s="163"/>
      <c r="K551" s="163"/>
      <c r="L551" s="163"/>
      <c r="M551" s="163">
        <v>26149.67</v>
      </c>
      <c r="N551" s="139">
        <v>26149.67</v>
      </c>
      <c r="O551" s="139"/>
      <c r="Q551" s="174">
        <v>25000</v>
      </c>
      <c r="R551" s="174">
        <v>28075</v>
      </c>
      <c r="S551" s="174"/>
      <c r="T551" s="174"/>
      <c r="U551" s="174"/>
      <c r="V551" s="174">
        <v>10952.39</v>
      </c>
      <c r="W551" s="140">
        <v>10952.39</v>
      </c>
      <c r="X551" s="140"/>
      <c r="Z551" s="176">
        <v>25000</v>
      </c>
      <c r="AA551" s="176">
        <v>9000</v>
      </c>
      <c r="AB551" s="176"/>
      <c r="AC551" s="176"/>
      <c r="AD551" s="176"/>
      <c r="AE551" s="176">
        <v>7224.7</v>
      </c>
      <c r="AF551" s="172">
        <v>7224.7</v>
      </c>
      <c r="AG551" s="172"/>
      <c r="AI551" s="168">
        <f>IFERROR(VLOOKUP(B551,[2]rptBudgetaryBudgetCrossOrganiza!$A$1:$M$754,4,FALSE),"0")</f>
        <v>25000</v>
      </c>
      <c r="AJ551" s="168">
        <f>IFERROR(VLOOKUP(B551,[2]rptBudgetaryBudgetCrossOrganiza!$A$1:$M$754,6,FALSE),"0")</f>
        <v>25000</v>
      </c>
      <c r="AK551" s="170">
        <v>25000</v>
      </c>
      <c r="AL551" s="170">
        <f>IFERROR(VLOOKUP(B551,[3]rptBudgetaryBudgetCrossOrganiza!$A$8792:$O$10068,13,FALSE),"0")</f>
        <v>1324.42</v>
      </c>
      <c r="AM551" s="170"/>
      <c r="AN551" s="170"/>
      <c r="AO551" s="170"/>
      <c r="AP551" s="170"/>
      <c r="AQ551" s="170"/>
      <c r="AS551" s="140"/>
      <c r="AT551" s="140"/>
      <c r="AU551" s="140"/>
      <c r="AV551" s="140"/>
      <c r="AW551" s="140"/>
      <c r="AX551" s="140"/>
      <c r="AY551" s="140"/>
      <c r="AZ551" s="140"/>
      <c r="BA551" s="141" t="b">
        <f t="shared" si="80"/>
        <v>1</v>
      </c>
      <c r="BB551" s="141">
        <f t="shared" si="84"/>
        <v>0</v>
      </c>
    </row>
    <row r="552" spans="1:54" hidden="1" x14ac:dyDescent="0.2">
      <c r="A552" s="141">
        <v>4</v>
      </c>
      <c r="B552" s="141" t="s">
        <v>795</v>
      </c>
      <c r="C552" s="148" t="str">
        <f t="shared" si="79"/>
        <v>40</v>
      </c>
      <c r="D552" s="148" t="str">
        <f t="shared" si="81"/>
        <v>80</v>
      </c>
      <c r="E552" s="148" t="str">
        <f t="shared" si="82"/>
        <v>640</v>
      </c>
      <c r="F552" s="127" t="str">
        <f t="shared" si="83"/>
        <v>5000.07</v>
      </c>
      <c r="G552" s="141" t="s">
        <v>91</v>
      </c>
      <c r="H552" s="163">
        <v>78</v>
      </c>
      <c r="I552" s="163">
        <v>78</v>
      </c>
      <c r="J552" s="163"/>
      <c r="K552" s="163"/>
      <c r="L552" s="163"/>
      <c r="M552" s="163">
        <v>76.27</v>
      </c>
      <c r="N552" s="139">
        <v>76.27</v>
      </c>
      <c r="O552" s="139"/>
      <c r="Q552" s="174">
        <v>105</v>
      </c>
      <c r="R552" s="174">
        <v>105</v>
      </c>
      <c r="S552" s="174"/>
      <c r="T552" s="174"/>
      <c r="U552" s="174"/>
      <c r="V552" s="174">
        <v>79.349999999999994</v>
      </c>
      <c r="W552" s="140">
        <v>79.349999999999994</v>
      </c>
      <c r="X552" s="140"/>
      <c r="Z552" s="176">
        <v>110</v>
      </c>
      <c r="AA552" s="176">
        <v>110</v>
      </c>
      <c r="AB552" s="176"/>
      <c r="AC552" s="176"/>
      <c r="AD552" s="176"/>
      <c r="AE552" s="176">
        <v>123.39</v>
      </c>
      <c r="AF552" s="172">
        <v>123.39</v>
      </c>
      <c r="AG552" s="172"/>
      <c r="AI552" s="168">
        <f>IFERROR(VLOOKUP(B552,[2]rptBudgetaryBudgetCrossOrganiza!$A$1:$M$754,4,FALSE),"0")</f>
        <v>115</v>
      </c>
      <c r="AJ552" s="168">
        <f>IFERROR(VLOOKUP(B552,[2]rptBudgetaryBudgetCrossOrganiza!$A$1:$M$754,6,FALSE),"0")</f>
        <v>115</v>
      </c>
      <c r="AK552" s="170">
        <v>115</v>
      </c>
      <c r="AL552" s="170">
        <f>IFERROR(VLOOKUP(B552,[3]rptBudgetaryBudgetCrossOrganiza!$A$8792:$O$10068,13,FALSE),"0")</f>
        <v>0</v>
      </c>
      <c r="AM552" s="170"/>
      <c r="AN552" s="170"/>
      <c r="AO552" s="170"/>
      <c r="AP552" s="170"/>
      <c r="AQ552" s="170"/>
      <c r="AS552" s="140"/>
      <c r="AT552" s="140"/>
      <c r="AU552" s="140"/>
      <c r="AV552" s="140"/>
      <c r="AW552" s="140"/>
      <c r="AX552" s="140"/>
      <c r="AY552" s="140"/>
      <c r="AZ552" s="140"/>
      <c r="BA552" s="141" t="b">
        <f t="shared" si="80"/>
        <v>1</v>
      </c>
      <c r="BB552" s="141">
        <f t="shared" si="84"/>
        <v>0</v>
      </c>
    </row>
    <row r="553" spans="1:54" hidden="1" x14ac:dyDescent="0.2">
      <c r="A553" s="141">
        <v>4</v>
      </c>
      <c r="B553" s="141" t="s">
        <v>796</v>
      </c>
      <c r="C553" s="148" t="str">
        <f t="shared" si="79"/>
        <v>40</v>
      </c>
      <c r="D553" s="148" t="str">
        <f t="shared" si="81"/>
        <v>80</v>
      </c>
      <c r="E553" s="148" t="str">
        <f t="shared" si="82"/>
        <v>640</v>
      </c>
      <c r="F553" s="127" t="str">
        <f t="shared" si="83"/>
        <v>5000.12</v>
      </c>
      <c r="G553" s="141" t="s">
        <v>96</v>
      </c>
      <c r="H553" s="163">
        <v>0</v>
      </c>
      <c r="I553" s="163">
        <v>0</v>
      </c>
      <c r="J553" s="163"/>
      <c r="K553" s="163"/>
      <c r="L553" s="163"/>
      <c r="M553" s="163">
        <v>0</v>
      </c>
      <c r="N553" s="139">
        <v>0</v>
      </c>
      <c r="O553" s="139"/>
      <c r="Q553" s="174">
        <v>0</v>
      </c>
      <c r="R553" s="174">
        <v>0</v>
      </c>
      <c r="S553" s="174"/>
      <c r="T553" s="174"/>
      <c r="U553" s="174"/>
      <c r="V553" s="174">
        <v>0</v>
      </c>
      <c r="W553" s="140">
        <v>0</v>
      </c>
      <c r="X553" s="140"/>
      <c r="Z553" s="176">
        <v>0</v>
      </c>
      <c r="AA553" s="176">
        <v>0</v>
      </c>
      <c r="AB553" s="176"/>
      <c r="AC553" s="176"/>
      <c r="AD553" s="176"/>
      <c r="AE553" s="176">
        <v>0</v>
      </c>
      <c r="AF553" s="172">
        <v>0</v>
      </c>
      <c r="AG553" s="172"/>
      <c r="AI553" s="168">
        <f>IFERROR(VLOOKUP(B553,[2]rptBudgetaryBudgetCrossOrganiza!$A$1:$M$754,4,FALSE),"0")</f>
        <v>0</v>
      </c>
      <c r="AJ553" s="168">
        <f>IFERROR(VLOOKUP(B553,[2]rptBudgetaryBudgetCrossOrganiza!$A$1:$M$754,6,FALSE),"0")</f>
        <v>0</v>
      </c>
      <c r="AK553" s="170">
        <v>0</v>
      </c>
      <c r="AL553" s="170">
        <f>IFERROR(VLOOKUP(B553,[3]rptBudgetaryBudgetCrossOrganiza!$A$8792:$O$10068,13,FALSE),"0")</f>
        <v>0</v>
      </c>
      <c r="AM553" s="170"/>
      <c r="AN553" s="170"/>
      <c r="AO553" s="170"/>
      <c r="AP553" s="170"/>
      <c r="AQ553" s="170"/>
      <c r="AS553" s="140"/>
      <c r="AT553" s="140"/>
      <c r="AU553" s="140"/>
      <c r="AV553" s="140"/>
      <c r="AW553" s="140"/>
      <c r="AX553" s="140"/>
      <c r="AY553" s="140"/>
      <c r="AZ553" s="140"/>
      <c r="BA553" s="141" t="b">
        <f t="shared" si="80"/>
        <v>1</v>
      </c>
      <c r="BB553" s="141">
        <f t="shared" si="84"/>
        <v>0</v>
      </c>
    </row>
    <row r="554" spans="1:54" hidden="1" x14ac:dyDescent="0.2">
      <c r="A554" s="141">
        <v>4</v>
      </c>
      <c r="B554" s="141" t="s">
        <v>797</v>
      </c>
      <c r="C554" s="148" t="str">
        <f t="shared" si="79"/>
        <v>40</v>
      </c>
      <c r="D554" s="148" t="str">
        <f t="shared" si="81"/>
        <v>80</v>
      </c>
      <c r="E554" s="148" t="str">
        <f t="shared" si="82"/>
        <v>640</v>
      </c>
      <c r="F554" s="127" t="str">
        <f t="shared" si="83"/>
        <v>5000.05</v>
      </c>
      <c r="G554" s="141" t="s">
        <v>89</v>
      </c>
      <c r="H554" s="163">
        <v>0</v>
      </c>
      <c r="I554" s="163">
        <v>0</v>
      </c>
      <c r="J554" s="163"/>
      <c r="K554" s="163"/>
      <c r="L554" s="163"/>
      <c r="M554" s="163">
        <v>0</v>
      </c>
      <c r="N554" s="139">
        <v>0</v>
      </c>
      <c r="O554" s="139"/>
      <c r="Q554" s="174">
        <v>0</v>
      </c>
      <c r="R554" s="174">
        <v>0</v>
      </c>
      <c r="S554" s="174"/>
      <c r="T554" s="174"/>
      <c r="U554" s="174"/>
      <c r="V554" s="174">
        <v>0</v>
      </c>
      <c r="W554" s="140">
        <v>0</v>
      </c>
      <c r="X554" s="140"/>
      <c r="Z554" s="176">
        <v>0</v>
      </c>
      <c r="AA554" s="176">
        <v>0</v>
      </c>
      <c r="AB554" s="176"/>
      <c r="AC554" s="176"/>
      <c r="AD554" s="176"/>
      <c r="AE554" s="176">
        <v>0</v>
      </c>
      <c r="AF554" s="172">
        <v>0</v>
      </c>
      <c r="AG554" s="172"/>
      <c r="AI554" s="168">
        <f>IFERROR(VLOOKUP(B554,[2]rptBudgetaryBudgetCrossOrganiza!$A$1:$M$754,4,FALSE),"0")</f>
        <v>0</v>
      </c>
      <c r="AJ554" s="168">
        <f>IFERROR(VLOOKUP(B554,[2]rptBudgetaryBudgetCrossOrganiza!$A$1:$M$754,6,FALSE),"0")</f>
        <v>0</v>
      </c>
      <c r="AK554" s="170">
        <v>0</v>
      </c>
      <c r="AL554" s="170">
        <f>IFERROR(VLOOKUP(B554,[3]rptBudgetaryBudgetCrossOrganiza!$A$8792:$O$10068,13,FALSE),"0")</f>
        <v>0</v>
      </c>
      <c r="AM554" s="170"/>
      <c r="AN554" s="170"/>
      <c r="AO554" s="170"/>
      <c r="AP554" s="170"/>
      <c r="AQ554" s="170"/>
      <c r="AS554" s="140"/>
      <c r="AT554" s="140"/>
      <c r="AU554" s="140"/>
      <c r="AV554" s="140"/>
      <c r="AW554" s="140"/>
      <c r="AX554" s="140"/>
      <c r="AY554" s="140"/>
      <c r="AZ554" s="140"/>
      <c r="BA554" s="141" t="b">
        <f t="shared" si="80"/>
        <v>1</v>
      </c>
      <c r="BB554" s="141">
        <f t="shared" si="84"/>
        <v>0</v>
      </c>
    </row>
    <row r="555" spans="1:54" hidden="1" x14ac:dyDescent="0.2">
      <c r="A555" s="141">
        <v>4</v>
      </c>
      <c r="B555" s="141" t="s">
        <v>798</v>
      </c>
      <c r="C555" s="148" t="str">
        <f t="shared" si="79"/>
        <v>40</v>
      </c>
      <c r="D555" s="148" t="str">
        <f t="shared" si="81"/>
        <v>80</v>
      </c>
      <c r="E555" s="148" t="str">
        <f t="shared" si="82"/>
        <v>640</v>
      </c>
      <c r="F555" s="127" t="str">
        <f t="shared" si="83"/>
        <v>5000.10</v>
      </c>
      <c r="G555" s="141" t="s">
        <v>94</v>
      </c>
      <c r="H555" s="163">
        <v>0</v>
      </c>
      <c r="I555" s="163">
        <v>0</v>
      </c>
      <c r="J555" s="163"/>
      <c r="K555" s="163"/>
      <c r="L555" s="163"/>
      <c r="M555" s="163">
        <v>0</v>
      </c>
      <c r="N555" s="139">
        <v>0</v>
      </c>
      <c r="O555" s="139"/>
      <c r="Q555" s="174">
        <v>0</v>
      </c>
      <c r="R555" s="174">
        <v>0</v>
      </c>
      <c r="S555" s="174"/>
      <c r="T555" s="174"/>
      <c r="U555" s="174"/>
      <c r="V555" s="174">
        <v>0</v>
      </c>
      <c r="W555" s="140">
        <v>0</v>
      </c>
      <c r="X555" s="140"/>
      <c r="Z555" s="176">
        <v>0</v>
      </c>
      <c r="AA555" s="176">
        <v>0</v>
      </c>
      <c r="AB555" s="176"/>
      <c r="AC555" s="176"/>
      <c r="AD555" s="176"/>
      <c r="AE555" s="176">
        <v>0</v>
      </c>
      <c r="AF555" s="172">
        <v>0</v>
      </c>
      <c r="AG555" s="172"/>
      <c r="AI555" s="168">
        <f>IFERROR(VLOOKUP(B555,[2]rptBudgetaryBudgetCrossOrganiza!$A$1:$M$754,4,FALSE),"0")</f>
        <v>0</v>
      </c>
      <c r="AJ555" s="168">
        <f>IFERROR(VLOOKUP(B555,[2]rptBudgetaryBudgetCrossOrganiza!$A$1:$M$754,6,FALSE),"0")</f>
        <v>0</v>
      </c>
      <c r="AK555" s="170">
        <v>0</v>
      </c>
      <c r="AL555" s="170">
        <f>IFERROR(VLOOKUP(B555,[3]rptBudgetaryBudgetCrossOrganiza!$A$8792:$O$10068,13,FALSE),"0")</f>
        <v>0</v>
      </c>
      <c r="AM555" s="170"/>
      <c r="AN555" s="170"/>
      <c r="AO555" s="170"/>
      <c r="AP555" s="170"/>
      <c r="AQ555" s="170"/>
      <c r="AS555" s="140"/>
      <c r="AT555" s="140"/>
      <c r="AU555" s="140"/>
      <c r="AV555" s="140"/>
      <c r="AW555" s="140"/>
      <c r="AX555" s="140"/>
      <c r="AY555" s="140"/>
      <c r="AZ555" s="140"/>
      <c r="BA555" s="141" t="b">
        <f t="shared" si="80"/>
        <v>1</v>
      </c>
      <c r="BB555" s="141">
        <f t="shared" si="84"/>
        <v>0</v>
      </c>
    </row>
    <row r="556" spans="1:54" hidden="1" x14ac:dyDescent="0.2">
      <c r="A556" s="141">
        <v>4</v>
      </c>
      <c r="B556" s="141" t="s">
        <v>799</v>
      </c>
      <c r="C556" s="148" t="str">
        <f t="shared" si="79"/>
        <v>40</v>
      </c>
      <c r="D556" s="148" t="str">
        <f t="shared" si="81"/>
        <v>80</v>
      </c>
      <c r="E556" s="148" t="str">
        <f t="shared" si="82"/>
        <v>640</v>
      </c>
      <c r="F556" s="127" t="str">
        <f t="shared" si="83"/>
        <v>5000.04</v>
      </c>
      <c r="G556" s="141" t="s">
        <v>88</v>
      </c>
      <c r="H556" s="163">
        <v>18000</v>
      </c>
      <c r="I556" s="163">
        <v>18000</v>
      </c>
      <c r="J556" s="163"/>
      <c r="K556" s="163"/>
      <c r="L556" s="163"/>
      <c r="M556" s="163">
        <v>7780.69</v>
      </c>
      <c r="N556" s="139">
        <v>7780.69</v>
      </c>
      <c r="O556" s="139"/>
      <c r="Q556" s="174">
        <v>18000</v>
      </c>
      <c r="R556" s="174">
        <v>18000</v>
      </c>
      <c r="S556" s="174"/>
      <c r="T556" s="174"/>
      <c r="U556" s="174"/>
      <c r="V556" s="174">
        <v>8771.2000000000007</v>
      </c>
      <c r="W556" s="140">
        <v>8771.2000000000007</v>
      </c>
      <c r="X556" s="140"/>
      <c r="Z556" s="176">
        <v>15000</v>
      </c>
      <c r="AA556" s="176">
        <v>15000</v>
      </c>
      <c r="AB556" s="176"/>
      <c r="AC556" s="176"/>
      <c r="AD556" s="176"/>
      <c r="AE556" s="176">
        <v>5906.65</v>
      </c>
      <c r="AF556" s="172">
        <v>5906.65</v>
      </c>
      <c r="AG556" s="172"/>
      <c r="AI556" s="168">
        <f>IFERROR(VLOOKUP(B556,[2]rptBudgetaryBudgetCrossOrganiza!$A$1:$M$754,4,FALSE),"0")</f>
        <v>15000</v>
      </c>
      <c r="AJ556" s="168">
        <f>IFERROR(VLOOKUP(B556,[2]rptBudgetaryBudgetCrossOrganiza!$A$1:$M$754,6,FALSE),"0")</f>
        <v>15000</v>
      </c>
      <c r="AK556" s="170">
        <v>15000</v>
      </c>
      <c r="AL556" s="170">
        <f>IFERROR(VLOOKUP(B556,[3]rptBudgetaryBudgetCrossOrganiza!$A$8792:$O$10068,13,FALSE),"0")</f>
        <v>0</v>
      </c>
      <c r="AM556" s="170"/>
      <c r="AN556" s="170"/>
      <c r="AO556" s="170"/>
      <c r="AP556" s="170"/>
      <c r="AQ556" s="170"/>
      <c r="AS556" s="140"/>
      <c r="AT556" s="140"/>
      <c r="AU556" s="140"/>
      <c r="AV556" s="140"/>
      <c r="AW556" s="140"/>
      <c r="AX556" s="140"/>
      <c r="AY556" s="140"/>
      <c r="AZ556" s="140"/>
      <c r="BA556" s="141" t="b">
        <f t="shared" si="80"/>
        <v>1</v>
      </c>
      <c r="BB556" s="141">
        <f t="shared" si="84"/>
        <v>0</v>
      </c>
    </row>
    <row r="557" spans="1:54" hidden="1" x14ac:dyDescent="0.2">
      <c r="A557" s="141">
        <v>4</v>
      </c>
      <c r="B557" s="141" t="s">
        <v>800</v>
      </c>
      <c r="C557" s="148" t="str">
        <f t="shared" si="79"/>
        <v>40</v>
      </c>
      <c r="D557" s="148" t="str">
        <f t="shared" si="81"/>
        <v>80</v>
      </c>
      <c r="E557" s="148" t="str">
        <f t="shared" si="82"/>
        <v>640</v>
      </c>
      <c r="F557" s="127" t="str">
        <f t="shared" si="83"/>
        <v>5000.08</v>
      </c>
      <c r="G557" s="141" t="s">
        <v>92</v>
      </c>
      <c r="H557" s="163">
        <v>4801</v>
      </c>
      <c r="I557" s="163">
        <v>4801</v>
      </c>
      <c r="J557" s="163"/>
      <c r="K557" s="163"/>
      <c r="L557" s="163"/>
      <c r="M557" s="163">
        <v>4882.6099999999997</v>
      </c>
      <c r="N557" s="139">
        <v>4882.6099999999997</v>
      </c>
      <c r="O557" s="139"/>
      <c r="Q557" s="174">
        <v>6395</v>
      </c>
      <c r="R557" s="174">
        <v>6395</v>
      </c>
      <c r="S557" s="174"/>
      <c r="T557" s="174"/>
      <c r="U557" s="174"/>
      <c r="V557" s="174">
        <v>6308.05</v>
      </c>
      <c r="W557" s="140">
        <v>6308.05</v>
      </c>
      <c r="X557" s="140"/>
      <c r="Z557" s="176">
        <v>6325</v>
      </c>
      <c r="AA557" s="176">
        <v>6325</v>
      </c>
      <c r="AB557" s="176"/>
      <c r="AC557" s="176"/>
      <c r="AD557" s="176"/>
      <c r="AE557" s="176">
        <v>6523.4</v>
      </c>
      <c r="AF557" s="172">
        <v>6523.4</v>
      </c>
      <c r="AG557" s="172"/>
      <c r="AI557" s="168">
        <f>IFERROR(VLOOKUP(B557,[2]rptBudgetaryBudgetCrossOrganiza!$A$1:$M$754,4,FALSE),"0")</f>
        <v>6515</v>
      </c>
      <c r="AJ557" s="168">
        <f>IFERROR(VLOOKUP(B557,[2]rptBudgetaryBudgetCrossOrganiza!$A$1:$M$754,6,FALSE),"0")</f>
        <v>6515</v>
      </c>
      <c r="AK557" s="170">
        <v>6515</v>
      </c>
      <c r="AL557" s="170">
        <f>IFERROR(VLOOKUP(B557,[3]rptBudgetaryBudgetCrossOrganiza!$A$8792:$O$10068,13,FALSE),"0")</f>
        <v>2623.4</v>
      </c>
      <c r="AM557" s="170"/>
      <c r="AN557" s="170"/>
      <c r="AO557" s="170"/>
      <c r="AP557" s="170"/>
      <c r="AQ557" s="170"/>
      <c r="AS557" s="140"/>
      <c r="AT557" s="140"/>
      <c r="AU557" s="140"/>
      <c r="AV557" s="140"/>
      <c r="AW557" s="140"/>
      <c r="AX557" s="140"/>
      <c r="AY557" s="140"/>
      <c r="AZ557" s="140"/>
      <c r="BA557" s="141" t="b">
        <f t="shared" si="80"/>
        <v>1</v>
      </c>
      <c r="BB557" s="141">
        <f t="shared" si="84"/>
        <v>0</v>
      </c>
    </row>
    <row r="558" spans="1:54" hidden="1" x14ac:dyDescent="0.2">
      <c r="A558" s="141">
        <v>4</v>
      </c>
      <c r="B558" s="141" t="s">
        <v>801</v>
      </c>
      <c r="C558" s="148" t="str">
        <f t="shared" si="79"/>
        <v>40</v>
      </c>
      <c r="D558" s="148" t="str">
        <f t="shared" si="81"/>
        <v>80</v>
      </c>
      <c r="E558" s="148" t="str">
        <f t="shared" si="82"/>
        <v>640</v>
      </c>
      <c r="F558" s="127" t="str">
        <f t="shared" si="83"/>
        <v>5000.09</v>
      </c>
      <c r="G558" s="141" t="s">
        <v>93</v>
      </c>
      <c r="H558" s="163">
        <v>0</v>
      </c>
      <c r="I558" s="163">
        <v>0</v>
      </c>
      <c r="J558" s="163"/>
      <c r="K558" s="163"/>
      <c r="L558" s="163"/>
      <c r="M558" s="163">
        <v>0</v>
      </c>
      <c r="N558" s="139">
        <v>0</v>
      </c>
      <c r="O558" s="139"/>
      <c r="Q558" s="174">
        <v>0</v>
      </c>
      <c r="R558" s="174">
        <v>0</v>
      </c>
      <c r="S558" s="174"/>
      <c r="T558" s="174"/>
      <c r="U558" s="174"/>
      <c r="V558" s="174">
        <v>0</v>
      </c>
      <c r="W558" s="140">
        <v>0</v>
      </c>
      <c r="X558" s="140"/>
      <c r="Z558" s="176">
        <v>0</v>
      </c>
      <c r="AA558" s="176">
        <v>0</v>
      </c>
      <c r="AB558" s="176"/>
      <c r="AC558" s="176"/>
      <c r="AD558" s="176"/>
      <c r="AE558" s="176">
        <v>0</v>
      </c>
      <c r="AF558" s="172">
        <v>0</v>
      </c>
      <c r="AG558" s="172"/>
      <c r="AI558" s="168">
        <f>IFERROR(VLOOKUP(B558,[2]rptBudgetaryBudgetCrossOrganiza!$A$1:$M$754,4,FALSE),"0")</f>
        <v>0</v>
      </c>
      <c r="AJ558" s="168">
        <f>IFERROR(VLOOKUP(B558,[2]rptBudgetaryBudgetCrossOrganiza!$A$1:$M$754,6,FALSE),"0")</f>
        <v>0</v>
      </c>
      <c r="AK558" s="170">
        <v>0</v>
      </c>
      <c r="AL558" s="170">
        <f>IFERROR(VLOOKUP(B558,[3]rptBudgetaryBudgetCrossOrganiza!$A$8792:$O$10068,13,FALSE),"0")</f>
        <v>0</v>
      </c>
      <c r="AM558" s="170"/>
      <c r="AN558" s="170"/>
      <c r="AO558" s="170"/>
      <c r="AP558" s="170"/>
      <c r="AQ558" s="170"/>
      <c r="AS558" s="140"/>
      <c r="AT558" s="140"/>
      <c r="AU558" s="140"/>
      <c r="AV558" s="140"/>
      <c r="AW558" s="140"/>
      <c r="AX558" s="140"/>
      <c r="AY558" s="140"/>
      <c r="AZ558" s="140"/>
      <c r="BA558" s="141" t="b">
        <f t="shared" si="80"/>
        <v>1</v>
      </c>
      <c r="BB558" s="141">
        <f t="shared" si="84"/>
        <v>0</v>
      </c>
    </row>
    <row r="559" spans="1:54" hidden="1" x14ac:dyDescent="0.2">
      <c r="A559" s="141">
        <v>4</v>
      </c>
      <c r="B559" s="141" t="s">
        <v>802</v>
      </c>
      <c r="C559" s="148" t="str">
        <f t="shared" si="79"/>
        <v>40</v>
      </c>
      <c r="D559" s="148" t="str">
        <f t="shared" si="81"/>
        <v>80</v>
      </c>
      <c r="E559" s="148" t="str">
        <f t="shared" si="82"/>
        <v>640</v>
      </c>
      <c r="F559" s="127" t="str">
        <f t="shared" si="83"/>
        <v>5000.99</v>
      </c>
      <c r="G559" s="141" t="s">
        <v>97</v>
      </c>
      <c r="H559" s="163">
        <v>0</v>
      </c>
      <c r="I559" s="163">
        <v>0</v>
      </c>
      <c r="J559" s="163"/>
      <c r="K559" s="163"/>
      <c r="L559" s="163"/>
      <c r="M559" s="163">
        <v>0</v>
      </c>
      <c r="N559" s="139">
        <v>0</v>
      </c>
      <c r="O559" s="139"/>
      <c r="Q559" s="174">
        <v>-115815</v>
      </c>
      <c r="R559" s="174">
        <v>0</v>
      </c>
      <c r="S559" s="174"/>
      <c r="T559" s="174"/>
      <c r="U559" s="174"/>
      <c r="V559" s="174">
        <v>0</v>
      </c>
      <c r="W559" s="140">
        <v>0</v>
      </c>
      <c r="X559" s="140"/>
      <c r="Z559" s="176">
        <v>190</v>
      </c>
      <c r="AA559" s="176">
        <v>0</v>
      </c>
      <c r="AB559" s="176"/>
      <c r="AC559" s="176"/>
      <c r="AD559" s="176"/>
      <c r="AE559" s="176">
        <v>0</v>
      </c>
      <c r="AF559" s="172">
        <v>0</v>
      </c>
      <c r="AG559" s="172"/>
      <c r="AI559" s="168">
        <f>IFERROR(VLOOKUP(B559,[2]rptBudgetaryBudgetCrossOrganiza!$A$1:$M$754,4,FALSE),"0")</f>
        <v>190</v>
      </c>
      <c r="AJ559" s="168">
        <f>IFERROR(VLOOKUP(B559,[2]rptBudgetaryBudgetCrossOrganiza!$A$1:$M$754,6,FALSE),"0")</f>
        <v>190</v>
      </c>
      <c r="AK559" s="170">
        <v>190</v>
      </c>
      <c r="AL559" s="170">
        <f>IFERROR(VLOOKUP(B559,[3]rptBudgetaryBudgetCrossOrganiza!$A$8792:$O$10068,13,FALSE),"0")</f>
        <v>0</v>
      </c>
      <c r="AM559" s="170"/>
      <c r="AN559" s="170"/>
      <c r="AO559" s="170"/>
      <c r="AP559" s="170"/>
      <c r="AQ559" s="170"/>
      <c r="AS559" s="140"/>
      <c r="AT559" s="140"/>
      <c r="AU559" s="140"/>
      <c r="AV559" s="140"/>
      <c r="AW559" s="140"/>
      <c r="AX559" s="140"/>
      <c r="AY559" s="140"/>
      <c r="AZ559" s="140"/>
      <c r="BA559" s="141" t="b">
        <f t="shared" si="80"/>
        <v>1</v>
      </c>
      <c r="BB559" s="141">
        <f t="shared" si="84"/>
        <v>0</v>
      </c>
    </row>
    <row r="560" spans="1:54" hidden="1" x14ac:dyDescent="0.2">
      <c r="A560" s="141">
        <v>4</v>
      </c>
      <c r="B560" s="141" t="s">
        <v>803</v>
      </c>
      <c r="C560" s="148" t="str">
        <f t="shared" si="79"/>
        <v>40</v>
      </c>
      <c r="D560" s="148" t="str">
        <f t="shared" si="81"/>
        <v>80</v>
      </c>
      <c r="E560" s="148" t="str">
        <f t="shared" si="82"/>
        <v>640</v>
      </c>
      <c r="F560" s="127" t="str">
        <f t="shared" si="83"/>
        <v>5000.06</v>
      </c>
      <c r="G560" s="141" t="s">
        <v>90</v>
      </c>
      <c r="H560" s="163">
        <v>0</v>
      </c>
      <c r="I560" s="163">
        <v>0</v>
      </c>
      <c r="J560" s="163"/>
      <c r="K560" s="163"/>
      <c r="L560" s="163"/>
      <c r="M560" s="163">
        <v>0</v>
      </c>
      <c r="N560" s="139">
        <v>0</v>
      </c>
      <c r="O560" s="139"/>
      <c r="Q560" s="174">
        <v>0</v>
      </c>
      <c r="R560" s="174">
        <v>0</v>
      </c>
      <c r="S560" s="174"/>
      <c r="T560" s="174"/>
      <c r="U560" s="174"/>
      <c r="V560" s="174">
        <v>0</v>
      </c>
      <c r="W560" s="140">
        <v>0</v>
      </c>
      <c r="X560" s="140"/>
      <c r="Z560" s="176">
        <v>0</v>
      </c>
      <c r="AA560" s="176">
        <v>0</v>
      </c>
      <c r="AB560" s="176"/>
      <c r="AC560" s="176"/>
      <c r="AD560" s="176"/>
      <c r="AE560" s="176">
        <v>0</v>
      </c>
      <c r="AF560" s="172">
        <v>0</v>
      </c>
      <c r="AG560" s="172"/>
      <c r="AI560" s="168">
        <f>IFERROR(VLOOKUP(B560,[2]rptBudgetaryBudgetCrossOrganiza!$A$1:$M$754,4,FALSE),"0")</f>
        <v>0</v>
      </c>
      <c r="AJ560" s="168">
        <f>IFERROR(VLOOKUP(B560,[2]rptBudgetaryBudgetCrossOrganiza!$A$1:$M$754,6,FALSE),"0")</f>
        <v>0</v>
      </c>
      <c r="AK560" s="170">
        <v>0</v>
      </c>
      <c r="AL560" s="170">
        <f>IFERROR(VLOOKUP(B560,[3]rptBudgetaryBudgetCrossOrganiza!$A$8792:$O$10068,13,FALSE),"0")</f>
        <v>0</v>
      </c>
      <c r="AM560" s="170"/>
      <c r="AN560" s="170"/>
      <c r="AO560" s="170"/>
      <c r="AP560" s="170"/>
      <c r="AQ560" s="170"/>
      <c r="AS560" s="140"/>
      <c r="AT560" s="140"/>
      <c r="AU560" s="140"/>
      <c r="AV560" s="140"/>
      <c r="AW560" s="140"/>
      <c r="AX560" s="140"/>
      <c r="AY560" s="140"/>
      <c r="AZ560" s="140"/>
      <c r="BA560" s="141" t="b">
        <f t="shared" si="80"/>
        <v>1</v>
      </c>
      <c r="BB560" s="141">
        <f t="shared" si="84"/>
        <v>0</v>
      </c>
    </row>
    <row r="561" spans="1:54" x14ac:dyDescent="0.2">
      <c r="A561" s="141">
        <v>4</v>
      </c>
      <c r="B561" s="141" t="s">
        <v>804</v>
      </c>
      <c r="C561" s="148" t="str">
        <f t="shared" si="79"/>
        <v>40</v>
      </c>
      <c r="D561" s="148" t="str">
        <f t="shared" si="81"/>
        <v>80</v>
      </c>
      <c r="E561" s="148" t="str">
        <f t="shared" si="82"/>
        <v>640</v>
      </c>
      <c r="F561" s="127" t="str">
        <f t="shared" si="83"/>
        <v>5000.03</v>
      </c>
      <c r="G561" s="141" t="s">
        <v>87</v>
      </c>
      <c r="H561" s="163">
        <v>50000</v>
      </c>
      <c r="I561" s="163">
        <v>50000</v>
      </c>
      <c r="J561" s="163"/>
      <c r="K561" s="163"/>
      <c r="L561" s="163"/>
      <c r="M561" s="163">
        <v>36074.39</v>
      </c>
      <c r="N561" s="139">
        <v>36074.39</v>
      </c>
      <c r="O561" s="139"/>
      <c r="Q561" s="174">
        <v>50000</v>
      </c>
      <c r="R561" s="174">
        <v>50000</v>
      </c>
      <c r="S561" s="174"/>
      <c r="T561" s="174"/>
      <c r="U561" s="174"/>
      <c r="V561" s="174">
        <v>32803.81</v>
      </c>
      <c r="W561" s="140">
        <v>32803.81</v>
      </c>
      <c r="X561" s="140"/>
      <c r="Z561" s="176">
        <v>50000</v>
      </c>
      <c r="AA561" s="176">
        <v>50000</v>
      </c>
      <c r="AB561" s="176"/>
      <c r="AC561" s="176"/>
      <c r="AD561" s="176"/>
      <c r="AE561" s="176">
        <v>44793.69</v>
      </c>
      <c r="AF561" s="172">
        <v>44793.69</v>
      </c>
      <c r="AG561" s="172"/>
      <c r="AI561" s="168">
        <f>IFERROR(VLOOKUP(B561,[2]rptBudgetaryBudgetCrossOrganiza!$A$1:$M$754,4,FALSE),"0")</f>
        <v>51500</v>
      </c>
      <c r="AJ561" s="168">
        <f>IFERROR(VLOOKUP(B561,[2]rptBudgetaryBudgetCrossOrganiza!$A$1:$M$754,6,FALSE),"0")</f>
        <v>51500</v>
      </c>
      <c r="AK561" s="197">
        <v>71500</v>
      </c>
      <c r="AL561" s="170">
        <f>IFERROR(VLOOKUP(B561,[3]rptBudgetaryBudgetCrossOrganiza!$A$8792:$O$10068,13,FALSE),"0")</f>
        <v>11481.84</v>
      </c>
      <c r="AM561" s="170"/>
      <c r="AN561" s="170"/>
      <c r="AO561" s="170"/>
      <c r="AP561" s="170"/>
      <c r="AQ561" s="170"/>
      <c r="AS561" s="140"/>
      <c r="AT561" s="140"/>
      <c r="AU561" s="140"/>
      <c r="AV561" s="140"/>
      <c r="AW561" s="140"/>
      <c r="AX561" s="140"/>
      <c r="AY561" s="140"/>
      <c r="AZ561" s="140"/>
      <c r="BA561" s="141" t="b">
        <f t="shared" si="80"/>
        <v>0</v>
      </c>
      <c r="BB561" s="141">
        <f t="shared" si="84"/>
        <v>20000</v>
      </c>
    </row>
    <row r="562" spans="1:54" hidden="1" x14ac:dyDescent="0.2">
      <c r="A562" s="141">
        <v>4</v>
      </c>
      <c r="B562" s="141" t="s">
        <v>805</v>
      </c>
      <c r="C562" s="148" t="str">
        <f t="shared" si="79"/>
        <v>40</v>
      </c>
      <c r="D562" s="148" t="str">
        <f t="shared" si="81"/>
        <v>80</v>
      </c>
      <c r="E562" s="148" t="str">
        <f t="shared" si="82"/>
        <v>640</v>
      </c>
      <c r="F562" s="127" t="str">
        <f t="shared" si="83"/>
        <v>5000.02</v>
      </c>
      <c r="G562" s="141" t="s">
        <v>86</v>
      </c>
      <c r="H562" s="163">
        <v>25000</v>
      </c>
      <c r="I562" s="163">
        <v>25000</v>
      </c>
      <c r="J562" s="163"/>
      <c r="K562" s="163"/>
      <c r="L562" s="163"/>
      <c r="M562" s="163">
        <v>0</v>
      </c>
      <c r="N562" s="139">
        <v>0</v>
      </c>
      <c r="O562" s="139"/>
      <c r="Q562" s="174">
        <v>25000</v>
      </c>
      <c r="R562" s="174">
        <v>25000</v>
      </c>
      <c r="S562" s="174"/>
      <c r="T562" s="174"/>
      <c r="U562" s="174"/>
      <c r="V562" s="174">
        <v>9869.02</v>
      </c>
      <c r="W562" s="140">
        <v>9869.02</v>
      </c>
      <c r="X562" s="140"/>
      <c r="Z562" s="176">
        <v>25000</v>
      </c>
      <c r="AA562" s="176">
        <v>25000</v>
      </c>
      <c r="AB562" s="176"/>
      <c r="AC562" s="176"/>
      <c r="AD562" s="176"/>
      <c r="AE562" s="176">
        <v>4492.03</v>
      </c>
      <c r="AF562" s="172">
        <v>4492.03</v>
      </c>
      <c r="AG562" s="172"/>
      <c r="AI562" s="168">
        <f>IFERROR(VLOOKUP(B562,[2]rptBudgetaryBudgetCrossOrganiza!$A$1:$M$754,4,FALSE),"0")</f>
        <v>25000</v>
      </c>
      <c r="AJ562" s="168">
        <f>IFERROR(VLOOKUP(B562,[2]rptBudgetaryBudgetCrossOrganiza!$A$1:$M$754,6,FALSE),"0")</f>
        <v>25000</v>
      </c>
      <c r="AK562" s="170">
        <v>25000</v>
      </c>
      <c r="AL562" s="170">
        <f>IFERROR(VLOOKUP(B562,[3]rptBudgetaryBudgetCrossOrganiza!$A$8792:$O$10068,13,FALSE),"0")</f>
        <v>0</v>
      </c>
      <c r="AM562" s="170"/>
      <c r="AN562" s="170"/>
      <c r="AO562" s="170"/>
      <c r="AP562" s="170"/>
      <c r="AQ562" s="170"/>
      <c r="AS562" s="140"/>
      <c r="AT562" s="140"/>
      <c r="AU562" s="140"/>
      <c r="AV562" s="140"/>
      <c r="AW562" s="140"/>
      <c r="AX562" s="140"/>
      <c r="AY562" s="140"/>
      <c r="AZ562" s="140"/>
      <c r="BA562" s="141" t="b">
        <f t="shared" si="80"/>
        <v>1</v>
      </c>
      <c r="BB562" s="141">
        <f t="shared" si="84"/>
        <v>0</v>
      </c>
    </row>
    <row r="563" spans="1:54" hidden="1" x14ac:dyDescent="0.2">
      <c r="A563" s="141">
        <v>4</v>
      </c>
      <c r="B563" s="141" t="s">
        <v>806</v>
      </c>
      <c r="C563" s="148" t="str">
        <f t="shared" si="79"/>
        <v>40</v>
      </c>
      <c r="D563" s="148" t="str">
        <f t="shared" si="81"/>
        <v>80</v>
      </c>
      <c r="E563" s="148" t="str">
        <f t="shared" si="82"/>
        <v>640</v>
      </c>
      <c r="F563" s="127" t="str">
        <f t="shared" si="83"/>
        <v>5000.01</v>
      </c>
      <c r="G563" s="141" t="s">
        <v>85</v>
      </c>
      <c r="H563" s="163">
        <v>700975</v>
      </c>
      <c r="I563" s="163">
        <v>700975</v>
      </c>
      <c r="J563" s="163"/>
      <c r="K563" s="163"/>
      <c r="L563" s="163"/>
      <c r="M563" s="163">
        <v>619499.4</v>
      </c>
      <c r="N563" s="139">
        <v>619499.4</v>
      </c>
      <c r="O563" s="139"/>
      <c r="Q563" s="174">
        <v>732080</v>
      </c>
      <c r="R563" s="174">
        <v>663980</v>
      </c>
      <c r="S563" s="174"/>
      <c r="T563" s="174"/>
      <c r="U563" s="174"/>
      <c r="V563" s="174">
        <v>676216.31</v>
      </c>
      <c r="W563" s="140">
        <v>676216.31</v>
      </c>
      <c r="X563" s="140"/>
      <c r="Z563" s="176">
        <v>708350</v>
      </c>
      <c r="AA563" s="176">
        <v>750413</v>
      </c>
      <c r="AB563" s="176"/>
      <c r="AC563" s="176"/>
      <c r="AD563" s="176"/>
      <c r="AE563" s="176">
        <v>678478.69</v>
      </c>
      <c r="AF563" s="172">
        <v>678478.69</v>
      </c>
      <c r="AG563" s="172"/>
      <c r="AI563" s="168">
        <f>IFERROR(VLOOKUP(B563,[2]rptBudgetaryBudgetCrossOrganiza!$A$1:$M$754,4,FALSE),"0")</f>
        <v>729600</v>
      </c>
      <c r="AJ563" s="168">
        <f>IFERROR(VLOOKUP(B563,[2]rptBudgetaryBudgetCrossOrganiza!$A$1:$M$754,6,FALSE),"0")</f>
        <v>729600</v>
      </c>
      <c r="AK563" s="170">
        <v>729600</v>
      </c>
      <c r="AL563" s="170">
        <f>IFERROR(VLOOKUP(B563,[3]rptBudgetaryBudgetCrossOrganiza!$A$8792:$O$10068,13,FALSE),"0")</f>
        <v>176441.85</v>
      </c>
      <c r="AM563" s="170"/>
      <c r="AN563" s="170"/>
      <c r="AO563" s="170"/>
      <c r="AP563" s="170"/>
      <c r="AQ563" s="170"/>
      <c r="AS563" s="140"/>
      <c r="AT563" s="140"/>
      <c r="AU563" s="140"/>
      <c r="AV563" s="140"/>
      <c r="AW563" s="140"/>
      <c r="AX563" s="140"/>
      <c r="AY563" s="140"/>
      <c r="AZ563" s="140"/>
      <c r="BA563" s="141" t="b">
        <f t="shared" si="80"/>
        <v>1</v>
      </c>
      <c r="BB563" s="141">
        <f t="shared" si="84"/>
        <v>0</v>
      </c>
    </row>
    <row r="564" spans="1:54" hidden="1" x14ac:dyDescent="0.2">
      <c r="A564" s="141">
        <v>4</v>
      </c>
      <c r="B564" s="141" t="s">
        <v>807</v>
      </c>
      <c r="C564" s="148" t="str">
        <f t="shared" si="79"/>
        <v>40</v>
      </c>
      <c r="D564" s="148" t="str">
        <f t="shared" si="81"/>
        <v>80</v>
      </c>
      <c r="E564" s="148" t="str">
        <f t="shared" si="82"/>
        <v>640</v>
      </c>
      <c r="F564" s="127" t="str">
        <f t="shared" si="83"/>
        <v>5000.11</v>
      </c>
      <c r="G564" s="141" t="s">
        <v>95</v>
      </c>
      <c r="H564" s="163">
        <v>0</v>
      </c>
      <c r="I564" s="163">
        <v>0</v>
      </c>
      <c r="J564" s="163"/>
      <c r="K564" s="163"/>
      <c r="L564" s="163"/>
      <c r="M564" s="163">
        <v>1542.58</v>
      </c>
      <c r="N564" s="139">
        <v>1542.58</v>
      </c>
      <c r="O564" s="139"/>
      <c r="Q564" s="174">
        <v>0</v>
      </c>
      <c r="R564" s="174">
        <v>0</v>
      </c>
      <c r="S564" s="174"/>
      <c r="T564" s="174"/>
      <c r="U564" s="174"/>
      <c r="V564" s="174">
        <v>0</v>
      </c>
      <c r="W564" s="140">
        <v>0</v>
      </c>
      <c r="X564" s="140"/>
      <c r="Z564" s="176">
        <v>0</v>
      </c>
      <c r="AA564" s="176">
        <v>0</v>
      </c>
      <c r="AB564" s="176"/>
      <c r="AC564" s="176"/>
      <c r="AD564" s="176"/>
      <c r="AE564" s="176">
        <v>0</v>
      </c>
      <c r="AF564" s="172">
        <v>0</v>
      </c>
      <c r="AG564" s="172"/>
      <c r="AI564" s="168">
        <f>IFERROR(VLOOKUP(B564,[2]rptBudgetaryBudgetCrossOrganiza!$A$1:$M$754,4,FALSE),"0")</f>
        <v>0</v>
      </c>
      <c r="AJ564" s="168">
        <f>IFERROR(VLOOKUP(B564,[2]rptBudgetaryBudgetCrossOrganiza!$A$1:$M$754,6,FALSE),"0")</f>
        <v>0</v>
      </c>
      <c r="AK564" s="170">
        <v>0</v>
      </c>
      <c r="AL564" s="170">
        <f>IFERROR(VLOOKUP(B564,[3]rptBudgetaryBudgetCrossOrganiza!$A$8792:$O$10068,13,FALSE),"0")</f>
        <v>0</v>
      </c>
      <c r="AM564" s="170"/>
      <c r="AN564" s="170"/>
      <c r="AO564" s="170"/>
      <c r="AP564" s="170"/>
      <c r="AQ564" s="170"/>
      <c r="AS564" s="140"/>
      <c r="AT564" s="140"/>
      <c r="AU564" s="140"/>
      <c r="AV564" s="140"/>
      <c r="AW564" s="140"/>
      <c r="AX564" s="140"/>
      <c r="AY564" s="140"/>
      <c r="AZ564" s="140"/>
      <c r="BA564" s="141" t="b">
        <f t="shared" si="80"/>
        <v>1</v>
      </c>
      <c r="BB564" s="141">
        <f t="shared" si="84"/>
        <v>0</v>
      </c>
    </row>
    <row r="565" spans="1:54" hidden="1" x14ac:dyDescent="0.2">
      <c r="A565" s="141">
        <v>6</v>
      </c>
      <c r="B565" s="141" t="s">
        <v>808</v>
      </c>
      <c r="C565" s="148" t="str">
        <f t="shared" si="79"/>
        <v>40</v>
      </c>
      <c r="D565" s="148" t="str">
        <f t="shared" si="81"/>
        <v>80</v>
      </c>
      <c r="E565" s="148" t="str">
        <f t="shared" si="82"/>
        <v>640</v>
      </c>
      <c r="F565" s="127" t="str">
        <f t="shared" si="83"/>
        <v>6200.09</v>
      </c>
      <c r="G565" s="141" t="s">
        <v>153</v>
      </c>
      <c r="H565" s="163">
        <v>0</v>
      </c>
      <c r="I565" s="163">
        <v>0</v>
      </c>
      <c r="J565" s="163"/>
      <c r="K565" s="163"/>
      <c r="L565" s="163"/>
      <c r="M565" s="163">
        <v>0</v>
      </c>
      <c r="N565" s="139">
        <v>0</v>
      </c>
      <c r="O565" s="139"/>
      <c r="Q565" s="174">
        <v>0</v>
      </c>
      <c r="R565" s="174">
        <v>0</v>
      </c>
      <c r="S565" s="174"/>
      <c r="T565" s="174"/>
      <c r="U565" s="174"/>
      <c r="V565" s="174">
        <v>0</v>
      </c>
      <c r="W565" s="140">
        <v>0</v>
      </c>
      <c r="X565" s="140"/>
      <c r="Z565" s="176">
        <v>0</v>
      </c>
      <c r="AA565" s="176">
        <v>-220</v>
      </c>
      <c r="AB565" s="176"/>
      <c r="AC565" s="176"/>
      <c r="AD565" s="176"/>
      <c r="AE565" s="176">
        <v>0</v>
      </c>
      <c r="AF565" s="172">
        <v>0</v>
      </c>
      <c r="AG565" s="172"/>
      <c r="AI565" s="168">
        <f>IFERROR(VLOOKUP(B565,[2]rptBudgetaryBudgetCrossOrganiza!$A$1:$M$754,4,FALSE),"0")</f>
        <v>0</v>
      </c>
      <c r="AJ565" s="168">
        <f>IFERROR(VLOOKUP(B565,[2]rptBudgetaryBudgetCrossOrganiza!$A$1:$M$754,6,FALSE),"0")</f>
        <v>0</v>
      </c>
      <c r="AK565" s="170">
        <v>0</v>
      </c>
      <c r="AL565" s="170">
        <f>IFERROR(VLOOKUP(B565,[3]rptBudgetaryBudgetCrossOrganiza!$A$8792:$O$10068,13,FALSE),"0")</f>
        <v>0</v>
      </c>
      <c r="AM565" s="170"/>
      <c r="AN565" s="170"/>
      <c r="AO565" s="170"/>
      <c r="AP565" s="170"/>
      <c r="AQ565" s="170"/>
      <c r="AS565" s="140"/>
      <c r="AT565" s="140"/>
      <c r="AU565" s="140"/>
      <c r="AV565" s="140"/>
      <c r="AW565" s="140"/>
      <c r="AX565" s="140"/>
      <c r="AY565" s="140"/>
      <c r="AZ565" s="140"/>
      <c r="BA565" s="141" t="b">
        <f t="shared" si="80"/>
        <v>1</v>
      </c>
      <c r="BB565" s="141">
        <f t="shared" si="84"/>
        <v>0</v>
      </c>
    </row>
    <row r="566" spans="1:54" x14ac:dyDescent="0.2">
      <c r="A566" s="141">
        <v>6</v>
      </c>
      <c r="B566" s="141" t="s">
        <v>809</v>
      </c>
      <c r="C566" s="148" t="str">
        <f t="shared" si="79"/>
        <v>40</v>
      </c>
      <c r="D566" s="148" t="str">
        <f t="shared" si="81"/>
        <v>80</v>
      </c>
      <c r="E566" s="148" t="str">
        <f t="shared" si="82"/>
        <v>640</v>
      </c>
      <c r="F566" s="127" t="str">
        <f t="shared" si="83"/>
        <v>6200.05</v>
      </c>
      <c r="G566" s="141" t="s">
        <v>119</v>
      </c>
      <c r="H566" s="163">
        <v>12045</v>
      </c>
      <c r="I566" s="163">
        <v>12045</v>
      </c>
      <c r="J566" s="163"/>
      <c r="K566" s="163"/>
      <c r="L566" s="163"/>
      <c r="M566" s="163">
        <v>13688.94</v>
      </c>
      <c r="N566" s="139">
        <v>13688.94</v>
      </c>
      <c r="O566" s="139"/>
      <c r="Q566" s="174">
        <v>16350</v>
      </c>
      <c r="R566" s="174">
        <v>16350</v>
      </c>
      <c r="S566" s="174"/>
      <c r="T566" s="174"/>
      <c r="U566" s="174"/>
      <c r="V566" s="174">
        <v>15380.19</v>
      </c>
      <c r="W566" s="140">
        <v>15380.19</v>
      </c>
      <c r="X566" s="140"/>
      <c r="Z566" s="176">
        <v>13000</v>
      </c>
      <c r="AA566" s="176">
        <v>13000</v>
      </c>
      <c r="AB566" s="176"/>
      <c r="AC566" s="176"/>
      <c r="AD566" s="176"/>
      <c r="AE566" s="176">
        <v>13524.33</v>
      </c>
      <c r="AF566" s="172">
        <v>13524.33</v>
      </c>
      <c r="AG566" s="172"/>
      <c r="AI566" s="168">
        <f>IFERROR(VLOOKUP(B566,[2]rptBudgetaryBudgetCrossOrganiza!$A$1:$M$754,4,FALSE),"0")</f>
        <v>13000</v>
      </c>
      <c r="AJ566" s="168">
        <f>IFERROR(VLOOKUP(B566,[2]rptBudgetaryBudgetCrossOrganiza!$A$1:$M$754,6,FALSE),"0")</f>
        <v>13000</v>
      </c>
      <c r="AK566" s="197">
        <v>15000</v>
      </c>
      <c r="AL566" s="170">
        <f>IFERROR(VLOOKUP(B566,[3]rptBudgetaryBudgetCrossOrganiza!$A$8792:$O$10068,13,FALSE),"0")</f>
        <v>0</v>
      </c>
      <c r="AM566" s="170"/>
      <c r="AN566" s="170"/>
      <c r="AO566" s="170"/>
      <c r="AP566" s="170"/>
      <c r="AQ566" s="170"/>
      <c r="AS566" s="140"/>
      <c r="AT566" s="140"/>
      <c r="AU566" s="140"/>
      <c r="AV566" s="140"/>
      <c r="AW566" s="140"/>
      <c r="AX566" s="140"/>
      <c r="AY566" s="140"/>
      <c r="AZ566" s="140"/>
      <c r="BA566" s="141" t="b">
        <f t="shared" si="80"/>
        <v>0</v>
      </c>
      <c r="BB566" s="141">
        <f t="shared" si="84"/>
        <v>2000</v>
      </c>
    </row>
    <row r="567" spans="1:54" hidden="1" x14ac:dyDescent="0.2">
      <c r="A567" s="141">
        <v>6</v>
      </c>
      <c r="B567" s="141" t="s">
        <v>810</v>
      </c>
      <c r="C567" s="148" t="str">
        <f t="shared" si="79"/>
        <v>40</v>
      </c>
      <c r="D567" s="148" t="str">
        <f t="shared" si="81"/>
        <v>80</v>
      </c>
      <c r="E567" s="148" t="str">
        <f t="shared" si="82"/>
        <v>640</v>
      </c>
      <c r="F567" s="127" t="str">
        <f t="shared" si="83"/>
        <v>6200.02</v>
      </c>
      <c r="G567" s="141" t="s">
        <v>117</v>
      </c>
      <c r="H567" s="163">
        <v>14000</v>
      </c>
      <c r="I567" s="163">
        <v>14000</v>
      </c>
      <c r="J567" s="163"/>
      <c r="K567" s="163"/>
      <c r="L567" s="163"/>
      <c r="M567" s="163">
        <v>14780.58</v>
      </c>
      <c r="N567" s="139">
        <v>14780.58</v>
      </c>
      <c r="O567" s="139"/>
      <c r="Q567" s="174">
        <v>15000</v>
      </c>
      <c r="R567" s="174">
        <v>15000</v>
      </c>
      <c r="S567" s="174"/>
      <c r="T567" s="174"/>
      <c r="U567" s="174"/>
      <c r="V567" s="174">
        <v>14719.56</v>
      </c>
      <c r="W567" s="140">
        <v>14719.56</v>
      </c>
      <c r="X567" s="140"/>
      <c r="Z567" s="176">
        <v>15000</v>
      </c>
      <c r="AA567" s="176">
        <v>15000</v>
      </c>
      <c r="AB567" s="176"/>
      <c r="AC567" s="176"/>
      <c r="AD567" s="176"/>
      <c r="AE567" s="176">
        <v>15538.61</v>
      </c>
      <c r="AF567" s="172">
        <v>15538.61</v>
      </c>
      <c r="AG567" s="172"/>
      <c r="AI567" s="168">
        <f>IFERROR(VLOOKUP(B567,[2]rptBudgetaryBudgetCrossOrganiza!$A$1:$M$754,4,FALSE),"0")</f>
        <v>37191</v>
      </c>
      <c r="AJ567" s="168">
        <f>IFERROR(VLOOKUP(B567,[2]rptBudgetaryBudgetCrossOrganiza!$A$1:$M$754,6,FALSE),"0")</f>
        <v>37191</v>
      </c>
      <c r="AK567" s="170">
        <v>37191</v>
      </c>
      <c r="AL567" s="170">
        <f>IFERROR(VLOOKUP(B567,[3]rptBudgetaryBudgetCrossOrganiza!$A$8792:$O$10068,13,FALSE),"0")</f>
        <v>1988.21</v>
      </c>
      <c r="AM567" s="170"/>
      <c r="AN567" s="170"/>
      <c r="AO567" s="170"/>
      <c r="AP567" s="170"/>
      <c r="AQ567" s="170"/>
      <c r="AS567" s="140"/>
      <c r="AT567" s="140"/>
      <c r="AU567" s="140"/>
      <c r="AV567" s="140"/>
      <c r="AW567" s="140"/>
      <c r="AX567" s="140"/>
      <c r="AY567" s="140"/>
      <c r="AZ567" s="140"/>
      <c r="BA567" s="141" t="b">
        <f t="shared" si="80"/>
        <v>1</v>
      </c>
      <c r="BB567" s="141">
        <f t="shared" si="84"/>
        <v>0</v>
      </c>
    </row>
    <row r="568" spans="1:54" x14ac:dyDescent="0.2">
      <c r="A568" s="141">
        <v>6</v>
      </c>
      <c r="B568" s="141" t="s">
        <v>811</v>
      </c>
      <c r="C568" s="148" t="str">
        <f t="shared" si="79"/>
        <v>40</v>
      </c>
      <c r="D568" s="148" t="str">
        <f t="shared" si="81"/>
        <v>80</v>
      </c>
      <c r="E568" s="148" t="str">
        <f t="shared" si="82"/>
        <v>640</v>
      </c>
      <c r="F568" s="127" t="str">
        <f t="shared" si="83"/>
        <v>6280.12</v>
      </c>
      <c r="G568" s="141" t="s">
        <v>1063</v>
      </c>
      <c r="H568" s="163">
        <v>350000</v>
      </c>
      <c r="I568" s="163">
        <v>350000</v>
      </c>
      <c r="J568" s="163"/>
      <c r="K568" s="163"/>
      <c r="L568" s="163"/>
      <c r="M568" s="163">
        <v>215258.99</v>
      </c>
      <c r="N568" s="139">
        <v>215258.99</v>
      </c>
      <c r="O568" s="139"/>
      <c r="Q568" s="174">
        <v>400000</v>
      </c>
      <c r="R568" s="174">
        <v>447168</v>
      </c>
      <c r="S568" s="174"/>
      <c r="T568" s="174"/>
      <c r="U568" s="174"/>
      <c r="V568" s="174">
        <v>410132.34</v>
      </c>
      <c r="W568" s="140">
        <v>410132.34</v>
      </c>
      <c r="X568" s="140"/>
      <c r="Z568" s="176">
        <v>400000</v>
      </c>
      <c r="AA568" s="176">
        <v>537974</v>
      </c>
      <c r="AB568" s="176"/>
      <c r="AC568" s="176"/>
      <c r="AD568" s="176"/>
      <c r="AE568" s="176">
        <v>516112.49</v>
      </c>
      <c r="AF568" s="172">
        <v>516112.49</v>
      </c>
      <c r="AG568" s="172"/>
      <c r="AI568" s="168">
        <f>IFERROR(VLOOKUP(B568,[2]rptBudgetaryBudgetCrossOrganiza!$A$1:$M$754,4,FALSE),"0")</f>
        <v>400000</v>
      </c>
      <c r="AJ568" s="168">
        <f>IFERROR(VLOOKUP(B568,[2]rptBudgetaryBudgetCrossOrganiza!$A$1:$M$754,6,FALSE),"0")</f>
        <v>418858</v>
      </c>
      <c r="AK568" s="197">
        <v>600000</v>
      </c>
      <c r="AL568" s="170">
        <f>IFERROR(VLOOKUP(B568,[3]rptBudgetaryBudgetCrossOrganiza!$A$8792:$O$10068,13,FALSE),"0")</f>
        <v>131100.23000000001</v>
      </c>
      <c r="AM568" s="170"/>
      <c r="AN568" s="170"/>
      <c r="AO568" s="170"/>
      <c r="AP568" s="170"/>
      <c r="AQ568" s="170"/>
      <c r="AS568" s="140"/>
      <c r="AT568" s="140"/>
      <c r="AU568" s="140"/>
      <c r="AV568" s="140"/>
      <c r="AW568" s="140"/>
      <c r="AX568" s="140"/>
      <c r="AY568" s="140"/>
      <c r="AZ568" s="140"/>
      <c r="BA568" s="141" t="b">
        <f t="shared" si="80"/>
        <v>0</v>
      </c>
      <c r="BB568" s="141">
        <f t="shared" si="84"/>
        <v>200000</v>
      </c>
    </row>
    <row r="569" spans="1:54" hidden="1" x14ac:dyDescent="0.2">
      <c r="A569" s="141">
        <v>6</v>
      </c>
      <c r="B569" s="141" t="s">
        <v>812</v>
      </c>
      <c r="C569" s="148" t="str">
        <f t="shared" si="79"/>
        <v>40</v>
      </c>
      <c r="D569" s="148" t="str">
        <f t="shared" si="81"/>
        <v>80</v>
      </c>
      <c r="E569" s="148" t="str">
        <f t="shared" si="82"/>
        <v>640</v>
      </c>
      <c r="F569" s="127" t="str">
        <f t="shared" si="83"/>
        <v>6280.17</v>
      </c>
      <c r="G569" s="141" t="s">
        <v>1065</v>
      </c>
      <c r="H569" s="163">
        <v>0</v>
      </c>
      <c r="I569" s="163">
        <v>0</v>
      </c>
      <c r="J569" s="163"/>
      <c r="K569" s="163"/>
      <c r="L569" s="163"/>
      <c r="M569" s="163">
        <v>0</v>
      </c>
      <c r="N569" s="139">
        <v>0</v>
      </c>
      <c r="O569" s="139"/>
      <c r="Q569" s="174">
        <v>0</v>
      </c>
      <c r="R569" s="174">
        <v>0</v>
      </c>
      <c r="S569" s="174"/>
      <c r="T569" s="174"/>
      <c r="U569" s="174"/>
      <c r="V569" s="174">
        <v>0</v>
      </c>
      <c r="W569" s="140">
        <v>0</v>
      </c>
      <c r="X569" s="140"/>
      <c r="Z569" s="176">
        <v>0</v>
      </c>
      <c r="AA569" s="176">
        <v>0</v>
      </c>
      <c r="AB569" s="176"/>
      <c r="AC569" s="176"/>
      <c r="AD569" s="176"/>
      <c r="AE569" s="176">
        <v>0</v>
      </c>
      <c r="AF569" s="172">
        <v>0</v>
      </c>
      <c r="AG569" s="172"/>
      <c r="AI569" s="168">
        <f>IFERROR(VLOOKUP(B569,[2]rptBudgetaryBudgetCrossOrganiza!$A$1:$M$754,4,FALSE),"0")</f>
        <v>0</v>
      </c>
      <c r="AJ569" s="168">
        <f>IFERROR(VLOOKUP(B569,[2]rptBudgetaryBudgetCrossOrganiza!$A$1:$M$754,6,FALSE),"0")</f>
        <v>0</v>
      </c>
      <c r="AK569" s="170">
        <v>0</v>
      </c>
      <c r="AL569" s="170">
        <f>IFERROR(VLOOKUP(B569,[3]rptBudgetaryBudgetCrossOrganiza!$A$8792:$O$10068,13,FALSE),"0")</f>
        <v>0</v>
      </c>
      <c r="AM569" s="170"/>
      <c r="AN569" s="170"/>
      <c r="AO569" s="170"/>
      <c r="AP569" s="170"/>
      <c r="AQ569" s="170"/>
      <c r="AS569" s="140"/>
      <c r="AT569" s="140"/>
      <c r="AU569" s="140"/>
      <c r="AV569" s="140"/>
      <c r="AW569" s="140"/>
      <c r="AX569" s="140"/>
      <c r="AY569" s="140"/>
      <c r="AZ569" s="140"/>
      <c r="BA569" s="141" t="b">
        <f t="shared" si="80"/>
        <v>1</v>
      </c>
      <c r="BB569" s="141">
        <f t="shared" si="84"/>
        <v>0</v>
      </c>
    </row>
    <row r="570" spans="1:54" x14ac:dyDescent="0.2">
      <c r="A570" s="141">
        <v>6</v>
      </c>
      <c r="B570" s="141" t="s">
        <v>813</v>
      </c>
      <c r="C570" s="148" t="str">
        <f t="shared" si="79"/>
        <v>40</v>
      </c>
      <c r="D570" s="148" t="str">
        <f t="shared" si="81"/>
        <v>80</v>
      </c>
      <c r="E570" s="148" t="str">
        <f t="shared" si="82"/>
        <v>640</v>
      </c>
      <c r="F570" s="127" t="str">
        <f t="shared" si="83"/>
        <v>6100.01</v>
      </c>
      <c r="G570" s="141" t="s">
        <v>116</v>
      </c>
      <c r="H570" s="163">
        <v>1412100</v>
      </c>
      <c r="I570" s="163">
        <v>1412100</v>
      </c>
      <c r="J570" s="163"/>
      <c r="K570" s="163"/>
      <c r="L570" s="163"/>
      <c r="M570" s="163">
        <v>1408505.81</v>
      </c>
      <c r="N570" s="139">
        <v>1408505.81</v>
      </c>
      <c r="O570" s="139"/>
      <c r="Q570" s="174">
        <v>1450000</v>
      </c>
      <c r="R570" s="174">
        <v>1450000</v>
      </c>
      <c r="S570" s="174"/>
      <c r="T570" s="174"/>
      <c r="U570" s="174"/>
      <c r="V570" s="174">
        <v>1534204.36</v>
      </c>
      <c r="W570" s="140">
        <v>1534204.36</v>
      </c>
      <c r="X570" s="140"/>
      <c r="Z570" s="176">
        <v>1621000</v>
      </c>
      <c r="AA570" s="176">
        <v>1621000</v>
      </c>
      <c r="AB570" s="176"/>
      <c r="AC570" s="176"/>
      <c r="AD570" s="176"/>
      <c r="AE570" s="176">
        <v>1550710.02</v>
      </c>
      <c r="AF570" s="172">
        <v>1550710.02</v>
      </c>
      <c r="AG570" s="172"/>
      <c r="AI570" s="168">
        <f>IFERROR(VLOOKUP(B570,[2]rptBudgetaryBudgetCrossOrganiza!$A$1:$M$754,4,FALSE),"0")</f>
        <v>1621000</v>
      </c>
      <c r="AJ570" s="168">
        <f>IFERROR(VLOOKUP(B570,[2]rptBudgetaryBudgetCrossOrganiza!$A$1:$M$754,6,FALSE),"0")</f>
        <v>1621000</v>
      </c>
      <c r="AK570" s="197">
        <v>1800000</v>
      </c>
      <c r="AL570" s="170">
        <f>IFERROR(VLOOKUP(B570,[3]rptBudgetaryBudgetCrossOrganiza!$A$8792:$O$10068,13,FALSE),"0")</f>
        <v>364965.12</v>
      </c>
      <c r="AM570" s="170"/>
      <c r="AN570" s="170"/>
      <c r="AO570" s="170"/>
      <c r="AP570" s="170"/>
      <c r="AQ570" s="170"/>
      <c r="AS570" s="140"/>
      <c r="AT570" s="140"/>
      <c r="AU570" s="140"/>
      <c r="AV570" s="140"/>
      <c r="AW570" s="140"/>
      <c r="AX570" s="140"/>
      <c r="AY570" s="140"/>
      <c r="AZ570" s="140"/>
      <c r="BA570" s="141" t="b">
        <f t="shared" si="80"/>
        <v>0</v>
      </c>
      <c r="BB570" s="141">
        <f t="shared" si="84"/>
        <v>179000</v>
      </c>
    </row>
    <row r="571" spans="1:54" hidden="1" x14ac:dyDescent="0.2">
      <c r="A571" s="141">
        <v>6</v>
      </c>
      <c r="B571" s="141" t="s">
        <v>814</v>
      </c>
      <c r="C571" s="148" t="str">
        <f t="shared" si="79"/>
        <v>40</v>
      </c>
      <c r="D571" s="148" t="str">
        <f t="shared" si="81"/>
        <v>80</v>
      </c>
      <c r="E571" s="148" t="str">
        <f t="shared" si="82"/>
        <v>650</v>
      </c>
      <c r="F571" s="127" t="str">
        <f t="shared" si="83"/>
        <v>6600.04</v>
      </c>
      <c r="G571" s="141" t="s">
        <v>124</v>
      </c>
      <c r="H571" s="163">
        <v>7500</v>
      </c>
      <c r="I571" s="163">
        <v>7500</v>
      </c>
      <c r="J571" s="163"/>
      <c r="K571" s="163"/>
      <c r="L571" s="163"/>
      <c r="M571" s="163">
        <v>2194.7199999999998</v>
      </c>
      <c r="N571" s="139">
        <v>2194.7199999999998</v>
      </c>
      <c r="O571" s="139"/>
      <c r="Q571" s="174">
        <v>7500</v>
      </c>
      <c r="R571" s="174">
        <v>7500</v>
      </c>
      <c r="S571" s="174"/>
      <c r="T571" s="174"/>
      <c r="U571" s="174"/>
      <c r="V571" s="174">
        <v>368.99</v>
      </c>
      <c r="W571" s="140">
        <v>368.99</v>
      </c>
      <c r="X571" s="140"/>
      <c r="Z571" s="176">
        <v>7500</v>
      </c>
      <c r="AA571" s="176">
        <v>7500</v>
      </c>
      <c r="AB571" s="176"/>
      <c r="AC571" s="176"/>
      <c r="AD571" s="176"/>
      <c r="AE571" s="176">
        <v>800.4</v>
      </c>
      <c r="AF571" s="172">
        <v>800.4</v>
      </c>
      <c r="AG571" s="172"/>
      <c r="AI571" s="168">
        <f>IFERROR(VLOOKUP(B571,[2]rptBudgetaryBudgetCrossOrganiza!$A$1:$M$754,4,FALSE),"0")</f>
        <v>7500</v>
      </c>
      <c r="AJ571" s="168">
        <f>IFERROR(VLOOKUP(B571,[2]rptBudgetaryBudgetCrossOrganiza!$A$1:$M$754,6,FALSE),"0")</f>
        <v>7500</v>
      </c>
      <c r="AK571" s="170">
        <v>7500</v>
      </c>
      <c r="AL571" s="170">
        <f>IFERROR(VLOOKUP(B571,[3]rptBudgetaryBudgetCrossOrganiza!$A$8792:$O$10068,13,FALSE),"0")</f>
        <v>0</v>
      </c>
      <c r="AM571" s="170"/>
      <c r="AN571" s="170"/>
      <c r="AO571" s="170"/>
      <c r="AP571" s="170"/>
      <c r="AQ571" s="170"/>
      <c r="AS571" s="140"/>
      <c r="AT571" s="140"/>
      <c r="AU571" s="140"/>
      <c r="AV571" s="140"/>
      <c r="AW571" s="140"/>
      <c r="AX571" s="140"/>
      <c r="AY571" s="140"/>
      <c r="AZ571" s="140"/>
      <c r="BA571" s="141" t="b">
        <f t="shared" si="80"/>
        <v>1</v>
      </c>
      <c r="BB571" s="141">
        <f t="shared" si="84"/>
        <v>0</v>
      </c>
    </row>
    <row r="572" spans="1:54" hidden="1" x14ac:dyDescent="0.2">
      <c r="A572" s="141">
        <v>4</v>
      </c>
      <c r="B572" s="141" t="s">
        <v>815</v>
      </c>
      <c r="C572" s="148" t="str">
        <f t="shared" si="79"/>
        <v>40</v>
      </c>
      <c r="D572" s="148" t="str">
        <f t="shared" si="81"/>
        <v>80</v>
      </c>
      <c r="E572" s="148" t="str">
        <f t="shared" si="82"/>
        <v>650</v>
      </c>
      <c r="F572" s="127" t="str">
        <f t="shared" si="83"/>
        <v>5100.16</v>
      </c>
      <c r="G572" s="141" t="s">
        <v>114</v>
      </c>
      <c r="H572" s="163">
        <v>0</v>
      </c>
      <c r="I572" s="163">
        <v>0</v>
      </c>
      <c r="J572" s="163"/>
      <c r="K572" s="163"/>
      <c r="L572" s="163"/>
      <c r="M572" s="163">
        <v>0</v>
      </c>
      <c r="N572" s="139">
        <v>0</v>
      </c>
      <c r="O572" s="139"/>
      <c r="Q572" s="174">
        <v>0</v>
      </c>
      <c r="R572" s="174">
        <v>0</v>
      </c>
      <c r="S572" s="174"/>
      <c r="T572" s="174"/>
      <c r="U572" s="174"/>
      <c r="V572" s="174">
        <v>0</v>
      </c>
      <c r="W572" s="140">
        <v>0</v>
      </c>
      <c r="X572" s="140"/>
      <c r="Z572" s="176">
        <v>0</v>
      </c>
      <c r="AA572" s="176">
        <v>0</v>
      </c>
      <c r="AB572" s="176"/>
      <c r="AC572" s="176"/>
      <c r="AD572" s="176"/>
      <c r="AE572" s="176">
        <v>0</v>
      </c>
      <c r="AF572" s="172">
        <v>0</v>
      </c>
      <c r="AG572" s="172"/>
      <c r="AI572" s="168">
        <f>IFERROR(VLOOKUP(B572,[2]rptBudgetaryBudgetCrossOrganiza!$A$1:$M$754,4,FALSE),"0")</f>
        <v>0</v>
      </c>
      <c r="AJ572" s="168">
        <f>IFERROR(VLOOKUP(B572,[2]rptBudgetaryBudgetCrossOrganiza!$A$1:$M$754,6,FALSE),"0")</f>
        <v>0</v>
      </c>
      <c r="AK572" s="170">
        <v>0</v>
      </c>
      <c r="AL572" s="170">
        <f>IFERROR(VLOOKUP(B572,[3]rptBudgetaryBudgetCrossOrganiza!$A$8792:$O$10068,13,FALSE),"0")</f>
        <v>0</v>
      </c>
      <c r="AM572" s="170"/>
      <c r="AN572" s="170"/>
      <c r="AO572" s="170"/>
      <c r="AP572" s="170"/>
      <c r="AQ572" s="170"/>
      <c r="AS572" s="140"/>
      <c r="AT572" s="140"/>
      <c r="AU572" s="140"/>
      <c r="AV572" s="140"/>
      <c r="AW572" s="140"/>
      <c r="AX572" s="140"/>
      <c r="AY572" s="140"/>
      <c r="AZ572" s="140"/>
      <c r="BA572" s="141" t="b">
        <f t="shared" si="80"/>
        <v>1</v>
      </c>
      <c r="BB572" s="141">
        <f t="shared" si="84"/>
        <v>0</v>
      </c>
    </row>
    <row r="573" spans="1:54" hidden="1" x14ac:dyDescent="0.2">
      <c r="A573" s="141">
        <v>4</v>
      </c>
      <c r="B573" s="141" t="s">
        <v>816</v>
      </c>
      <c r="C573" s="148" t="str">
        <f t="shared" si="79"/>
        <v>40</v>
      </c>
      <c r="D573" s="148" t="str">
        <f t="shared" si="81"/>
        <v>80</v>
      </c>
      <c r="E573" s="148" t="str">
        <f t="shared" si="82"/>
        <v>650</v>
      </c>
      <c r="F573" s="127" t="str">
        <f t="shared" si="83"/>
        <v>5100.12</v>
      </c>
      <c r="G573" s="141" t="s">
        <v>110</v>
      </c>
      <c r="H573" s="163">
        <v>0</v>
      </c>
      <c r="I573" s="163">
        <v>0</v>
      </c>
      <c r="J573" s="163"/>
      <c r="K573" s="163"/>
      <c r="L573" s="163"/>
      <c r="M573" s="163">
        <v>0</v>
      </c>
      <c r="N573" s="139">
        <v>0</v>
      </c>
      <c r="O573" s="139"/>
      <c r="Q573" s="174">
        <v>0</v>
      </c>
      <c r="R573" s="174">
        <v>0</v>
      </c>
      <c r="S573" s="174"/>
      <c r="T573" s="174"/>
      <c r="U573" s="174"/>
      <c r="V573" s="174">
        <v>0</v>
      </c>
      <c r="W573" s="140">
        <v>0</v>
      </c>
      <c r="X573" s="140"/>
      <c r="Z573" s="176">
        <v>0</v>
      </c>
      <c r="AA573" s="176">
        <v>0</v>
      </c>
      <c r="AB573" s="176"/>
      <c r="AC573" s="176"/>
      <c r="AD573" s="176"/>
      <c r="AE573" s="176">
        <v>0</v>
      </c>
      <c r="AF573" s="172">
        <v>0</v>
      </c>
      <c r="AG573" s="172"/>
      <c r="AI573" s="168">
        <f>IFERROR(VLOOKUP(B573,[2]rptBudgetaryBudgetCrossOrganiza!$A$1:$M$754,4,FALSE),"0")</f>
        <v>0</v>
      </c>
      <c r="AJ573" s="168">
        <f>IFERROR(VLOOKUP(B573,[2]rptBudgetaryBudgetCrossOrganiza!$A$1:$M$754,6,FALSE),"0")</f>
        <v>0</v>
      </c>
      <c r="AK573" s="170">
        <v>0</v>
      </c>
      <c r="AL573" s="170">
        <f>IFERROR(VLOOKUP(B573,[3]rptBudgetaryBudgetCrossOrganiza!$A$8792:$O$10068,13,FALSE),"0")</f>
        <v>0</v>
      </c>
      <c r="AM573" s="170"/>
      <c r="AN573" s="170"/>
      <c r="AO573" s="170"/>
      <c r="AP573" s="170"/>
      <c r="AQ573" s="170"/>
      <c r="AS573" s="140"/>
      <c r="AT573" s="140"/>
      <c r="AU573" s="140"/>
      <c r="AV573" s="140"/>
      <c r="AW573" s="140"/>
      <c r="AX573" s="140"/>
      <c r="AY573" s="140"/>
      <c r="AZ573" s="140"/>
      <c r="BA573" s="141" t="b">
        <f t="shared" si="80"/>
        <v>1</v>
      </c>
      <c r="BB573" s="141">
        <f t="shared" si="84"/>
        <v>0</v>
      </c>
    </row>
    <row r="574" spans="1:54" hidden="1" x14ac:dyDescent="0.2">
      <c r="A574" s="141">
        <v>4</v>
      </c>
      <c r="B574" s="141" t="s">
        <v>817</v>
      </c>
      <c r="C574" s="148" t="str">
        <f t="shared" si="79"/>
        <v>40</v>
      </c>
      <c r="D574" s="148" t="str">
        <f t="shared" si="81"/>
        <v>80</v>
      </c>
      <c r="E574" s="148" t="str">
        <f t="shared" si="82"/>
        <v>650</v>
      </c>
      <c r="F574" s="127" t="str">
        <f t="shared" si="83"/>
        <v>5100.15</v>
      </c>
      <c r="G574" s="141" t="s">
        <v>113</v>
      </c>
      <c r="H574" s="163">
        <v>325</v>
      </c>
      <c r="I574" s="163">
        <v>325</v>
      </c>
      <c r="J574" s="163"/>
      <c r="K574" s="163"/>
      <c r="L574" s="163"/>
      <c r="M574" s="163">
        <v>0</v>
      </c>
      <c r="N574" s="139">
        <v>0</v>
      </c>
      <c r="O574" s="139"/>
      <c r="Q574" s="174">
        <v>325</v>
      </c>
      <c r="R574" s="174">
        <v>325</v>
      </c>
      <c r="S574" s="174"/>
      <c r="T574" s="174"/>
      <c r="U574" s="174"/>
      <c r="V574" s="174">
        <v>0</v>
      </c>
      <c r="W574" s="140">
        <v>0</v>
      </c>
      <c r="X574" s="140"/>
      <c r="Z574" s="176">
        <v>0</v>
      </c>
      <c r="AA574" s="176">
        <v>0</v>
      </c>
      <c r="AB574" s="176"/>
      <c r="AC574" s="176"/>
      <c r="AD574" s="176"/>
      <c r="AE574" s="176">
        <v>0</v>
      </c>
      <c r="AF574" s="172">
        <v>0</v>
      </c>
      <c r="AG574" s="172"/>
      <c r="AI574" s="168">
        <f>IFERROR(VLOOKUP(B574,[2]rptBudgetaryBudgetCrossOrganiza!$A$1:$M$754,4,FALSE),"0")</f>
        <v>0</v>
      </c>
      <c r="AJ574" s="168">
        <f>IFERROR(VLOOKUP(B574,[2]rptBudgetaryBudgetCrossOrganiza!$A$1:$M$754,6,FALSE),"0")</f>
        <v>0</v>
      </c>
      <c r="AK574" s="170">
        <v>0</v>
      </c>
      <c r="AL574" s="170">
        <f>IFERROR(VLOOKUP(B574,[3]rptBudgetaryBudgetCrossOrganiza!$A$8792:$O$10068,13,FALSE),"0")</f>
        <v>0</v>
      </c>
      <c r="AM574" s="170"/>
      <c r="AN574" s="170"/>
      <c r="AO574" s="170"/>
      <c r="AP574" s="170"/>
      <c r="AQ574" s="170"/>
      <c r="AS574" s="140"/>
      <c r="AT574" s="140"/>
      <c r="AU574" s="140"/>
      <c r="AV574" s="140"/>
      <c r="AW574" s="140"/>
      <c r="AX574" s="140"/>
      <c r="AY574" s="140"/>
      <c r="AZ574" s="140"/>
      <c r="BA574" s="141" t="b">
        <f t="shared" si="80"/>
        <v>1</v>
      </c>
      <c r="BB574" s="141">
        <f t="shared" si="84"/>
        <v>0</v>
      </c>
    </row>
    <row r="575" spans="1:54" hidden="1" x14ac:dyDescent="0.2">
      <c r="A575" s="141">
        <v>4</v>
      </c>
      <c r="B575" s="141" t="s">
        <v>818</v>
      </c>
      <c r="C575" s="148" t="str">
        <f t="shared" si="79"/>
        <v>40</v>
      </c>
      <c r="D575" s="148" t="str">
        <f t="shared" si="81"/>
        <v>80</v>
      </c>
      <c r="E575" s="148" t="str">
        <f t="shared" si="82"/>
        <v>650</v>
      </c>
      <c r="F575" s="127" t="str">
        <f t="shared" si="83"/>
        <v>5100.08</v>
      </c>
      <c r="G575" s="141" t="s">
        <v>106</v>
      </c>
      <c r="H575" s="163">
        <v>4750</v>
      </c>
      <c r="I575" s="163">
        <v>4750</v>
      </c>
      <c r="J575" s="163"/>
      <c r="K575" s="163"/>
      <c r="L575" s="163"/>
      <c r="M575" s="163">
        <v>4554</v>
      </c>
      <c r="N575" s="139">
        <v>4554</v>
      </c>
      <c r="O575" s="139"/>
      <c r="Q575" s="174">
        <v>4755</v>
      </c>
      <c r="R575" s="174">
        <v>4755</v>
      </c>
      <c r="S575" s="174"/>
      <c r="T575" s="174"/>
      <c r="U575" s="174"/>
      <c r="V575" s="174">
        <v>0</v>
      </c>
      <c r="W575" s="140">
        <v>0</v>
      </c>
      <c r="X575" s="140"/>
      <c r="Z575" s="176">
        <v>0</v>
      </c>
      <c r="AA575" s="176">
        <v>0</v>
      </c>
      <c r="AB575" s="176"/>
      <c r="AC575" s="176"/>
      <c r="AD575" s="176"/>
      <c r="AE575" s="176">
        <v>0</v>
      </c>
      <c r="AF575" s="172">
        <v>0</v>
      </c>
      <c r="AG575" s="172"/>
      <c r="AI575" s="168">
        <f>IFERROR(VLOOKUP(B575,[2]rptBudgetaryBudgetCrossOrganiza!$A$1:$M$754,4,FALSE),"0")</f>
        <v>0</v>
      </c>
      <c r="AJ575" s="168">
        <f>IFERROR(VLOOKUP(B575,[2]rptBudgetaryBudgetCrossOrganiza!$A$1:$M$754,6,FALSE),"0")</f>
        <v>0</v>
      </c>
      <c r="AK575" s="170">
        <v>0</v>
      </c>
      <c r="AL575" s="170">
        <f>IFERROR(VLOOKUP(B575,[3]rptBudgetaryBudgetCrossOrganiza!$A$8792:$O$10068,13,FALSE),"0")</f>
        <v>1115.73</v>
      </c>
      <c r="AM575" s="170"/>
      <c r="AN575" s="170"/>
      <c r="AO575" s="170"/>
      <c r="AP575" s="170"/>
      <c r="AQ575" s="170"/>
      <c r="AS575" s="140"/>
      <c r="AT575" s="140"/>
      <c r="AU575" s="140"/>
      <c r="AV575" s="140"/>
      <c r="AW575" s="140"/>
      <c r="AX575" s="140"/>
      <c r="AY575" s="140"/>
      <c r="AZ575" s="140"/>
      <c r="BA575" s="141" t="b">
        <f t="shared" si="80"/>
        <v>1</v>
      </c>
      <c r="BB575" s="141">
        <f t="shared" si="84"/>
        <v>0</v>
      </c>
    </row>
    <row r="576" spans="1:54" hidden="1" x14ac:dyDescent="0.2">
      <c r="A576" s="141">
        <v>4</v>
      </c>
      <c r="B576" s="141" t="s">
        <v>819</v>
      </c>
      <c r="C576" s="148" t="str">
        <f t="shared" si="79"/>
        <v>40</v>
      </c>
      <c r="D576" s="148" t="str">
        <f t="shared" si="81"/>
        <v>80</v>
      </c>
      <c r="E576" s="148" t="str">
        <f t="shared" si="82"/>
        <v>650</v>
      </c>
      <c r="F576" s="127" t="str">
        <f t="shared" si="83"/>
        <v>5100.03</v>
      </c>
      <c r="G576" s="141" t="s">
        <v>101</v>
      </c>
      <c r="H576" s="163">
        <v>6290</v>
      </c>
      <c r="I576" s="163">
        <v>6290</v>
      </c>
      <c r="J576" s="163"/>
      <c r="K576" s="163"/>
      <c r="L576" s="163"/>
      <c r="M576" s="163">
        <v>4341.5600000000004</v>
      </c>
      <c r="N576" s="139">
        <v>4341.5600000000004</v>
      </c>
      <c r="O576" s="139"/>
      <c r="Q576" s="174">
        <v>5490</v>
      </c>
      <c r="R576" s="174">
        <v>5490</v>
      </c>
      <c r="S576" s="174"/>
      <c r="T576" s="174"/>
      <c r="U576" s="174"/>
      <c r="V576" s="174">
        <v>3388.55</v>
      </c>
      <c r="W576" s="140">
        <v>3388.55</v>
      </c>
      <c r="X576" s="140"/>
      <c r="Z576" s="176">
        <v>4510</v>
      </c>
      <c r="AA576" s="176">
        <v>4510</v>
      </c>
      <c r="AB576" s="176"/>
      <c r="AC576" s="176"/>
      <c r="AD576" s="176"/>
      <c r="AE576" s="176">
        <v>3387.69</v>
      </c>
      <c r="AF576" s="172">
        <v>3387.69</v>
      </c>
      <c r="AG576" s="172"/>
      <c r="AI576" s="168">
        <f>IFERROR(VLOOKUP(B576,[2]rptBudgetaryBudgetCrossOrganiza!$A$1:$M$754,4,FALSE),"0")</f>
        <v>4510</v>
      </c>
      <c r="AJ576" s="168">
        <f>IFERROR(VLOOKUP(B576,[2]rptBudgetaryBudgetCrossOrganiza!$A$1:$M$754,6,FALSE),"0")</f>
        <v>4510</v>
      </c>
      <c r="AK576" s="170">
        <v>4510</v>
      </c>
      <c r="AL576" s="170">
        <f>IFERROR(VLOOKUP(B576,[3]rptBudgetaryBudgetCrossOrganiza!$A$8792:$O$10068,13,FALSE),"0")</f>
        <v>813.72</v>
      </c>
      <c r="AM576" s="170"/>
      <c r="AN576" s="170"/>
      <c r="AO576" s="170"/>
      <c r="AP576" s="170"/>
      <c r="AQ576" s="170"/>
      <c r="AS576" s="140"/>
      <c r="AT576" s="140"/>
      <c r="AU576" s="140"/>
      <c r="AV576" s="140"/>
      <c r="AW576" s="140"/>
      <c r="AX576" s="140"/>
      <c r="AY576" s="140"/>
      <c r="AZ576" s="140"/>
      <c r="BA576" s="141" t="b">
        <f t="shared" si="80"/>
        <v>1</v>
      </c>
      <c r="BB576" s="141">
        <f t="shared" si="84"/>
        <v>0</v>
      </c>
    </row>
    <row r="577" spans="1:54" hidden="1" x14ac:dyDescent="0.2">
      <c r="A577" s="141">
        <v>4</v>
      </c>
      <c r="B577" s="141" t="s">
        <v>820</v>
      </c>
      <c r="C577" s="148" t="str">
        <f t="shared" si="79"/>
        <v>40</v>
      </c>
      <c r="D577" s="148" t="str">
        <f t="shared" si="81"/>
        <v>80</v>
      </c>
      <c r="E577" s="148" t="str">
        <f t="shared" si="82"/>
        <v>650</v>
      </c>
      <c r="F577" s="127" t="str">
        <f t="shared" si="83"/>
        <v>5100.13</v>
      </c>
      <c r="G577" s="141" t="s">
        <v>111</v>
      </c>
      <c r="H577" s="163">
        <v>0</v>
      </c>
      <c r="I577" s="163">
        <v>0</v>
      </c>
      <c r="J577" s="163"/>
      <c r="K577" s="163"/>
      <c r="L577" s="163"/>
      <c r="M577" s="163">
        <v>0</v>
      </c>
      <c r="N577" s="139">
        <v>0</v>
      </c>
      <c r="O577" s="139"/>
      <c r="Q577" s="174">
        <v>0</v>
      </c>
      <c r="R577" s="174">
        <v>0</v>
      </c>
      <c r="S577" s="174"/>
      <c r="T577" s="174"/>
      <c r="U577" s="174"/>
      <c r="V577" s="174">
        <v>0</v>
      </c>
      <c r="W577" s="140">
        <v>0</v>
      </c>
      <c r="X577" s="140"/>
      <c r="Z577" s="176">
        <v>0</v>
      </c>
      <c r="AA577" s="176">
        <v>0</v>
      </c>
      <c r="AB577" s="176"/>
      <c r="AC577" s="176"/>
      <c r="AD577" s="176"/>
      <c r="AE577" s="176">
        <v>0</v>
      </c>
      <c r="AF577" s="172">
        <v>0</v>
      </c>
      <c r="AG577" s="172"/>
      <c r="AI577" s="168">
        <f>IFERROR(VLOOKUP(B577,[2]rptBudgetaryBudgetCrossOrganiza!$A$1:$M$754,4,FALSE),"0")</f>
        <v>0</v>
      </c>
      <c r="AJ577" s="168">
        <f>IFERROR(VLOOKUP(B577,[2]rptBudgetaryBudgetCrossOrganiza!$A$1:$M$754,6,FALSE),"0")</f>
        <v>0</v>
      </c>
      <c r="AK577" s="170">
        <v>0</v>
      </c>
      <c r="AL577" s="170">
        <f>IFERROR(VLOOKUP(B577,[3]rptBudgetaryBudgetCrossOrganiza!$A$8792:$O$10068,13,FALSE),"0")</f>
        <v>0</v>
      </c>
      <c r="AM577" s="170"/>
      <c r="AN577" s="170"/>
      <c r="AO577" s="170"/>
      <c r="AP577" s="170"/>
      <c r="AQ577" s="170"/>
      <c r="AS577" s="140"/>
      <c r="AT577" s="140"/>
      <c r="AU577" s="140"/>
      <c r="AV577" s="140"/>
      <c r="AW577" s="140"/>
      <c r="AX577" s="140"/>
      <c r="AY577" s="140"/>
      <c r="AZ577" s="140"/>
      <c r="BA577" s="141" t="b">
        <f t="shared" si="80"/>
        <v>1</v>
      </c>
      <c r="BB577" s="141">
        <f t="shared" si="84"/>
        <v>0</v>
      </c>
    </row>
    <row r="578" spans="1:54" hidden="1" x14ac:dyDescent="0.2">
      <c r="A578" s="141">
        <v>4</v>
      </c>
      <c r="B578" s="141" t="s">
        <v>821</v>
      </c>
      <c r="C578" s="148" t="str">
        <f t="shared" si="79"/>
        <v>40</v>
      </c>
      <c r="D578" s="148" t="str">
        <f t="shared" si="81"/>
        <v>80</v>
      </c>
      <c r="E578" s="148" t="str">
        <f t="shared" si="82"/>
        <v>650</v>
      </c>
      <c r="F578" s="127" t="str">
        <f t="shared" si="83"/>
        <v>5100.02</v>
      </c>
      <c r="G578" s="141" t="s">
        <v>100</v>
      </c>
      <c r="H578" s="163">
        <v>81454</v>
      </c>
      <c r="I578" s="163">
        <v>81454</v>
      </c>
      <c r="J578" s="163"/>
      <c r="K578" s="163"/>
      <c r="L578" s="163"/>
      <c r="M578" s="163">
        <v>35442</v>
      </c>
      <c r="N578" s="139">
        <v>35442</v>
      </c>
      <c r="O578" s="139"/>
      <c r="Q578" s="174">
        <v>56150</v>
      </c>
      <c r="R578" s="174">
        <v>56150</v>
      </c>
      <c r="S578" s="174"/>
      <c r="T578" s="174"/>
      <c r="U578" s="174"/>
      <c r="V578" s="174">
        <v>42686.63</v>
      </c>
      <c r="W578" s="140">
        <v>42686.63</v>
      </c>
      <c r="X578" s="140"/>
      <c r="Z578" s="176">
        <v>57250</v>
      </c>
      <c r="AA578" s="176">
        <v>57250</v>
      </c>
      <c r="AB578" s="176"/>
      <c r="AC578" s="176"/>
      <c r="AD578" s="176"/>
      <c r="AE578" s="176">
        <v>44239.87</v>
      </c>
      <c r="AF578" s="172">
        <v>44239.87</v>
      </c>
      <c r="AG578" s="172"/>
      <c r="AI578" s="168">
        <f>IFERROR(VLOOKUP(B578,[2]rptBudgetaryBudgetCrossOrganiza!$A$1:$M$754,4,FALSE),"0")</f>
        <v>57250</v>
      </c>
      <c r="AJ578" s="168">
        <f>IFERROR(VLOOKUP(B578,[2]rptBudgetaryBudgetCrossOrganiza!$A$1:$M$754,6,FALSE),"0")</f>
        <v>57250</v>
      </c>
      <c r="AK578" s="170">
        <v>57250</v>
      </c>
      <c r="AL578" s="170">
        <f>IFERROR(VLOOKUP(B578,[3]rptBudgetaryBudgetCrossOrganiza!$A$8792:$O$10068,13,FALSE),"0")</f>
        <v>11320.5</v>
      </c>
      <c r="AM578" s="170"/>
      <c r="AN578" s="170"/>
      <c r="AO578" s="170"/>
      <c r="AP578" s="170"/>
      <c r="AQ578" s="170"/>
      <c r="AS578" s="140"/>
      <c r="AT578" s="140"/>
      <c r="AU578" s="140"/>
      <c r="AV578" s="140"/>
      <c r="AW578" s="140"/>
      <c r="AX578" s="140"/>
      <c r="AY578" s="140"/>
      <c r="AZ578" s="140"/>
      <c r="BA578" s="141" t="b">
        <f t="shared" si="80"/>
        <v>1</v>
      </c>
      <c r="BB578" s="141">
        <f t="shared" si="84"/>
        <v>0</v>
      </c>
    </row>
    <row r="579" spans="1:54" hidden="1" x14ac:dyDescent="0.2">
      <c r="A579" s="141">
        <v>4</v>
      </c>
      <c r="B579" s="141" t="s">
        <v>822</v>
      </c>
      <c r="C579" s="148" t="str">
        <f t="shared" si="79"/>
        <v>40</v>
      </c>
      <c r="D579" s="148" t="str">
        <f t="shared" si="81"/>
        <v>80</v>
      </c>
      <c r="E579" s="148" t="str">
        <f t="shared" si="82"/>
        <v>650</v>
      </c>
      <c r="F579" s="127" t="str">
        <f t="shared" si="83"/>
        <v>5100.05</v>
      </c>
      <c r="G579" s="141" t="s">
        <v>103</v>
      </c>
      <c r="H579" s="163">
        <v>385</v>
      </c>
      <c r="I579" s="163">
        <v>385</v>
      </c>
      <c r="J579" s="163"/>
      <c r="K579" s="163"/>
      <c r="L579" s="163"/>
      <c r="M579" s="163">
        <v>303.48</v>
      </c>
      <c r="N579" s="139">
        <v>303.48</v>
      </c>
      <c r="O579" s="139"/>
      <c r="Q579" s="174">
        <v>305</v>
      </c>
      <c r="R579" s="174">
        <v>305</v>
      </c>
      <c r="S579" s="174"/>
      <c r="T579" s="174"/>
      <c r="U579" s="174"/>
      <c r="V579" s="174">
        <v>207.78</v>
      </c>
      <c r="W579" s="140">
        <v>207.78</v>
      </c>
      <c r="X579" s="140"/>
      <c r="Z579" s="176">
        <v>430</v>
      </c>
      <c r="AA579" s="176">
        <v>430</v>
      </c>
      <c r="AB579" s="176"/>
      <c r="AC579" s="176"/>
      <c r="AD579" s="176"/>
      <c r="AE579" s="176">
        <v>215.64</v>
      </c>
      <c r="AF579" s="172">
        <v>215.64</v>
      </c>
      <c r="AG579" s="172"/>
      <c r="AI579" s="168">
        <f>IFERROR(VLOOKUP(B579,[2]rptBudgetaryBudgetCrossOrganiza!$A$1:$M$754,4,FALSE),"0")</f>
        <v>430</v>
      </c>
      <c r="AJ579" s="168">
        <f>IFERROR(VLOOKUP(B579,[2]rptBudgetaryBudgetCrossOrganiza!$A$1:$M$754,6,FALSE),"0")</f>
        <v>430</v>
      </c>
      <c r="AK579" s="170">
        <v>430</v>
      </c>
      <c r="AL579" s="170">
        <f>IFERROR(VLOOKUP(B579,[3]rptBudgetaryBudgetCrossOrganiza!$A$8792:$O$10068,13,FALSE),"0")</f>
        <v>54.76</v>
      </c>
      <c r="AM579" s="170"/>
      <c r="AN579" s="170"/>
      <c r="AO579" s="170"/>
      <c r="AP579" s="170"/>
      <c r="AQ579" s="170"/>
      <c r="AS579" s="140"/>
      <c r="AT579" s="140"/>
      <c r="AU579" s="140"/>
      <c r="AV579" s="140"/>
      <c r="AW579" s="140"/>
      <c r="AX579" s="140"/>
      <c r="AY579" s="140"/>
      <c r="AZ579" s="140"/>
      <c r="BA579" s="141" t="b">
        <f t="shared" si="80"/>
        <v>1</v>
      </c>
      <c r="BB579" s="141">
        <f t="shared" si="84"/>
        <v>0</v>
      </c>
    </row>
    <row r="580" spans="1:54" hidden="1" x14ac:dyDescent="0.2">
      <c r="A580" s="141">
        <v>4</v>
      </c>
      <c r="B580" s="141" t="s">
        <v>823</v>
      </c>
      <c r="C580" s="148" t="str">
        <f t="shared" ref="C580:C643" si="85">MID(B580,5,2)</f>
        <v>40</v>
      </c>
      <c r="D580" s="148" t="str">
        <f t="shared" si="81"/>
        <v>80</v>
      </c>
      <c r="E580" s="148" t="str">
        <f t="shared" si="82"/>
        <v>650</v>
      </c>
      <c r="F580" s="127" t="str">
        <f t="shared" si="83"/>
        <v>5100.07</v>
      </c>
      <c r="G580" s="141" t="s">
        <v>105</v>
      </c>
      <c r="H580" s="163">
        <v>2015</v>
      </c>
      <c r="I580" s="163">
        <v>2015</v>
      </c>
      <c r="J580" s="163"/>
      <c r="K580" s="163"/>
      <c r="L580" s="163"/>
      <c r="M580" s="163">
        <v>759.68</v>
      </c>
      <c r="N580" s="139">
        <v>759.68</v>
      </c>
      <c r="O580" s="139"/>
      <c r="Q580" s="174">
        <v>1380</v>
      </c>
      <c r="R580" s="174">
        <v>1380</v>
      </c>
      <c r="S580" s="174"/>
      <c r="T580" s="174"/>
      <c r="U580" s="174"/>
      <c r="V580" s="174">
        <v>728.07</v>
      </c>
      <c r="W580" s="140">
        <v>728.07</v>
      </c>
      <c r="X580" s="140"/>
      <c r="Z580" s="176">
        <v>1260</v>
      </c>
      <c r="AA580" s="176">
        <v>1260</v>
      </c>
      <c r="AB580" s="176"/>
      <c r="AC580" s="176"/>
      <c r="AD580" s="176"/>
      <c r="AE580" s="176">
        <v>722.56</v>
      </c>
      <c r="AF580" s="172">
        <v>722.56</v>
      </c>
      <c r="AG580" s="172"/>
      <c r="AI580" s="168">
        <f>IFERROR(VLOOKUP(B580,[2]rptBudgetaryBudgetCrossOrganiza!$A$1:$M$754,4,FALSE),"0")</f>
        <v>1260</v>
      </c>
      <c r="AJ580" s="168">
        <f>IFERROR(VLOOKUP(B580,[2]rptBudgetaryBudgetCrossOrganiza!$A$1:$M$754,6,FALSE),"0")</f>
        <v>1260</v>
      </c>
      <c r="AK580" s="170">
        <v>1260</v>
      </c>
      <c r="AL580" s="170">
        <f>IFERROR(VLOOKUP(B580,[3]rptBudgetaryBudgetCrossOrganiza!$A$8792:$O$10068,13,FALSE),"0")</f>
        <v>153.78</v>
      </c>
      <c r="AM580" s="170"/>
      <c r="AN580" s="170"/>
      <c r="AO580" s="170"/>
      <c r="AP580" s="170"/>
      <c r="AQ580" s="170"/>
      <c r="AS580" s="140"/>
      <c r="AT580" s="140"/>
      <c r="AU580" s="140"/>
      <c r="AV580" s="140"/>
      <c r="AW580" s="140"/>
      <c r="AX580" s="140"/>
      <c r="AY580" s="140"/>
      <c r="AZ580" s="140"/>
      <c r="BA580" s="141" t="b">
        <f t="shared" si="80"/>
        <v>1</v>
      </c>
      <c r="BB580" s="141">
        <f t="shared" si="84"/>
        <v>0</v>
      </c>
    </row>
    <row r="581" spans="1:54" hidden="1" x14ac:dyDescent="0.2">
      <c r="A581" s="141">
        <v>4</v>
      </c>
      <c r="B581" s="141" t="s">
        <v>824</v>
      </c>
      <c r="C581" s="148" t="str">
        <f t="shared" si="85"/>
        <v>40</v>
      </c>
      <c r="D581" s="148" t="str">
        <f t="shared" si="81"/>
        <v>80</v>
      </c>
      <c r="E581" s="148" t="str">
        <f t="shared" si="82"/>
        <v>650</v>
      </c>
      <c r="F581" s="127" t="str">
        <f t="shared" si="83"/>
        <v>5100.11</v>
      </c>
      <c r="G581" s="141" t="s">
        <v>109</v>
      </c>
      <c r="H581" s="163">
        <v>4720</v>
      </c>
      <c r="I581" s="163">
        <v>4720</v>
      </c>
      <c r="J581" s="163"/>
      <c r="K581" s="163"/>
      <c r="L581" s="163"/>
      <c r="M581" s="163">
        <v>2894.33</v>
      </c>
      <c r="N581" s="139">
        <v>2894.33</v>
      </c>
      <c r="O581" s="139"/>
      <c r="Q581" s="174">
        <v>4400</v>
      </c>
      <c r="R581" s="174">
        <v>4400</v>
      </c>
      <c r="S581" s="174"/>
      <c r="T581" s="174"/>
      <c r="U581" s="174"/>
      <c r="V581" s="174">
        <v>2610.69</v>
      </c>
      <c r="W581" s="140">
        <v>2610.69</v>
      </c>
      <c r="X581" s="140"/>
      <c r="Z581" s="176">
        <v>4260</v>
      </c>
      <c r="AA581" s="176">
        <v>4260</v>
      </c>
      <c r="AB581" s="176"/>
      <c r="AC581" s="176"/>
      <c r="AD581" s="176"/>
      <c r="AE581" s="176">
        <v>3214.98</v>
      </c>
      <c r="AF581" s="172">
        <v>3214.98</v>
      </c>
      <c r="AG581" s="172"/>
      <c r="AI581" s="168">
        <f>IFERROR(VLOOKUP(B581,[2]rptBudgetaryBudgetCrossOrganiza!$A$1:$M$754,4,FALSE),"0")</f>
        <v>4260</v>
      </c>
      <c r="AJ581" s="168">
        <f>IFERROR(VLOOKUP(B581,[2]rptBudgetaryBudgetCrossOrganiza!$A$1:$M$754,6,FALSE),"0")</f>
        <v>4260</v>
      </c>
      <c r="AK581" s="170">
        <v>4260</v>
      </c>
      <c r="AL581" s="170">
        <f>IFERROR(VLOOKUP(B581,[3]rptBudgetaryBudgetCrossOrganiza!$A$8792:$O$10068,13,FALSE),"0")</f>
        <v>827.58</v>
      </c>
      <c r="AM581" s="170"/>
      <c r="AN581" s="170"/>
      <c r="AO581" s="170"/>
      <c r="AP581" s="170"/>
      <c r="AQ581" s="170"/>
      <c r="AS581" s="140"/>
      <c r="AT581" s="140"/>
      <c r="AU581" s="140"/>
      <c r="AV581" s="140"/>
      <c r="AW581" s="140"/>
      <c r="AX581" s="140"/>
      <c r="AY581" s="140"/>
      <c r="AZ581" s="140"/>
      <c r="BA581" s="141" t="b">
        <f t="shared" ref="BA581:BA644" si="86">AJ581=AK581</f>
        <v>1</v>
      </c>
      <c r="BB581" s="141">
        <f t="shared" si="84"/>
        <v>0</v>
      </c>
    </row>
    <row r="582" spans="1:54" hidden="1" x14ac:dyDescent="0.2">
      <c r="A582" s="141">
        <v>4</v>
      </c>
      <c r="B582" s="141" t="s">
        <v>825</v>
      </c>
      <c r="C582" s="148" t="str">
        <f t="shared" si="85"/>
        <v>40</v>
      </c>
      <c r="D582" s="148" t="str">
        <f t="shared" ref="D582:D645" si="87">MID(B582,8,2)</f>
        <v>80</v>
      </c>
      <c r="E582" s="148" t="str">
        <f t="shared" ref="E582:E645" si="88">MID(B582,11,3)</f>
        <v>650</v>
      </c>
      <c r="F582" s="127" t="str">
        <f t="shared" ref="F582:F645" si="89">RIGHT(B582,7)</f>
        <v>5100.17</v>
      </c>
      <c r="G582" s="141" t="s">
        <v>1027</v>
      </c>
      <c r="H582" s="163">
        <v>0</v>
      </c>
      <c r="I582" s="163">
        <v>0</v>
      </c>
      <c r="J582" s="163"/>
      <c r="K582" s="163"/>
      <c r="L582" s="163"/>
      <c r="M582" s="163">
        <v>0</v>
      </c>
      <c r="N582" s="139">
        <v>0</v>
      </c>
      <c r="O582" s="139"/>
      <c r="Q582" s="174">
        <v>0</v>
      </c>
      <c r="R582" s="174">
        <v>0</v>
      </c>
      <c r="S582" s="174"/>
      <c r="T582" s="174"/>
      <c r="U582" s="174"/>
      <c r="V582" s="174">
        <v>0</v>
      </c>
      <c r="W582" s="140">
        <v>0</v>
      </c>
      <c r="X582" s="140"/>
      <c r="Z582" s="176">
        <v>0</v>
      </c>
      <c r="AA582" s="176">
        <v>0</v>
      </c>
      <c r="AB582" s="176"/>
      <c r="AC582" s="176"/>
      <c r="AD582" s="176"/>
      <c r="AE582" s="176">
        <v>0</v>
      </c>
      <c r="AF582" s="172">
        <v>0</v>
      </c>
      <c r="AG582" s="172"/>
      <c r="AI582" s="168">
        <f>IFERROR(VLOOKUP(B582,[2]rptBudgetaryBudgetCrossOrganiza!$A$1:$M$754,4,FALSE),"0")</f>
        <v>0</v>
      </c>
      <c r="AJ582" s="168">
        <f>IFERROR(VLOOKUP(B582,[2]rptBudgetaryBudgetCrossOrganiza!$A$1:$M$754,6,FALSE),"0")</f>
        <v>0</v>
      </c>
      <c r="AK582" s="170">
        <v>0</v>
      </c>
      <c r="AL582" s="170">
        <f>IFERROR(VLOOKUP(B582,[3]rptBudgetaryBudgetCrossOrganiza!$A$8792:$O$10068,13,FALSE),"0")</f>
        <v>0</v>
      </c>
      <c r="AM582" s="170"/>
      <c r="AN582" s="170"/>
      <c r="AO582" s="170"/>
      <c r="AP582" s="170"/>
      <c r="AQ582" s="170"/>
      <c r="AS582" s="140"/>
      <c r="AT582" s="140"/>
      <c r="AU582" s="140"/>
      <c r="AV582" s="140"/>
      <c r="AW582" s="140"/>
      <c r="AX582" s="140"/>
      <c r="AY582" s="140"/>
      <c r="AZ582" s="140"/>
      <c r="BA582" s="141" t="b">
        <f t="shared" si="86"/>
        <v>1</v>
      </c>
      <c r="BB582" s="141">
        <f t="shared" si="84"/>
        <v>0</v>
      </c>
    </row>
    <row r="583" spans="1:54" hidden="1" x14ac:dyDescent="0.2">
      <c r="A583" s="141">
        <v>4</v>
      </c>
      <c r="B583" s="141" t="s">
        <v>826</v>
      </c>
      <c r="C583" s="148" t="str">
        <f t="shared" si="85"/>
        <v>40</v>
      </c>
      <c r="D583" s="148" t="str">
        <f t="shared" si="87"/>
        <v>80</v>
      </c>
      <c r="E583" s="148" t="str">
        <f t="shared" si="88"/>
        <v>650</v>
      </c>
      <c r="F583" s="127" t="str">
        <f t="shared" si="89"/>
        <v>5100.00</v>
      </c>
      <c r="G583" s="141" t="s">
        <v>98</v>
      </c>
      <c r="H583" s="163">
        <v>50790</v>
      </c>
      <c r="I583" s="163">
        <v>50790</v>
      </c>
      <c r="J583" s="163"/>
      <c r="K583" s="163"/>
      <c r="L583" s="163"/>
      <c r="M583" s="163">
        <v>30884.55</v>
      </c>
      <c r="N583" s="139">
        <v>30884.55</v>
      </c>
      <c r="O583" s="139"/>
      <c r="Q583" s="174">
        <v>48510</v>
      </c>
      <c r="R583" s="174">
        <v>48510</v>
      </c>
      <c r="S583" s="174"/>
      <c r="T583" s="174"/>
      <c r="U583" s="174"/>
      <c r="V583" s="174">
        <v>33416.019999999997</v>
      </c>
      <c r="W583" s="140">
        <v>33416.019999999997</v>
      </c>
      <c r="X583" s="140"/>
      <c r="Z583" s="176">
        <v>51040</v>
      </c>
      <c r="AA583" s="176">
        <v>51040</v>
      </c>
      <c r="AB583" s="176"/>
      <c r="AC583" s="176"/>
      <c r="AD583" s="176"/>
      <c r="AE583" s="176">
        <v>43404.45</v>
      </c>
      <c r="AF583" s="172">
        <v>43404.45</v>
      </c>
      <c r="AG583" s="172"/>
      <c r="AI583" s="168">
        <f>IFERROR(VLOOKUP(B583,[2]rptBudgetaryBudgetCrossOrganiza!$A$1:$M$754,4,FALSE),"0")</f>
        <v>51040</v>
      </c>
      <c r="AJ583" s="168">
        <f>IFERROR(VLOOKUP(B583,[2]rptBudgetaryBudgetCrossOrganiza!$A$1:$M$754,6,FALSE),"0")</f>
        <v>51040</v>
      </c>
      <c r="AK583" s="170">
        <v>51040</v>
      </c>
      <c r="AL583" s="170">
        <f>IFERROR(VLOOKUP(B583,[3]rptBudgetaryBudgetCrossOrganiza!$A$8792:$O$10068,13,FALSE),"0")</f>
        <v>11671.27</v>
      </c>
      <c r="AM583" s="170"/>
      <c r="AN583" s="170"/>
      <c r="AO583" s="170"/>
      <c r="AP583" s="170"/>
      <c r="AQ583" s="170"/>
      <c r="AS583" s="140"/>
      <c r="AT583" s="140"/>
      <c r="AU583" s="140"/>
      <c r="AV583" s="140"/>
      <c r="AW583" s="140"/>
      <c r="AX583" s="140"/>
      <c r="AY583" s="140"/>
      <c r="AZ583" s="140"/>
      <c r="BA583" s="141" t="b">
        <f t="shared" si="86"/>
        <v>1</v>
      </c>
      <c r="BB583" s="141">
        <f t="shared" si="84"/>
        <v>0</v>
      </c>
    </row>
    <row r="584" spans="1:54" hidden="1" x14ac:dyDescent="0.2">
      <c r="A584" s="141">
        <v>4</v>
      </c>
      <c r="B584" s="141" t="s">
        <v>827</v>
      </c>
      <c r="C584" s="148" t="str">
        <f t="shared" si="85"/>
        <v>40</v>
      </c>
      <c r="D584" s="148" t="str">
        <f t="shared" si="87"/>
        <v>80</v>
      </c>
      <c r="E584" s="148" t="str">
        <f t="shared" si="88"/>
        <v>650</v>
      </c>
      <c r="F584" s="127" t="str">
        <f t="shared" si="89"/>
        <v>5100.14</v>
      </c>
      <c r="G584" s="141" t="s">
        <v>112</v>
      </c>
      <c r="H584" s="163">
        <v>0</v>
      </c>
      <c r="I584" s="163">
        <v>0</v>
      </c>
      <c r="J584" s="163"/>
      <c r="K584" s="163"/>
      <c r="L584" s="163"/>
      <c r="M584" s="163">
        <v>0</v>
      </c>
      <c r="N584" s="139">
        <v>0</v>
      </c>
      <c r="O584" s="139"/>
      <c r="Q584" s="174">
        <v>0</v>
      </c>
      <c r="R584" s="174">
        <v>0</v>
      </c>
      <c r="S584" s="174"/>
      <c r="T584" s="174"/>
      <c r="U584" s="174"/>
      <c r="V584" s="174">
        <v>0</v>
      </c>
      <c r="W584" s="140">
        <v>0</v>
      </c>
      <c r="X584" s="140"/>
      <c r="Z584" s="176">
        <v>0</v>
      </c>
      <c r="AA584" s="176">
        <v>0</v>
      </c>
      <c r="AB584" s="176"/>
      <c r="AC584" s="176"/>
      <c r="AD584" s="176"/>
      <c r="AE584" s="176">
        <v>0</v>
      </c>
      <c r="AF584" s="172">
        <v>0</v>
      </c>
      <c r="AG584" s="172"/>
      <c r="AI584" s="168">
        <f>IFERROR(VLOOKUP(B584,[2]rptBudgetaryBudgetCrossOrganiza!$A$1:$M$754,4,FALSE),"0")</f>
        <v>0</v>
      </c>
      <c r="AJ584" s="168">
        <f>IFERROR(VLOOKUP(B584,[2]rptBudgetaryBudgetCrossOrganiza!$A$1:$M$754,6,FALSE),"0")</f>
        <v>0</v>
      </c>
      <c r="AK584" s="170">
        <v>0</v>
      </c>
      <c r="AL584" s="170">
        <f>IFERROR(VLOOKUP(B584,[3]rptBudgetaryBudgetCrossOrganiza!$A$8792:$O$10068,13,FALSE),"0")</f>
        <v>0</v>
      </c>
      <c r="AM584" s="170"/>
      <c r="AN584" s="170"/>
      <c r="AO584" s="170"/>
      <c r="AP584" s="170"/>
      <c r="AQ584" s="170"/>
      <c r="AS584" s="140"/>
      <c r="AT584" s="140"/>
      <c r="AU584" s="140"/>
      <c r="AV584" s="140"/>
      <c r="AW584" s="140"/>
      <c r="AX584" s="140"/>
      <c r="AY584" s="140"/>
      <c r="AZ584" s="140"/>
      <c r="BA584" s="141" t="b">
        <f t="shared" si="86"/>
        <v>1</v>
      </c>
      <c r="BB584" s="141">
        <f t="shared" si="84"/>
        <v>0</v>
      </c>
    </row>
    <row r="585" spans="1:54" hidden="1" x14ac:dyDescent="0.2">
      <c r="A585" s="141">
        <v>4</v>
      </c>
      <c r="B585" s="141" t="s">
        <v>828</v>
      </c>
      <c r="C585" s="148" t="str">
        <f t="shared" si="85"/>
        <v>40</v>
      </c>
      <c r="D585" s="148" t="str">
        <f t="shared" si="87"/>
        <v>80</v>
      </c>
      <c r="E585" s="148" t="str">
        <f t="shared" si="88"/>
        <v>650</v>
      </c>
      <c r="F585" s="127" t="str">
        <f t="shared" si="89"/>
        <v>5100.01</v>
      </c>
      <c r="G585" s="141" t="s">
        <v>99</v>
      </c>
      <c r="H585" s="163">
        <v>28170</v>
      </c>
      <c r="I585" s="163">
        <v>28170</v>
      </c>
      <c r="J585" s="163"/>
      <c r="K585" s="163"/>
      <c r="L585" s="163"/>
      <c r="M585" s="163">
        <v>19121.919999999998</v>
      </c>
      <c r="N585" s="139">
        <v>19121.919999999998</v>
      </c>
      <c r="O585" s="139"/>
      <c r="Q585" s="174">
        <v>24545</v>
      </c>
      <c r="R585" s="174">
        <v>24545</v>
      </c>
      <c r="S585" s="174"/>
      <c r="T585" s="174"/>
      <c r="U585" s="174"/>
      <c r="V585" s="174">
        <v>19230.41</v>
      </c>
      <c r="W585" s="140">
        <v>19230.41</v>
      </c>
      <c r="X585" s="140"/>
      <c r="Z585" s="176">
        <v>24600</v>
      </c>
      <c r="AA585" s="176">
        <v>24600</v>
      </c>
      <c r="AB585" s="176"/>
      <c r="AC585" s="176"/>
      <c r="AD585" s="176"/>
      <c r="AE585" s="176">
        <v>23814.86</v>
      </c>
      <c r="AF585" s="172">
        <v>23814.86</v>
      </c>
      <c r="AG585" s="172"/>
      <c r="AI585" s="168">
        <f>IFERROR(VLOOKUP(B585,[2]rptBudgetaryBudgetCrossOrganiza!$A$1:$M$754,4,FALSE),"0")</f>
        <v>24600</v>
      </c>
      <c r="AJ585" s="168">
        <f>IFERROR(VLOOKUP(B585,[2]rptBudgetaryBudgetCrossOrganiza!$A$1:$M$754,6,FALSE),"0")</f>
        <v>24600</v>
      </c>
      <c r="AK585" s="170">
        <v>24600</v>
      </c>
      <c r="AL585" s="170">
        <f>IFERROR(VLOOKUP(B585,[3]rptBudgetaryBudgetCrossOrganiza!$A$8792:$O$10068,13,FALSE),"0")</f>
        <v>6560.87</v>
      </c>
      <c r="AM585" s="170"/>
      <c r="AN585" s="170"/>
      <c r="AO585" s="170"/>
      <c r="AP585" s="170"/>
      <c r="AQ585" s="170"/>
      <c r="AS585" s="140"/>
      <c r="AT585" s="140"/>
      <c r="AU585" s="140"/>
      <c r="AV585" s="140"/>
      <c r="AW585" s="140"/>
      <c r="AX585" s="140"/>
      <c r="AY585" s="140"/>
      <c r="AZ585" s="140"/>
      <c r="BA585" s="141" t="b">
        <f t="shared" si="86"/>
        <v>1</v>
      </c>
      <c r="BB585" s="141">
        <f t="shared" si="84"/>
        <v>0</v>
      </c>
    </row>
    <row r="586" spans="1:54" hidden="1" x14ac:dyDescent="0.2">
      <c r="A586" s="141">
        <v>4</v>
      </c>
      <c r="B586" s="141" t="s">
        <v>829</v>
      </c>
      <c r="C586" s="148" t="str">
        <f t="shared" si="85"/>
        <v>40</v>
      </c>
      <c r="D586" s="148" t="str">
        <f t="shared" si="87"/>
        <v>80</v>
      </c>
      <c r="E586" s="148" t="str">
        <f t="shared" si="88"/>
        <v>650</v>
      </c>
      <c r="F586" s="127" t="str">
        <f t="shared" si="89"/>
        <v>5100.09</v>
      </c>
      <c r="G586" s="141" t="s">
        <v>107</v>
      </c>
      <c r="H586" s="163">
        <v>0</v>
      </c>
      <c r="I586" s="163">
        <v>0</v>
      </c>
      <c r="J586" s="163"/>
      <c r="K586" s="163"/>
      <c r="L586" s="163"/>
      <c r="M586" s="163">
        <v>0</v>
      </c>
      <c r="N586" s="139">
        <v>0</v>
      </c>
      <c r="O586" s="139"/>
      <c r="Q586" s="174">
        <v>0</v>
      </c>
      <c r="R586" s="174">
        <v>0</v>
      </c>
      <c r="S586" s="174"/>
      <c r="T586" s="174"/>
      <c r="U586" s="174"/>
      <c r="V586" s="174">
        <v>0</v>
      </c>
      <c r="W586" s="140">
        <v>0</v>
      </c>
      <c r="X586" s="140"/>
      <c r="Z586" s="176">
        <v>0</v>
      </c>
      <c r="AA586" s="176">
        <v>0</v>
      </c>
      <c r="AB586" s="176"/>
      <c r="AC586" s="176"/>
      <c r="AD586" s="176"/>
      <c r="AE586" s="176">
        <v>0</v>
      </c>
      <c r="AF586" s="172">
        <v>0</v>
      </c>
      <c r="AG586" s="172"/>
      <c r="AI586" s="168">
        <f>IFERROR(VLOOKUP(B586,[2]rptBudgetaryBudgetCrossOrganiza!$A$1:$M$754,4,FALSE),"0")</f>
        <v>0</v>
      </c>
      <c r="AJ586" s="168">
        <f>IFERROR(VLOOKUP(B586,[2]rptBudgetaryBudgetCrossOrganiza!$A$1:$M$754,6,FALSE),"0")</f>
        <v>0</v>
      </c>
      <c r="AK586" s="170">
        <v>0</v>
      </c>
      <c r="AL586" s="170">
        <f>IFERROR(VLOOKUP(B586,[3]rptBudgetaryBudgetCrossOrganiza!$A$8792:$O$10068,13,FALSE),"0")</f>
        <v>0</v>
      </c>
      <c r="AM586" s="170"/>
      <c r="AN586" s="170"/>
      <c r="AO586" s="170"/>
      <c r="AP586" s="170"/>
      <c r="AQ586" s="170"/>
      <c r="AS586" s="140"/>
      <c r="AT586" s="140"/>
      <c r="AU586" s="140"/>
      <c r="AV586" s="140"/>
      <c r="AW586" s="140"/>
      <c r="AX586" s="140"/>
      <c r="AY586" s="140"/>
      <c r="AZ586" s="140"/>
      <c r="BA586" s="141" t="b">
        <f t="shared" si="86"/>
        <v>1</v>
      </c>
      <c r="BB586" s="141">
        <f t="shared" si="84"/>
        <v>0</v>
      </c>
    </row>
    <row r="587" spans="1:54" x14ac:dyDescent="0.2">
      <c r="A587" s="141">
        <v>4</v>
      </c>
      <c r="B587" s="141" t="s">
        <v>830</v>
      </c>
      <c r="C587" s="148" t="str">
        <f t="shared" si="85"/>
        <v>40</v>
      </c>
      <c r="D587" s="148" t="str">
        <f t="shared" si="87"/>
        <v>80</v>
      </c>
      <c r="E587" s="148" t="str">
        <f t="shared" si="88"/>
        <v>650</v>
      </c>
      <c r="F587" s="127" t="str">
        <f t="shared" si="89"/>
        <v>5100.10</v>
      </c>
      <c r="G587" s="141" t="s">
        <v>108</v>
      </c>
      <c r="H587" s="163">
        <v>555</v>
      </c>
      <c r="I587" s="163">
        <v>555</v>
      </c>
      <c r="J587" s="163"/>
      <c r="K587" s="163"/>
      <c r="L587" s="163"/>
      <c r="M587" s="163">
        <v>705</v>
      </c>
      <c r="N587" s="139">
        <v>705</v>
      </c>
      <c r="O587" s="139"/>
      <c r="Q587" s="174">
        <v>420</v>
      </c>
      <c r="R587" s="174">
        <v>420</v>
      </c>
      <c r="S587" s="174"/>
      <c r="T587" s="174"/>
      <c r="U587" s="174"/>
      <c r="V587" s="174">
        <v>403.12</v>
      </c>
      <c r="W587" s="140">
        <v>403.12</v>
      </c>
      <c r="X587" s="140"/>
      <c r="Z587" s="176">
        <v>420</v>
      </c>
      <c r="AA587" s="176">
        <v>420</v>
      </c>
      <c r="AB587" s="176"/>
      <c r="AC587" s="176"/>
      <c r="AD587" s="176"/>
      <c r="AE587" s="176">
        <v>1270</v>
      </c>
      <c r="AF587" s="172">
        <v>1270</v>
      </c>
      <c r="AG587" s="172"/>
      <c r="AI587" s="168">
        <f>IFERROR(VLOOKUP(B587,[2]rptBudgetaryBudgetCrossOrganiza!$A$1:$M$754,4,FALSE),"0")</f>
        <v>420</v>
      </c>
      <c r="AJ587" s="168">
        <f>IFERROR(VLOOKUP(B587,[2]rptBudgetaryBudgetCrossOrganiza!$A$1:$M$754,6,FALSE),"0")</f>
        <v>420</v>
      </c>
      <c r="AK587" s="197">
        <v>1420</v>
      </c>
      <c r="AL587" s="170">
        <f>IFERROR(VLOOKUP(B587,[3]rptBudgetaryBudgetCrossOrganiza!$A$8792:$O$10068,13,FALSE),"0")</f>
        <v>150</v>
      </c>
      <c r="AM587" s="170"/>
      <c r="AN587" s="170"/>
      <c r="AO587" s="170"/>
      <c r="AP587" s="170"/>
      <c r="AQ587" s="170"/>
      <c r="AS587" s="140"/>
      <c r="AT587" s="140"/>
      <c r="AU587" s="140"/>
      <c r="AV587" s="140"/>
      <c r="AW587" s="140"/>
      <c r="AX587" s="140"/>
      <c r="AY587" s="140"/>
      <c r="AZ587" s="140"/>
      <c r="BA587" s="141" t="b">
        <f t="shared" si="86"/>
        <v>0</v>
      </c>
      <c r="BB587" s="141">
        <f t="shared" si="84"/>
        <v>1000</v>
      </c>
    </row>
    <row r="588" spans="1:54" hidden="1" x14ac:dyDescent="0.2">
      <c r="A588" s="141">
        <v>4</v>
      </c>
      <c r="B588" s="141" t="s">
        <v>831</v>
      </c>
      <c r="C588" s="148" t="str">
        <f t="shared" si="85"/>
        <v>40</v>
      </c>
      <c r="D588" s="148" t="str">
        <f t="shared" si="87"/>
        <v>80</v>
      </c>
      <c r="E588" s="148" t="str">
        <f t="shared" si="88"/>
        <v>650</v>
      </c>
      <c r="F588" s="127" t="str">
        <f t="shared" si="89"/>
        <v>5100.04</v>
      </c>
      <c r="G588" s="141" t="s">
        <v>102</v>
      </c>
      <c r="H588" s="163">
        <v>926</v>
      </c>
      <c r="I588" s="163">
        <v>926</v>
      </c>
      <c r="J588" s="163"/>
      <c r="K588" s="163"/>
      <c r="L588" s="163"/>
      <c r="M588" s="163">
        <v>657.72</v>
      </c>
      <c r="N588" s="139">
        <v>657.72</v>
      </c>
      <c r="O588" s="139"/>
      <c r="Q588" s="174">
        <v>820</v>
      </c>
      <c r="R588" s="174">
        <v>820</v>
      </c>
      <c r="S588" s="174"/>
      <c r="T588" s="174"/>
      <c r="U588" s="174"/>
      <c r="V588" s="174">
        <v>542.19000000000005</v>
      </c>
      <c r="W588" s="140">
        <v>542.19000000000005</v>
      </c>
      <c r="X588" s="140"/>
      <c r="Z588" s="176">
        <v>705</v>
      </c>
      <c r="AA588" s="176">
        <v>705</v>
      </c>
      <c r="AB588" s="176"/>
      <c r="AC588" s="176"/>
      <c r="AD588" s="176"/>
      <c r="AE588" s="176">
        <v>554.88</v>
      </c>
      <c r="AF588" s="172">
        <v>554.88</v>
      </c>
      <c r="AG588" s="172"/>
      <c r="AI588" s="168">
        <f>IFERROR(VLOOKUP(B588,[2]rptBudgetaryBudgetCrossOrganiza!$A$1:$M$754,4,FALSE),"0")</f>
        <v>705</v>
      </c>
      <c r="AJ588" s="168">
        <f>IFERROR(VLOOKUP(B588,[2]rptBudgetaryBudgetCrossOrganiza!$A$1:$M$754,6,FALSE),"0")</f>
        <v>705</v>
      </c>
      <c r="AK588" s="170">
        <v>705</v>
      </c>
      <c r="AL588" s="170">
        <f>IFERROR(VLOOKUP(B588,[3]rptBudgetaryBudgetCrossOrganiza!$A$8792:$O$10068,13,FALSE),"0")</f>
        <v>138.72</v>
      </c>
      <c r="AM588" s="170"/>
      <c r="AN588" s="170"/>
      <c r="AO588" s="170"/>
      <c r="AP588" s="170"/>
      <c r="AQ588" s="170"/>
      <c r="AS588" s="140"/>
      <c r="AT588" s="140"/>
      <c r="AU588" s="140"/>
      <c r="AV588" s="140"/>
      <c r="AW588" s="140"/>
      <c r="AX588" s="140"/>
      <c r="AY588" s="140"/>
      <c r="AZ588" s="140"/>
      <c r="BA588" s="141" t="b">
        <f t="shared" si="86"/>
        <v>1</v>
      </c>
      <c r="BB588" s="141">
        <f t="shared" si="84"/>
        <v>0</v>
      </c>
    </row>
    <row r="589" spans="1:54" hidden="1" x14ac:dyDescent="0.2">
      <c r="A589" s="141">
        <v>4</v>
      </c>
      <c r="B589" s="141" t="s">
        <v>832</v>
      </c>
      <c r="C589" s="148" t="str">
        <f t="shared" si="85"/>
        <v>40</v>
      </c>
      <c r="D589" s="148" t="str">
        <f t="shared" si="87"/>
        <v>80</v>
      </c>
      <c r="E589" s="148" t="str">
        <f t="shared" si="88"/>
        <v>650</v>
      </c>
      <c r="F589" s="127" t="str">
        <f t="shared" si="89"/>
        <v>5100.06</v>
      </c>
      <c r="G589" s="141" t="s">
        <v>104</v>
      </c>
      <c r="H589" s="163">
        <v>8660</v>
      </c>
      <c r="I589" s="163">
        <v>8660</v>
      </c>
      <c r="J589" s="163"/>
      <c r="K589" s="163"/>
      <c r="L589" s="163"/>
      <c r="M589" s="163">
        <v>8660</v>
      </c>
      <c r="N589" s="139">
        <v>8660</v>
      </c>
      <c r="O589" s="139"/>
      <c r="Q589" s="174">
        <v>9540</v>
      </c>
      <c r="R589" s="174">
        <v>9540</v>
      </c>
      <c r="S589" s="174"/>
      <c r="T589" s="174"/>
      <c r="U589" s="174"/>
      <c r="V589" s="174">
        <v>9540</v>
      </c>
      <c r="W589" s="140">
        <v>9540</v>
      </c>
      <c r="X589" s="140"/>
      <c r="Z589" s="176">
        <v>8990</v>
      </c>
      <c r="AA589" s="176">
        <v>8990</v>
      </c>
      <c r="AB589" s="176"/>
      <c r="AC589" s="176"/>
      <c r="AD589" s="176"/>
      <c r="AE589" s="176">
        <v>2996.68</v>
      </c>
      <c r="AF589" s="172">
        <v>2996.68</v>
      </c>
      <c r="AG589" s="172"/>
      <c r="AI589" s="168">
        <f>IFERROR(VLOOKUP(B589,[2]rptBudgetaryBudgetCrossOrganiza!$A$1:$M$754,4,FALSE),"0")</f>
        <v>8990</v>
      </c>
      <c r="AJ589" s="168">
        <f>IFERROR(VLOOKUP(B589,[2]rptBudgetaryBudgetCrossOrganiza!$A$1:$M$754,6,FALSE),"0")</f>
        <v>8990</v>
      </c>
      <c r="AK589" s="170">
        <v>8990</v>
      </c>
      <c r="AL589" s="170">
        <f>IFERROR(VLOOKUP(B589,[3]rptBudgetaryBudgetCrossOrganiza!$A$8792:$O$10068,13,FALSE),"0")</f>
        <v>0</v>
      </c>
      <c r="AM589" s="170"/>
      <c r="AN589" s="170"/>
      <c r="AO589" s="170"/>
      <c r="AP589" s="170"/>
      <c r="AQ589" s="170"/>
      <c r="AS589" s="140"/>
      <c r="AT589" s="140"/>
      <c r="AU589" s="140"/>
      <c r="AV589" s="140"/>
      <c r="AW589" s="140"/>
      <c r="AX589" s="140"/>
      <c r="AY589" s="140"/>
      <c r="AZ589" s="140"/>
      <c r="BA589" s="141" t="b">
        <f t="shared" si="86"/>
        <v>1</v>
      </c>
      <c r="BB589" s="141">
        <f t="shared" ref="BB589:BB652" si="90">AK589-AI589</f>
        <v>0</v>
      </c>
    </row>
    <row r="590" spans="1:54" hidden="1" x14ac:dyDescent="0.2">
      <c r="A590" s="141">
        <v>7</v>
      </c>
      <c r="B590" s="141" t="s">
        <v>833</v>
      </c>
      <c r="C590" s="148" t="str">
        <f t="shared" si="85"/>
        <v>40</v>
      </c>
      <c r="D590" s="148" t="str">
        <f t="shared" si="87"/>
        <v>80</v>
      </c>
      <c r="E590" s="148" t="str">
        <f t="shared" si="88"/>
        <v>650</v>
      </c>
      <c r="F590" s="127" t="str">
        <f t="shared" si="89"/>
        <v>7000.99</v>
      </c>
      <c r="G590" s="141" t="s">
        <v>84</v>
      </c>
      <c r="H590" s="163">
        <v>19570</v>
      </c>
      <c r="I590" s="163">
        <v>0</v>
      </c>
      <c r="J590" s="163"/>
      <c r="K590" s="163"/>
      <c r="L590" s="163"/>
      <c r="M590" s="163">
        <v>0</v>
      </c>
      <c r="N590" s="139">
        <v>0</v>
      </c>
      <c r="O590" s="139"/>
      <c r="Q590" s="174">
        <v>0</v>
      </c>
      <c r="R590" s="174">
        <v>0</v>
      </c>
      <c r="S590" s="174"/>
      <c r="T590" s="174"/>
      <c r="U590" s="174"/>
      <c r="V590" s="174">
        <v>0</v>
      </c>
      <c r="W590" s="140">
        <v>0</v>
      </c>
      <c r="X590" s="140"/>
      <c r="Z590" s="176">
        <v>0</v>
      </c>
      <c r="AA590" s="176">
        <v>0</v>
      </c>
      <c r="AB590" s="176"/>
      <c r="AC590" s="176"/>
      <c r="AD590" s="176"/>
      <c r="AE590" s="176">
        <v>0</v>
      </c>
      <c r="AF590" s="172">
        <v>0</v>
      </c>
      <c r="AG590" s="172"/>
      <c r="AI590" s="168">
        <f>IFERROR(VLOOKUP(B590,[2]rptBudgetaryBudgetCrossOrganiza!$A$1:$M$754,4,FALSE),"0")</f>
        <v>0</v>
      </c>
      <c r="AJ590" s="168">
        <f>IFERROR(VLOOKUP(B590,[2]rptBudgetaryBudgetCrossOrganiza!$A$1:$M$754,6,FALSE),"0")</f>
        <v>0</v>
      </c>
      <c r="AK590" s="170">
        <v>0</v>
      </c>
      <c r="AL590" s="170">
        <f>IFERROR(VLOOKUP(B590,[3]rptBudgetaryBudgetCrossOrganiza!$A$8792:$O$10068,13,FALSE),"0")</f>
        <v>0</v>
      </c>
      <c r="AM590" s="170"/>
      <c r="AN590" s="170"/>
      <c r="AO590" s="170"/>
      <c r="AP590" s="170"/>
      <c r="AQ590" s="170"/>
      <c r="AS590" s="140"/>
      <c r="AT590" s="140"/>
      <c r="AU590" s="140"/>
      <c r="AV590" s="140"/>
      <c r="AW590" s="140"/>
      <c r="AX590" s="140"/>
      <c r="AY590" s="140"/>
      <c r="AZ590" s="140"/>
      <c r="BA590" s="141" t="b">
        <f t="shared" si="86"/>
        <v>1</v>
      </c>
      <c r="BB590" s="141">
        <f t="shared" si="90"/>
        <v>0</v>
      </c>
    </row>
    <row r="591" spans="1:54" hidden="1" x14ac:dyDescent="0.2">
      <c r="A591" s="141">
        <v>7</v>
      </c>
      <c r="B591" s="141" t="s">
        <v>834</v>
      </c>
      <c r="C591" s="148" t="str">
        <f t="shared" si="85"/>
        <v>40</v>
      </c>
      <c r="D591" s="148" t="str">
        <f t="shared" si="87"/>
        <v>80</v>
      </c>
      <c r="E591" s="148" t="str">
        <f t="shared" si="88"/>
        <v>650</v>
      </c>
      <c r="F591" s="127" t="str">
        <f t="shared" si="89"/>
        <v>7000.03</v>
      </c>
      <c r="G591" s="141" t="s">
        <v>83</v>
      </c>
      <c r="H591" s="163">
        <v>0</v>
      </c>
      <c r="I591" s="163">
        <v>19570</v>
      </c>
      <c r="J591" s="163"/>
      <c r="K591" s="163"/>
      <c r="L591" s="163"/>
      <c r="M591" s="163">
        <v>0</v>
      </c>
      <c r="N591" s="139">
        <v>0</v>
      </c>
      <c r="O591" s="139"/>
      <c r="Q591" s="174">
        <v>0</v>
      </c>
      <c r="R591" s="174">
        <v>48570</v>
      </c>
      <c r="S591" s="174"/>
      <c r="T591" s="174"/>
      <c r="U591" s="174"/>
      <c r="V591" s="174">
        <v>25365.93</v>
      </c>
      <c r="W591" s="140">
        <v>25365.93</v>
      </c>
      <c r="X591" s="140"/>
      <c r="Z591" s="176">
        <v>0</v>
      </c>
      <c r="AA591" s="176">
        <v>0</v>
      </c>
      <c r="AB591" s="176"/>
      <c r="AC591" s="176"/>
      <c r="AD591" s="176"/>
      <c r="AE591" s="176">
        <v>0</v>
      </c>
      <c r="AF591" s="172">
        <v>0</v>
      </c>
      <c r="AG591" s="172"/>
      <c r="AI591" s="168">
        <f>IFERROR(VLOOKUP(B591,[2]rptBudgetaryBudgetCrossOrganiza!$A$1:$M$754,4,FALSE),"0")</f>
        <v>0</v>
      </c>
      <c r="AJ591" s="168">
        <f>IFERROR(VLOOKUP(B591,[2]rptBudgetaryBudgetCrossOrganiza!$A$1:$M$754,6,FALSE),"0")</f>
        <v>0</v>
      </c>
      <c r="AK591" s="170">
        <v>0</v>
      </c>
      <c r="AL591" s="170">
        <f>IFERROR(VLOOKUP(B591,[3]rptBudgetaryBudgetCrossOrganiza!$A$8792:$O$10068,13,FALSE),"0")</f>
        <v>0</v>
      </c>
      <c r="AM591" s="170"/>
      <c r="AN591" s="170"/>
      <c r="AO591" s="170"/>
      <c r="AP591" s="170"/>
      <c r="AQ591" s="170"/>
      <c r="AS591" s="140"/>
      <c r="AT591" s="140"/>
      <c r="AU591" s="140"/>
      <c r="AV591" s="140"/>
      <c r="AW591" s="140"/>
      <c r="AX591" s="140"/>
      <c r="AY591" s="140"/>
      <c r="AZ591" s="140"/>
      <c r="BA591" s="141" t="b">
        <f t="shared" si="86"/>
        <v>1</v>
      </c>
      <c r="BB591" s="141">
        <f t="shared" si="90"/>
        <v>0</v>
      </c>
    </row>
    <row r="592" spans="1:54" hidden="1" x14ac:dyDescent="0.2">
      <c r="A592" s="141">
        <v>6</v>
      </c>
      <c r="B592" s="141" t="s">
        <v>835</v>
      </c>
      <c r="C592" s="148" t="str">
        <f t="shared" si="85"/>
        <v>40</v>
      </c>
      <c r="D592" s="148" t="str">
        <f t="shared" si="87"/>
        <v>80</v>
      </c>
      <c r="E592" s="148" t="str">
        <f t="shared" si="88"/>
        <v>650</v>
      </c>
      <c r="F592" s="127" t="str">
        <f t="shared" si="89"/>
        <v>6300.03</v>
      </c>
      <c r="G592" s="141" t="s">
        <v>1071</v>
      </c>
      <c r="H592" s="163">
        <v>1000</v>
      </c>
      <c r="I592" s="163">
        <v>1000</v>
      </c>
      <c r="J592" s="163"/>
      <c r="K592" s="163"/>
      <c r="L592" s="163"/>
      <c r="M592" s="163">
        <v>535</v>
      </c>
      <c r="N592" s="139">
        <v>535</v>
      </c>
      <c r="O592" s="139"/>
      <c r="Q592" s="174">
        <v>1000</v>
      </c>
      <c r="R592" s="174">
        <v>1000</v>
      </c>
      <c r="S592" s="174"/>
      <c r="T592" s="174"/>
      <c r="U592" s="174"/>
      <c r="V592" s="174">
        <v>276</v>
      </c>
      <c r="W592" s="140">
        <v>276</v>
      </c>
      <c r="X592" s="140"/>
      <c r="Z592" s="176">
        <v>1000</v>
      </c>
      <c r="AA592" s="176">
        <v>1000</v>
      </c>
      <c r="AB592" s="176"/>
      <c r="AC592" s="176"/>
      <c r="AD592" s="176"/>
      <c r="AE592" s="176">
        <v>472</v>
      </c>
      <c r="AF592" s="172">
        <v>472</v>
      </c>
      <c r="AG592" s="172"/>
      <c r="AI592" s="168">
        <f>IFERROR(VLOOKUP(B592,[2]rptBudgetaryBudgetCrossOrganiza!$A$1:$M$754,4,FALSE),"0")</f>
        <v>1000</v>
      </c>
      <c r="AJ592" s="168">
        <f>IFERROR(VLOOKUP(B592,[2]rptBudgetaryBudgetCrossOrganiza!$A$1:$M$754,6,FALSE),"0")</f>
        <v>1000</v>
      </c>
      <c r="AK592" s="170">
        <v>1000</v>
      </c>
      <c r="AL592" s="170">
        <f>IFERROR(VLOOKUP(B592,[3]rptBudgetaryBudgetCrossOrganiza!$A$8792:$O$10068,13,FALSE),"0")</f>
        <v>101</v>
      </c>
      <c r="AM592" s="170"/>
      <c r="AN592" s="170"/>
      <c r="AO592" s="170"/>
      <c r="AP592" s="170"/>
      <c r="AQ592" s="170"/>
      <c r="AS592" s="140"/>
      <c r="AT592" s="140"/>
      <c r="AU592" s="140"/>
      <c r="AV592" s="140"/>
      <c r="AW592" s="140"/>
      <c r="AX592" s="140"/>
      <c r="AY592" s="140"/>
      <c r="AZ592" s="140"/>
      <c r="BA592" s="141" t="b">
        <f t="shared" si="86"/>
        <v>1</v>
      </c>
      <c r="BB592" s="141">
        <f t="shared" si="90"/>
        <v>0</v>
      </c>
    </row>
    <row r="593" spans="1:54" hidden="1" x14ac:dyDescent="0.2">
      <c r="A593" s="141">
        <v>6</v>
      </c>
      <c r="B593" s="141" t="s">
        <v>836</v>
      </c>
      <c r="C593" s="148" t="str">
        <f t="shared" si="85"/>
        <v>40</v>
      </c>
      <c r="D593" s="148" t="str">
        <f t="shared" si="87"/>
        <v>80</v>
      </c>
      <c r="E593" s="148" t="str">
        <f t="shared" si="88"/>
        <v>650</v>
      </c>
      <c r="F593" s="127" t="str">
        <f t="shared" si="89"/>
        <v>6300.01</v>
      </c>
      <c r="G593" s="141" t="s">
        <v>158</v>
      </c>
      <c r="H593" s="163">
        <v>1000</v>
      </c>
      <c r="I593" s="163">
        <v>1000</v>
      </c>
      <c r="J593" s="163"/>
      <c r="K593" s="163"/>
      <c r="L593" s="163"/>
      <c r="M593" s="163">
        <v>540</v>
      </c>
      <c r="N593" s="139">
        <v>540</v>
      </c>
      <c r="O593" s="139"/>
      <c r="Q593" s="174">
        <v>1000</v>
      </c>
      <c r="R593" s="174">
        <v>1000</v>
      </c>
      <c r="S593" s="174"/>
      <c r="T593" s="174"/>
      <c r="U593" s="174"/>
      <c r="V593" s="174">
        <v>564</v>
      </c>
      <c r="W593" s="140">
        <v>564</v>
      </c>
      <c r="X593" s="140"/>
      <c r="Z593" s="176">
        <v>1000</v>
      </c>
      <c r="AA593" s="176">
        <v>1000</v>
      </c>
      <c r="AB593" s="176"/>
      <c r="AC593" s="176"/>
      <c r="AD593" s="176"/>
      <c r="AE593" s="176">
        <v>576</v>
      </c>
      <c r="AF593" s="172">
        <v>576</v>
      </c>
      <c r="AG593" s="172"/>
      <c r="AI593" s="168">
        <f>IFERROR(VLOOKUP(B593,[2]rptBudgetaryBudgetCrossOrganiza!$A$1:$M$754,4,FALSE),"0")</f>
        <v>1000</v>
      </c>
      <c r="AJ593" s="168">
        <f>IFERROR(VLOOKUP(B593,[2]rptBudgetaryBudgetCrossOrganiza!$A$1:$M$754,6,FALSE),"0")</f>
        <v>1000</v>
      </c>
      <c r="AK593" s="170">
        <v>1000</v>
      </c>
      <c r="AL593" s="170">
        <f>IFERROR(VLOOKUP(B593,[3]rptBudgetaryBudgetCrossOrganiza!$A$8792:$O$10068,13,FALSE),"0")</f>
        <v>384</v>
      </c>
      <c r="AM593" s="170"/>
      <c r="AN593" s="170"/>
      <c r="AO593" s="170"/>
      <c r="AP593" s="170"/>
      <c r="AQ593" s="170"/>
      <c r="AS593" s="140"/>
      <c r="AT593" s="140"/>
      <c r="AU593" s="140"/>
      <c r="AV593" s="140"/>
      <c r="AW593" s="140"/>
      <c r="AX593" s="140"/>
      <c r="AY593" s="140"/>
      <c r="AZ593" s="140"/>
      <c r="BA593" s="141" t="b">
        <f t="shared" si="86"/>
        <v>1</v>
      </c>
      <c r="BB593" s="141">
        <f t="shared" si="90"/>
        <v>0</v>
      </c>
    </row>
    <row r="594" spans="1:54" hidden="1" x14ac:dyDescent="0.2">
      <c r="A594" s="141">
        <v>5</v>
      </c>
      <c r="B594" s="141" t="s">
        <v>837</v>
      </c>
      <c r="C594" s="148" t="str">
        <f t="shared" si="85"/>
        <v>40</v>
      </c>
      <c r="D594" s="148" t="str">
        <f t="shared" si="87"/>
        <v>80</v>
      </c>
      <c r="E594" s="148" t="str">
        <f t="shared" si="88"/>
        <v>650</v>
      </c>
      <c r="F594" s="127" t="str">
        <f t="shared" si="89"/>
        <v>6000.01</v>
      </c>
      <c r="G594" s="141" t="s">
        <v>115</v>
      </c>
      <c r="H594" s="163">
        <v>20000</v>
      </c>
      <c r="I594" s="163">
        <v>20000</v>
      </c>
      <c r="J594" s="163"/>
      <c r="K594" s="163"/>
      <c r="L594" s="163"/>
      <c r="M594" s="163">
        <v>0</v>
      </c>
      <c r="N594" s="139">
        <v>0</v>
      </c>
      <c r="O594" s="139"/>
      <c r="Q594" s="174">
        <v>50000</v>
      </c>
      <c r="R594" s="174">
        <v>50000</v>
      </c>
      <c r="S594" s="174"/>
      <c r="T594" s="174"/>
      <c r="U594" s="174"/>
      <c r="V594" s="174">
        <v>2269.2199999999998</v>
      </c>
      <c r="W594" s="140">
        <v>2269.2199999999998</v>
      </c>
      <c r="X594" s="140"/>
      <c r="Z594" s="176">
        <v>20000</v>
      </c>
      <c r="AA594" s="176">
        <v>20000</v>
      </c>
      <c r="AB594" s="176"/>
      <c r="AC594" s="176"/>
      <c r="AD594" s="176"/>
      <c r="AE594" s="176">
        <v>5120</v>
      </c>
      <c r="AF594" s="172">
        <v>5120</v>
      </c>
      <c r="AG594" s="172"/>
      <c r="AI594" s="168">
        <f>IFERROR(VLOOKUP(B594,[2]rptBudgetaryBudgetCrossOrganiza!$A$1:$M$754,4,FALSE),"0")</f>
        <v>20000</v>
      </c>
      <c r="AJ594" s="168">
        <f>IFERROR(VLOOKUP(B594,[2]rptBudgetaryBudgetCrossOrganiza!$A$1:$M$754,6,FALSE),"0")</f>
        <v>20000</v>
      </c>
      <c r="AK594" s="170">
        <v>20000</v>
      </c>
      <c r="AL594" s="170">
        <f>IFERROR(VLOOKUP(B594,[3]rptBudgetaryBudgetCrossOrganiza!$A$8792:$O$10068,13,FALSE),"0")</f>
        <v>1200</v>
      </c>
      <c r="AM594" s="170"/>
      <c r="AN594" s="170"/>
      <c r="AO594" s="170"/>
      <c r="AP594" s="170"/>
      <c r="AQ594" s="170"/>
      <c r="AS594" s="140"/>
      <c r="AT594" s="140"/>
      <c r="AU594" s="140"/>
      <c r="AV594" s="140"/>
      <c r="AW594" s="140"/>
      <c r="AX594" s="140"/>
      <c r="AY594" s="140"/>
      <c r="AZ594" s="140"/>
      <c r="BA594" s="141" t="b">
        <f t="shared" si="86"/>
        <v>1</v>
      </c>
      <c r="BB594" s="141">
        <f t="shared" si="90"/>
        <v>0</v>
      </c>
    </row>
    <row r="595" spans="1:54" x14ac:dyDescent="0.2">
      <c r="A595" s="141">
        <v>5</v>
      </c>
      <c r="B595" s="141" t="s">
        <v>838</v>
      </c>
      <c r="C595" s="148" t="str">
        <f t="shared" si="85"/>
        <v>40</v>
      </c>
      <c r="D595" s="148" t="str">
        <f t="shared" si="87"/>
        <v>80</v>
      </c>
      <c r="E595" s="148" t="str">
        <f t="shared" si="88"/>
        <v>650</v>
      </c>
      <c r="F595" s="127" t="str">
        <f t="shared" si="89"/>
        <v>6000.09</v>
      </c>
      <c r="G595" s="141" t="s">
        <v>185</v>
      </c>
      <c r="H595" s="163">
        <v>4500</v>
      </c>
      <c r="I595" s="163">
        <v>4500</v>
      </c>
      <c r="J595" s="163"/>
      <c r="K595" s="163"/>
      <c r="L595" s="163"/>
      <c r="M595" s="163">
        <v>6372.68</v>
      </c>
      <c r="N595" s="139">
        <v>6372.68</v>
      </c>
      <c r="O595" s="139"/>
      <c r="Q595" s="174">
        <v>6000</v>
      </c>
      <c r="R595" s="174">
        <v>6000</v>
      </c>
      <c r="S595" s="174"/>
      <c r="T595" s="174"/>
      <c r="U595" s="174"/>
      <c r="V595" s="174">
        <v>3983.84</v>
      </c>
      <c r="W595" s="140">
        <v>3983.84</v>
      </c>
      <c r="X595" s="140"/>
      <c r="Z595" s="176">
        <v>6000</v>
      </c>
      <c r="AA595" s="176">
        <v>6000</v>
      </c>
      <c r="AB595" s="176"/>
      <c r="AC595" s="176"/>
      <c r="AD595" s="176"/>
      <c r="AE595" s="176">
        <v>4637.28</v>
      </c>
      <c r="AF595" s="172">
        <v>4637.28</v>
      </c>
      <c r="AG595" s="172"/>
      <c r="AI595" s="168">
        <f>IFERROR(VLOOKUP(B595,[2]rptBudgetaryBudgetCrossOrganiza!$A$1:$M$754,4,FALSE),"0")</f>
        <v>6000</v>
      </c>
      <c r="AJ595" s="168">
        <f>IFERROR(VLOOKUP(B595,[2]rptBudgetaryBudgetCrossOrganiza!$A$1:$M$754,6,FALSE),"0")</f>
        <v>6000</v>
      </c>
      <c r="AK595" s="197">
        <v>8000</v>
      </c>
      <c r="AL595" s="170">
        <f>IFERROR(VLOOKUP(B595,[3]rptBudgetaryBudgetCrossOrganiza!$A$8792:$O$10068,13,FALSE),"0")</f>
        <v>1286.45</v>
      </c>
      <c r="AM595" s="170"/>
      <c r="AN595" s="170"/>
      <c r="AO595" s="170"/>
      <c r="AP595" s="170"/>
      <c r="AQ595" s="170"/>
      <c r="AS595" s="140"/>
      <c r="AT595" s="140"/>
      <c r="AU595" s="140"/>
      <c r="AV595" s="140"/>
      <c r="AW595" s="140"/>
      <c r="AX595" s="140"/>
      <c r="AY595" s="140"/>
      <c r="AZ595" s="140"/>
      <c r="BA595" s="141" t="b">
        <f t="shared" si="86"/>
        <v>0</v>
      </c>
      <c r="BB595" s="141">
        <f t="shared" si="90"/>
        <v>2000</v>
      </c>
    </row>
    <row r="596" spans="1:54" hidden="1" x14ac:dyDescent="0.2">
      <c r="A596" s="141">
        <v>9</v>
      </c>
      <c r="B596" s="141" t="s">
        <v>839</v>
      </c>
      <c r="C596" s="148" t="str">
        <f t="shared" si="85"/>
        <v>40</v>
      </c>
      <c r="D596" s="148" t="str">
        <f t="shared" si="87"/>
        <v>80</v>
      </c>
      <c r="E596" s="148" t="str">
        <f t="shared" si="88"/>
        <v>650</v>
      </c>
      <c r="F596" s="127" t="str">
        <f t="shared" si="89"/>
        <v>6400.02</v>
      </c>
      <c r="G596" s="141" t="s">
        <v>120</v>
      </c>
      <c r="H596" s="163">
        <v>12000</v>
      </c>
      <c r="I596" s="163">
        <v>12000</v>
      </c>
      <c r="J596" s="163"/>
      <c r="K596" s="163"/>
      <c r="L596" s="163"/>
      <c r="M596" s="163">
        <v>0</v>
      </c>
      <c r="N596" s="139">
        <v>0</v>
      </c>
      <c r="O596" s="139"/>
      <c r="Q596" s="174">
        <v>12000</v>
      </c>
      <c r="R596" s="174">
        <v>12000</v>
      </c>
      <c r="S596" s="174"/>
      <c r="T596" s="174"/>
      <c r="U596" s="174"/>
      <c r="V596" s="174">
        <v>2093.0100000000002</v>
      </c>
      <c r="W596" s="140">
        <v>2093.0100000000002</v>
      </c>
      <c r="X596" s="140"/>
      <c r="Z596" s="176">
        <v>12000</v>
      </c>
      <c r="AA596" s="176">
        <v>12000</v>
      </c>
      <c r="AB596" s="176"/>
      <c r="AC596" s="176"/>
      <c r="AD596" s="176"/>
      <c r="AE596" s="176">
        <v>2369.12</v>
      </c>
      <c r="AF596" s="172">
        <v>2369.12</v>
      </c>
      <c r="AG596" s="172"/>
      <c r="AI596" s="168">
        <f>IFERROR(VLOOKUP(B596,[2]rptBudgetaryBudgetCrossOrganiza!$A$1:$M$754,4,FALSE),"0")</f>
        <v>12000</v>
      </c>
      <c r="AJ596" s="168">
        <f>IFERROR(VLOOKUP(B596,[2]rptBudgetaryBudgetCrossOrganiza!$A$1:$M$754,6,FALSE),"0")</f>
        <v>12000</v>
      </c>
      <c r="AK596" s="170">
        <v>12000</v>
      </c>
      <c r="AL596" s="170">
        <f>IFERROR(VLOOKUP(B596,[3]rptBudgetaryBudgetCrossOrganiza!$A$8792:$O$10068,13,FALSE),"0")</f>
        <v>7554.12</v>
      </c>
      <c r="AM596" s="170"/>
      <c r="AN596" s="170"/>
      <c r="AO596" s="170"/>
      <c r="AP596" s="170"/>
      <c r="AQ596" s="170"/>
      <c r="AS596" s="140"/>
      <c r="AT596" s="140"/>
      <c r="AU596" s="140"/>
      <c r="AV596" s="140"/>
      <c r="AW596" s="140"/>
      <c r="AX596" s="140"/>
      <c r="AY596" s="140"/>
      <c r="AZ596" s="140"/>
      <c r="BA596" s="141" t="b">
        <f t="shared" si="86"/>
        <v>1</v>
      </c>
      <c r="BB596" s="141">
        <f t="shared" si="90"/>
        <v>0</v>
      </c>
    </row>
    <row r="597" spans="1:54" x14ac:dyDescent="0.2">
      <c r="A597" s="141">
        <v>9</v>
      </c>
      <c r="B597" s="141" t="s">
        <v>840</v>
      </c>
      <c r="C597" s="148" t="str">
        <f t="shared" si="85"/>
        <v>40</v>
      </c>
      <c r="D597" s="148" t="str">
        <f t="shared" si="87"/>
        <v>80</v>
      </c>
      <c r="E597" s="148" t="str">
        <f t="shared" si="88"/>
        <v>650</v>
      </c>
      <c r="F597" s="127" t="str">
        <f t="shared" si="89"/>
        <v>6400.19</v>
      </c>
      <c r="G597" s="141" t="s">
        <v>1072</v>
      </c>
      <c r="H597" s="163">
        <v>40000</v>
      </c>
      <c r="I597" s="163">
        <v>40000</v>
      </c>
      <c r="J597" s="163"/>
      <c r="K597" s="163"/>
      <c r="L597" s="163"/>
      <c r="M597" s="163">
        <v>40313.760000000002</v>
      </c>
      <c r="N597" s="139">
        <v>40313.760000000002</v>
      </c>
      <c r="O597" s="139"/>
      <c r="Q597" s="174">
        <v>50000</v>
      </c>
      <c r="R597" s="174">
        <v>50000</v>
      </c>
      <c r="S597" s="174"/>
      <c r="T597" s="174"/>
      <c r="U597" s="174"/>
      <c r="V597" s="174">
        <v>29000.44</v>
      </c>
      <c r="W597" s="140">
        <v>29000.44</v>
      </c>
      <c r="X597" s="140"/>
      <c r="Z597" s="176">
        <v>50000</v>
      </c>
      <c r="AA597" s="176">
        <v>50000</v>
      </c>
      <c r="AB597" s="176"/>
      <c r="AC597" s="176"/>
      <c r="AD597" s="176"/>
      <c r="AE597" s="176">
        <v>46190.41</v>
      </c>
      <c r="AF597" s="172">
        <v>46190.41</v>
      </c>
      <c r="AG597" s="172"/>
      <c r="AI597" s="168">
        <f>IFERROR(VLOOKUP(B597,[2]rptBudgetaryBudgetCrossOrganiza!$A$1:$M$754,4,FALSE),"0")</f>
        <v>50000</v>
      </c>
      <c r="AJ597" s="168">
        <f>IFERROR(VLOOKUP(B597,[2]rptBudgetaryBudgetCrossOrganiza!$A$1:$M$754,6,FALSE),"0")</f>
        <v>50000</v>
      </c>
      <c r="AK597" s="197">
        <v>55000</v>
      </c>
      <c r="AL597" s="170">
        <f>IFERROR(VLOOKUP(B597,[3]rptBudgetaryBudgetCrossOrganiza!$A$8792:$O$10068,13,FALSE),"0")</f>
        <v>12474</v>
      </c>
      <c r="AM597" s="170"/>
      <c r="AN597" s="170"/>
      <c r="AO597" s="170"/>
      <c r="AP597" s="170"/>
      <c r="AQ597" s="170"/>
      <c r="AS597" s="140"/>
      <c r="AT597" s="140"/>
      <c r="AU597" s="140"/>
      <c r="AV597" s="140"/>
      <c r="AW597" s="140"/>
      <c r="AX597" s="140"/>
      <c r="AY597" s="140"/>
      <c r="AZ597" s="140"/>
      <c r="BA597" s="141" t="b">
        <f t="shared" si="86"/>
        <v>0</v>
      </c>
      <c r="BB597" s="141">
        <f t="shared" si="90"/>
        <v>5000</v>
      </c>
    </row>
    <row r="598" spans="1:54" hidden="1" x14ac:dyDescent="0.2">
      <c r="A598" s="141">
        <v>4</v>
      </c>
      <c r="B598" s="141" t="s">
        <v>841</v>
      </c>
      <c r="C598" s="148" t="str">
        <f t="shared" si="85"/>
        <v>40</v>
      </c>
      <c r="D598" s="148" t="str">
        <f t="shared" si="87"/>
        <v>80</v>
      </c>
      <c r="E598" s="148" t="str">
        <f t="shared" si="88"/>
        <v>650</v>
      </c>
      <c r="F598" s="127" t="str">
        <f t="shared" si="89"/>
        <v>5000.07</v>
      </c>
      <c r="G598" s="141" t="s">
        <v>91</v>
      </c>
      <c r="H598" s="163">
        <v>815</v>
      </c>
      <c r="I598" s="163">
        <v>815</v>
      </c>
      <c r="J598" s="163"/>
      <c r="K598" s="163"/>
      <c r="L598" s="163"/>
      <c r="M598" s="163">
        <v>0</v>
      </c>
      <c r="N598" s="139">
        <v>0</v>
      </c>
      <c r="O598" s="139"/>
      <c r="Q598" s="174">
        <v>1155</v>
      </c>
      <c r="R598" s="174">
        <v>1155</v>
      </c>
      <c r="S598" s="174"/>
      <c r="T598" s="174"/>
      <c r="U598" s="174"/>
      <c r="V598" s="174">
        <v>0</v>
      </c>
      <c r="W598" s="140">
        <v>0</v>
      </c>
      <c r="X598" s="140"/>
      <c r="Z598" s="176">
        <v>1155</v>
      </c>
      <c r="AA598" s="176">
        <v>1155</v>
      </c>
      <c r="AB598" s="176"/>
      <c r="AC598" s="176"/>
      <c r="AD598" s="176"/>
      <c r="AE598" s="176">
        <v>0</v>
      </c>
      <c r="AF598" s="172">
        <v>0</v>
      </c>
      <c r="AG598" s="172"/>
      <c r="AI598" s="168">
        <f>IFERROR(VLOOKUP(B598,[2]rptBudgetaryBudgetCrossOrganiza!$A$1:$M$754,4,FALSE),"0")</f>
        <v>1190</v>
      </c>
      <c r="AJ598" s="168">
        <f>IFERROR(VLOOKUP(B598,[2]rptBudgetaryBudgetCrossOrganiza!$A$1:$M$754,6,FALSE),"0")</f>
        <v>1190</v>
      </c>
      <c r="AK598" s="170">
        <v>1190</v>
      </c>
      <c r="AL598" s="170">
        <f>IFERROR(VLOOKUP(B598,[3]rptBudgetaryBudgetCrossOrganiza!$A$8792:$O$10068,13,FALSE),"0")</f>
        <v>0</v>
      </c>
      <c r="AM598" s="170"/>
      <c r="AN598" s="170"/>
      <c r="AO598" s="170"/>
      <c r="AP598" s="170"/>
      <c r="AQ598" s="170"/>
      <c r="AS598" s="140"/>
      <c r="AT598" s="140"/>
      <c r="AU598" s="140"/>
      <c r="AV598" s="140"/>
      <c r="AW598" s="140"/>
      <c r="AX598" s="140"/>
      <c r="AY598" s="140"/>
      <c r="AZ598" s="140"/>
      <c r="BA598" s="141" t="b">
        <f t="shared" si="86"/>
        <v>1</v>
      </c>
      <c r="BB598" s="141">
        <f t="shared" si="90"/>
        <v>0</v>
      </c>
    </row>
    <row r="599" spans="1:54" hidden="1" x14ac:dyDescent="0.2">
      <c r="A599" s="141">
        <v>4</v>
      </c>
      <c r="B599" s="141" t="s">
        <v>842</v>
      </c>
      <c r="C599" s="148" t="str">
        <f t="shared" si="85"/>
        <v>40</v>
      </c>
      <c r="D599" s="148" t="str">
        <f t="shared" si="87"/>
        <v>80</v>
      </c>
      <c r="E599" s="148" t="str">
        <f t="shared" si="88"/>
        <v>650</v>
      </c>
      <c r="F599" s="127" t="str">
        <f t="shared" si="89"/>
        <v>5000.12</v>
      </c>
      <c r="G599" s="141" t="s">
        <v>96</v>
      </c>
      <c r="H599" s="163">
        <v>0</v>
      </c>
      <c r="I599" s="163">
        <v>0</v>
      </c>
      <c r="J599" s="163"/>
      <c r="K599" s="163"/>
      <c r="L599" s="163"/>
      <c r="M599" s="163">
        <v>0</v>
      </c>
      <c r="N599" s="139">
        <v>0</v>
      </c>
      <c r="O599" s="139"/>
      <c r="Q599" s="174">
        <v>0</v>
      </c>
      <c r="R599" s="174">
        <v>0</v>
      </c>
      <c r="S599" s="174"/>
      <c r="T599" s="174"/>
      <c r="U599" s="174"/>
      <c r="V599" s="174">
        <v>0</v>
      </c>
      <c r="W599" s="140">
        <v>0</v>
      </c>
      <c r="X599" s="140"/>
      <c r="Z599" s="176">
        <v>0</v>
      </c>
      <c r="AA599" s="176">
        <v>0</v>
      </c>
      <c r="AB599" s="176"/>
      <c r="AC599" s="176"/>
      <c r="AD599" s="176"/>
      <c r="AE599" s="176">
        <v>0</v>
      </c>
      <c r="AF599" s="172">
        <v>0</v>
      </c>
      <c r="AG599" s="172"/>
      <c r="AI599" s="168">
        <f>IFERROR(VLOOKUP(B599,[2]rptBudgetaryBudgetCrossOrganiza!$A$1:$M$754,4,FALSE),"0")</f>
        <v>0</v>
      </c>
      <c r="AJ599" s="168">
        <f>IFERROR(VLOOKUP(B599,[2]rptBudgetaryBudgetCrossOrganiza!$A$1:$M$754,6,FALSE),"0")</f>
        <v>0</v>
      </c>
      <c r="AK599" s="170">
        <v>0</v>
      </c>
      <c r="AL599" s="170">
        <f>IFERROR(VLOOKUP(B599,[3]rptBudgetaryBudgetCrossOrganiza!$A$8792:$O$10068,13,FALSE),"0")</f>
        <v>0</v>
      </c>
      <c r="AM599" s="170"/>
      <c r="AN599" s="170"/>
      <c r="AO599" s="170"/>
      <c r="AP599" s="170"/>
      <c r="AQ599" s="170"/>
      <c r="AS599" s="140"/>
      <c r="AT599" s="140"/>
      <c r="AU599" s="140"/>
      <c r="AV599" s="140"/>
      <c r="AW599" s="140"/>
      <c r="AX599" s="140"/>
      <c r="AY599" s="140"/>
      <c r="AZ599" s="140"/>
      <c r="BA599" s="141" t="b">
        <f t="shared" si="86"/>
        <v>1</v>
      </c>
      <c r="BB599" s="141">
        <f t="shared" si="90"/>
        <v>0</v>
      </c>
    </row>
    <row r="600" spans="1:54" hidden="1" x14ac:dyDescent="0.2">
      <c r="A600" s="141">
        <v>4</v>
      </c>
      <c r="B600" s="141" t="s">
        <v>843</v>
      </c>
      <c r="C600" s="148" t="str">
        <f t="shared" si="85"/>
        <v>40</v>
      </c>
      <c r="D600" s="148" t="str">
        <f t="shared" si="87"/>
        <v>80</v>
      </c>
      <c r="E600" s="148" t="str">
        <f t="shared" si="88"/>
        <v>650</v>
      </c>
      <c r="F600" s="127" t="str">
        <f t="shared" si="89"/>
        <v>5000.05</v>
      </c>
      <c r="G600" s="141" t="s">
        <v>89</v>
      </c>
      <c r="H600" s="163">
        <v>0</v>
      </c>
      <c r="I600" s="163">
        <v>0</v>
      </c>
      <c r="J600" s="163"/>
      <c r="K600" s="163"/>
      <c r="L600" s="163"/>
      <c r="M600" s="163">
        <v>0</v>
      </c>
      <c r="N600" s="139">
        <v>0</v>
      </c>
      <c r="O600" s="139"/>
      <c r="Q600" s="174">
        <v>0</v>
      </c>
      <c r="R600" s="174">
        <v>0</v>
      </c>
      <c r="S600" s="174"/>
      <c r="T600" s="174"/>
      <c r="U600" s="174"/>
      <c r="V600" s="174">
        <v>0</v>
      </c>
      <c r="W600" s="140">
        <v>0</v>
      </c>
      <c r="X600" s="140"/>
      <c r="Z600" s="176">
        <v>0</v>
      </c>
      <c r="AA600" s="176">
        <v>0</v>
      </c>
      <c r="AB600" s="176"/>
      <c r="AC600" s="176"/>
      <c r="AD600" s="176"/>
      <c r="AE600" s="176">
        <v>0</v>
      </c>
      <c r="AF600" s="172">
        <v>0</v>
      </c>
      <c r="AG600" s="172"/>
      <c r="AI600" s="168">
        <f>IFERROR(VLOOKUP(B600,[2]rptBudgetaryBudgetCrossOrganiza!$A$1:$M$754,4,FALSE),"0")</f>
        <v>0</v>
      </c>
      <c r="AJ600" s="168">
        <f>IFERROR(VLOOKUP(B600,[2]rptBudgetaryBudgetCrossOrganiza!$A$1:$M$754,6,FALSE),"0")</f>
        <v>0</v>
      </c>
      <c r="AK600" s="170">
        <v>0</v>
      </c>
      <c r="AL600" s="170">
        <f>IFERROR(VLOOKUP(B600,[3]rptBudgetaryBudgetCrossOrganiza!$A$8792:$O$10068,13,FALSE),"0")</f>
        <v>0</v>
      </c>
      <c r="AM600" s="170"/>
      <c r="AN600" s="170"/>
      <c r="AO600" s="170"/>
      <c r="AP600" s="170"/>
      <c r="AQ600" s="170"/>
      <c r="AS600" s="140"/>
      <c r="AT600" s="140"/>
      <c r="AU600" s="140"/>
      <c r="AV600" s="140"/>
      <c r="AW600" s="140"/>
      <c r="AX600" s="140"/>
      <c r="AY600" s="140"/>
      <c r="AZ600" s="140"/>
      <c r="BA600" s="141" t="b">
        <f t="shared" si="86"/>
        <v>1</v>
      </c>
      <c r="BB600" s="141">
        <f t="shared" si="90"/>
        <v>0</v>
      </c>
    </row>
    <row r="601" spans="1:54" hidden="1" x14ac:dyDescent="0.2">
      <c r="A601" s="141">
        <v>4</v>
      </c>
      <c r="B601" s="141" t="s">
        <v>844</v>
      </c>
      <c r="C601" s="148" t="str">
        <f t="shared" si="85"/>
        <v>40</v>
      </c>
      <c r="D601" s="148" t="str">
        <f t="shared" si="87"/>
        <v>80</v>
      </c>
      <c r="E601" s="148" t="str">
        <f t="shared" si="88"/>
        <v>650</v>
      </c>
      <c r="F601" s="127" t="str">
        <f t="shared" si="89"/>
        <v>5000.10</v>
      </c>
      <c r="G601" s="141" t="s">
        <v>94</v>
      </c>
      <c r="H601" s="163">
        <v>0</v>
      </c>
      <c r="I601" s="163">
        <v>0</v>
      </c>
      <c r="J601" s="163"/>
      <c r="K601" s="163"/>
      <c r="L601" s="163"/>
      <c r="M601" s="163">
        <v>0</v>
      </c>
      <c r="N601" s="139">
        <v>0</v>
      </c>
      <c r="O601" s="139"/>
      <c r="Q601" s="174">
        <v>0</v>
      </c>
      <c r="R601" s="174">
        <v>0</v>
      </c>
      <c r="S601" s="174"/>
      <c r="T601" s="174"/>
      <c r="U601" s="174"/>
      <c r="V601" s="174">
        <v>0</v>
      </c>
      <c r="W601" s="140">
        <v>0</v>
      </c>
      <c r="X601" s="140"/>
      <c r="Z601" s="176">
        <v>0</v>
      </c>
      <c r="AA601" s="176">
        <v>0</v>
      </c>
      <c r="AB601" s="176"/>
      <c r="AC601" s="176"/>
      <c r="AD601" s="176"/>
      <c r="AE601" s="176">
        <v>0</v>
      </c>
      <c r="AF601" s="172">
        <v>0</v>
      </c>
      <c r="AG601" s="172"/>
      <c r="AI601" s="168">
        <f>IFERROR(VLOOKUP(B601,[2]rptBudgetaryBudgetCrossOrganiza!$A$1:$M$754,4,FALSE),"0")</f>
        <v>0</v>
      </c>
      <c r="AJ601" s="168">
        <f>IFERROR(VLOOKUP(B601,[2]rptBudgetaryBudgetCrossOrganiza!$A$1:$M$754,6,FALSE),"0")</f>
        <v>0</v>
      </c>
      <c r="AK601" s="170">
        <v>0</v>
      </c>
      <c r="AL601" s="170">
        <f>IFERROR(VLOOKUP(B601,[3]rptBudgetaryBudgetCrossOrganiza!$A$8792:$O$10068,13,FALSE),"0")</f>
        <v>0</v>
      </c>
      <c r="AM601" s="170"/>
      <c r="AN601" s="170"/>
      <c r="AO601" s="170"/>
      <c r="AP601" s="170"/>
      <c r="AQ601" s="170"/>
      <c r="AS601" s="140"/>
      <c r="AT601" s="140"/>
      <c r="AU601" s="140"/>
      <c r="AV601" s="140"/>
      <c r="AW601" s="140"/>
      <c r="AX601" s="140"/>
      <c r="AY601" s="140"/>
      <c r="AZ601" s="140"/>
      <c r="BA601" s="141" t="b">
        <f t="shared" si="86"/>
        <v>1</v>
      </c>
      <c r="BB601" s="141">
        <f t="shared" si="90"/>
        <v>0</v>
      </c>
    </row>
    <row r="602" spans="1:54" hidden="1" x14ac:dyDescent="0.2">
      <c r="A602" s="141">
        <v>4</v>
      </c>
      <c r="B602" s="141" t="s">
        <v>845</v>
      </c>
      <c r="C602" s="148" t="str">
        <f t="shared" si="85"/>
        <v>40</v>
      </c>
      <c r="D602" s="148" t="str">
        <f t="shared" si="87"/>
        <v>80</v>
      </c>
      <c r="E602" s="148" t="str">
        <f t="shared" si="88"/>
        <v>650</v>
      </c>
      <c r="F602" s="127" t="str">
        <f t="shared" si="89"/>
        <v>5000.04</v>
      </c>
      <c r="G602" s="141" t="s">
        <v>88</v>
      </c>
      <c r="H602" s="163">
        <v>2500</v>
      </c>
      <c r="I602" s="163">
        <v>2500</v>
      </c>
      <c r="J602" s="163"/>
      <c r="K602" s="163"/>
      <c r="L602" s="163"/>
      <c r="M602" s="163">
        <v>846.77</v>
      </c>
      <c r="N602" s="139">
        <v>846.77</v>
      </c>
      <c r="O602" s="139"/>
      <c r="Q602" s="174">
        <v>2500</v>
      </c>
      <c r="R602" s="174">
        <v>2500</v>
      </c>
      <c r="S602" s="174"/>
      <c r="T602" s="174"/>
      <c r="U602" s="174"/>
      <c r="V602" s="174">
        <v>1490.41</v>
      </c>
      <c r="W602" s="140">
        <v>1490.41</v>
      </c>
      <c r="X602" s="140"/>
      <c r="Z602" s="176">
        <v>2500</v>
      </c>
      <c r="AA602" s="176">
        <v>2500</v>
      </c>
      <c r="AB602" s="176"/>
      <c r="AC602" s="176"/>
      <c r="AD602" s="176"/>
      <c r="AE602" s="176">
        <v>1635.98</v>
      </c>
      <c r="AF602" s="172">
        <v>1635.98</v>
      </c>
      <c r="AG602" s="172"/>
      <c r="AI602" s="168">
        <f>IFERROR(VLOOKUP(B602,[2]rptBudgetaryBudgetCrossOrganiza!$A$1:$M$754,4,FALSE),"0")</f>
        <v>2500</v>
      </c>
      <c r="AJ602" s="168">
        <f>IFERROR(VLOOKUP(B602,[2]rptBudgetaryBudgetCrossOrganiza!$A$1:$M$754,6,FALSE),"0")</f>
        <v>2500</v>
      </c>
      <c r="AK602" s="170">
        <v>2500</v>
      </c>
      <c r="AL602" s="170">
        <f>IFERROR(VLOOKUP(B602,[3]rptBudgetaryBudgetCrossOrganiza!$A$8792:$O$10068,13,FALSE),"0")</f>
        <v>285.77</v>
      </c>
      <c r="AM602" s="170"/>
      <c r="AN602" s="170"/>
      <c r="AO602" s="170"/>
      <c r="AP602" s="170"/>
      <c r="AQ602" s="170"/>
      <c r="AS602" s="140"/>
      <c r="AT602" s="140"/>
      <c r="AU602" s="140"/>
      <c r="AV602" s="140"/>
      <c r="AW602" s="140"/>
      <c r="AX602" s="140"/>
      <c r="AY602" s="140"/>
      <c r="AZ602" s="140"/>
      <c r="BA602" s="141" t="b">
        <f t="shared" si="86"/>
        <v>1</v>
      </c>
      <c r="BB602" s="141">
        <f t="shared" si="90"/>
        <v>0</v>
      </c>
    </row>
    <row r="603" spans="1:54" hidden="1" x14ac:dyDescent="0.2">
      <c r="A603" s="141">
        <v>4</v>
      </c>
      <c r="B603" s="141" t="s">
        <v>846</v>
      </c>
      <c r="C603" s="148" t="str">
        <f t="shared" si="85"/>
        <v>40</v>
      </c>
      <c r="D603" s="148" t="str">
        <f t="shared" si="87"/>
        <v>80</v>
      </c>
      <c r="E603" s="148" t="str">
        <f t="shared" si="88"/>
        <v>650</v>
      </c>
      <c r="F603" s="127" t="str">
        <f t="shared" si="89"/>
        <v>5000.08</v>
      </c>
      <c r="G603" s="141" t="s">
        <v>92</v>
      </c>
      <c r="H603" s="163">
        <v>2777</v>
      </c>
      <c r="I603" s="163">
        <v>2777</v>
      </c>
      <c r="J603" s="163"/>
      <c r="K603" s="163"/>
      <c r="L603" s="163"/>
      <c r="M603" s="163">
        <v>2115.2199999999998</v>
      </c>
      <c r="N603" s="139">
        <v>2115.2199999999998</v>
      </c>
      <c r="O603" s="139"/>
      <c r="Q603" s="174">
        <v>2255</v>
      </c>
      <c r="R603" s="174">
        <v>2255</v>
      </c>
      <c r="S603" s="174"/>
      <c r="T603" s="174"/>
      <c r="U603" s="174"/>
      <c r="V603" s="174">
        <v>1288.71</v>
      </c>
      <c r="W603" s="140">
        <v>1288.71</v>
      </c>
      <c r="X603" s="140"/>
      <c r="Z603" s="176">
        <v>2020</v>
      </c>
      <c r="AA603" s="176">
        <v>2020</v>
      </c>
      <c r="AB603" s="176"/>
      <c r="AC603" s="176"/>
      <c r="AD603" s="176"/>
      <c r="AE603" s="176">
        <v>1413.33</v>
      </c>
      <c r="AF603" s="172">
        <v>1413.33</v>
      </c>
      <c r="AG603" s="172"/>
      <c r="AI603" s="168">
        <f>IFERROR(VLOOKUP(B603,[2]rptBudgetaryBudgetCrossOrganiza!$A$1:$M$754,4,FALSE),"0")</f>
        <v>2080</v>
      </c>
      <c r="AJ603" s="168">
        <f>IFERROR(VLOOKUP(B603,[2]rptBudgetaryBudgetCrossOrganiza!$A$1:$M$754,6,FALSE),"0")</f>
        <v>2080</v>
      </c>
      <c r="AK603" s="170">
        <v>2080</v>
      </c>
      <c r="AL603" s="170">
        <f>IFERROR(VLOOKUP(B603,[3]rptBudgetaryBudgetCrossOrganiza!$A$8792:$O$10068,13,FALSE),"0")</f>
        <v>0</v>
      </c>
      <c r="AM603" s="170"/>
      <c r="AN603" s="170"/>
      <c r="AO603" s="170"/>
      <c r="AP603" s="170"/>
      <c r="AQ603" s="170"/>
      <c r="AS603" s="140"/>
      <c r="AT603" s="140"/>
      <c r="AU603" s="140"/>
      <c r="AV603" s="140"/>
      <c r="AW603" s="140"/>
      <c r="AX603" s="140"/>
      <c r="AY603" s="140"/>
      <c r="AZ603" s="140"/>
      <c r="BA603" s="141" t="b">
        <f t="shared" si="86"/>
        <v>1</v>
      </c>
      <c r="BB603" s="141">
        <f t="shared" si="90"/>
        <v>0</v>
      </c>
    </row>
    <row r="604" spans="1:54" hidden="1" x14ac:dyDescent="0.2">
      <c r="A604" s="141">
        <v>4</v>
      </c>
      <c r="B604" s="141" t="s">
        <v>847</v>
      </c>
      <c r="C604" s="148" t="str">
        <f t="shared" si="85"/>
        <v>40</v>
      </c>
      <c r="D604" s="148" t="str">
        <f t="shared" si="87"/>
        <v>80</v>
      </c>
      <c r="E604" s="148" t="str">
        <f t="shared" si="88"/>
        <v>650</v>
      </c>
      <c r="F604" s="127" t="str">
        <f t="shared" si="89"/>
        <v>5000.09</v>
      </c>
      <c r="G604" s="141" t="s">
        <v>93</v>
      </c>
      <c r="H604" s="163">
        <v>0</v>
      </c>
      <c r="I604" s="163">
        <v>0</v>
      </c>
      <c r="J604" s="163"/>
      <c r="K604" s="163"/>
      <c r="L604" s="163"/>
      <c r="M604" s="163">
        <v>0</v>
      </c>
      <c r="N604" s="139">
        <v>0</v>
      </c>
      <c r="O604" s="139"/>
      <c r="Q604" s="174">
        <v>0</v>
      </c>
      <c r="R604" s="174">
        <v>0</v>
      </c>
      <c r="S604" s="174"/>
      <c r="T604" s="174"/>
      <c r="U604" s="174"/>
      <c r="V604" s="174">
        <v>0</v>
      </c>
      <c r="W604" s="140">
        <v>0</v>
      </c>
      <c r="X604" s="140"/>
      <c r="Z604" s="176">
        <v>0</v>
      </c>
      <c r="AA604" s="176">
        <v>0</v>
      </c>
      <c r="AB604" s="176"/>
      <c r="AC604" s="176"/>
      <c r="AD604" s="176"/>
      <c r="AE604" s="176">
        <v>0</v>
      </c>
      <c r="AF604" s="172">
        <v>0</v>
      </c>
      <c r="AG604" s="172"/>
      <c r="AI604" s="168">
        <f>IFERROR(VLOOKUP(B604,[2]rptBudgetaryBudgetCrossOrganiza!$A$1:$M$754,4,FALSE),"0")</f>
        <v>0</v>
      </c>
      <c r="AJ604" s="168">
        <f>IFERROR(VLOOKUP(B604,[2]rptBudgetaryBudgetCrossOrganiza!$A$1:$M$754,6,FALSE),"0")</f>
        <v>0</v>
      </c>
      <c r="AK604" s="170">
        <v>0</v>
      </c>
      <c r="AL604" s="170">
        <f>IFERROR(VLOOKUP(B604,[3]rptBudgetaryBudgetCrossOrganiza!$A$8792:$O$10068,13,FALSE),"0")</f>
        <v>0</v>
      </c>
      <c r="AM604" s="170"/>
      <c r="AN604" s="170"/>
      <c r="AO604" s="170"/>
      <c r="AP604" s="170"/>
      <c r="AQ604" s="170"/>
      <c r="AS604" s="140"/>
      <c r="AT604" s="140"/>
      <c r="AU604" s="140"/>
      <c r="AV604" s="140"/>
      <c r="AW604" s="140"/>
      <c r="AX604" s="140"/>
      <c r="AY604" s="140"/>
      <c r="AZ604" s="140"/>
      <c r="BA604" s="141" t="b">
        <f t="shared" si="86"/>
        <v>1</v>
      </c>
      <c r="BB604" s="141">
        <f t="shared" si="90"/>
        <v>0</v>
      </c>
    </row>
    <row r="605" spans="1:54" hidden="1" x14ac:dyDescent="0.2">
      <c r="A605" s="141">
        <v>4</v>
      </c>
      <c r="B605" s="141" t="s">
        <v>848</v>
      </c>
      <c r="C605" s="148" t="str">
        <f t="shared" si="85"/>
        <v>40</v>
      </c>
      <c r="D605" s="148" t="str">
        <f t="shared" si="87"/>
        <v>80</v>
      </c>
      <c r="E605" s="148" t="str">
        <f t="shared" si="88"/>
        <v>650</v>
      </c>
      <c r="F605" s="127" t="str">
        <f t="shared" si="89"/>
        <v>5000.99</v>
      </c>
      <c r="G605" s="141" t="s">
        <v>97</v>
      </c>
      <c r="H605" s="163">
        <v>0</v>
      </c>
      <c r="I605" s="163">
        <v>0</v>
      </c>
      <c r="J605" s="163"/>
      <c r="K605" s="163"/>
      <c r="L605" s="163"/>
      <c r="M605" s="163">
        <v>0</v>
      </c>
      <c r="N605" s="139">
        <v>0</v>
      </c>
      <c r="O605" s="139"/>
      <c r="Q605" s="174">
        <v>0</v>
      </c>
      <c r="R605" s="174">
        <v>0</v>
      </c>
      <c r="S605" s="174"/>
      <c r="T605" s="174"/>
      <c r="U605" s="174"/>
      <c r="V605" s="174">
        <v>0</v>
      </c>
      <c r="W605" s="140">
        <v>0</v>
      </c>
      <c r="X605" s="140"/>
      <c r="Z605" s="176">
        <v>0</v>
      </c>
      <c r="AA605" s="176">
        <v>0</v>
      </c>
      <c r="AB605" s="176"/>
      <c r="AC605" s="176"/>
      <c r="AD605" s="176"/>
      <c r="AE605" s="176">
        <v>0</v>
      </c>
      <c r="AF605" s="172">
        <v>0</v>
      </c>
      <c r="AG605" s="172"/>
      <c r="AI605" s="168">
        <f>IFERROR(VLOOKUP(B605,[2]rptBudgetaryBudgetCrossOrganiza!$A$1:$M$754,4,FALSE),"0")</f>
        <v>0</v>
      </c>
      <c r="AJ605" s="168">
        <f>IFERROR(VLOOKUP(B605,[2]rptBudgetaryBudgetCrossOrganiza!$A$1:$M$754,6,FALSE),"0")</f>
        <v>0</v>
      </c>
      <c r="AK605" s="170">
        <v>0</v>
      </c>
      <c r="AL605" s="170">
        <f>IFERROR(VLOOKUP(B605,[3]rptBudgetaryBudgetCrossOrganiza!$A$8792:$O$10068,13,FALSE),"0")</f>
        <v>0</v>
      </c>
      <c r="AM605" s="170"/>
      <c r="AN605" s="170"/>
      <c r="AO605" s="170"/>
      <c r="AP605" s="170"/>
      <c r="AQ605" s="170"/>
      <c r="AS605" s="140"/>
      <c r="AT605" s="140"/>
      <c r="AU605" s="140"/>
      <c r="AV605" s="140"/>
      <c r="AW605" s="140"/>
      <c r="AX605" s="140"/>
      <c r="AY605" s="140"/>
      <c r="AZ605" s="140"/>
      <c r="BA605" s="141" t="b">
        <f t="shared" si="86"/>
        <v>1</v>
      </c>
      <c r="BB605" s="141">
        <f t="shared" si="90"/>
        <v>0</v>
      </c>
    </row>
    <row r="606" spans="1:54" hidden="1" x14ac:dyDescent="0.2">
      <c r="A606" s="141">
        <v>4</v>
      </c>
      <c r="B606" s="141" t="s">
        <v>849</v>
      </c>
      <c r="C606" s="148" t="str">
        <f t="shared" si="85"/>
        <v>40</v>
      </c>
      <c r="D606" s="148" t="str">
        <f t="shared" si="87"/>
        <v>80</v>
      </c>
      <c r="E606" s="148" t="str">
        <f t="shared" si="88"/>
        <v>650</v>
      </c>
      <c r="F606" s="127" t="str">
        <f t="shared" si="89"/>
        <v>5000.06</v>
      </c>
      <c r="G606" s="141" t="s">
        <v>90</v>
      </c>
      <c r="H606" s="163">
        <v>1500</v>
      </c>
      <c r="I606" s="163">
        <v>1500</v>
      </c>
      <c r="J606" s="163"/>
      <c r="K606" s="163"/>
      <c r="L606" s="163"/>
      <c r="M606" s="163">
        <v>0</v>
      </c>
      <c r="N606" s="139">
        <v>0</v>
      </c>
      <c r="O606" s="139"/>
      <c r="Q606" s="174">
        <v>1500</v>
      </c>
      <c r="R606" s="174">
        <v>1500</v>
      </c>
      <c r="S606" s="174"/>
      <c r="T606" s="174"/>
      <c r="U606" s="174"/>
      <c r="V606" s="174">
        <v>0</v>
      </c>
      <c r="W606" s="140">
        <v>0</v>
      </c>
      <c r="X606" s="140"/>
      <c r="Z606" s="176">
        <v>1500</v>
      </c>
      <c r="AA606" s="176">
        <v>1500</v>
      </c>
      <c r="AB606" s="176"/>
      <c r="AC606" s="176"/>
      <c r="AD606" s="176"/>
      <c r="AE606" s="176">
        <v>0</v>
      </c>
      <c r="AF606" s="172">
        <v>0</v>
      </c>
      <c r="AG606" s="172"/>
      <c r="AI606" s="168">
        <f>IFERROR(VLOOKUP(B606,[2]rptBudgetaryBudgetCrossOrganiza!$A$1:$M$754,4,FALSE),"0")</f>
        <v>1500</v>
      </c>
      <c r="AJ606" s="168">
        <f>IFERROR(VLOOKUP(B606,[2]rptBudgetaryBudgetCrossOrganiza!$A$1:$M$754,6,FALSE),"0")</f>
        <v>1500</v>
      </c>
      <c r="AK606" s="170">
        <v>1500</v>
      </c>
      <c r="AL606" s="170">
        <f>IFERROR(VLOOKUP(B606,[3]rptBudgetaryBudgetCrossOrganiza!$A$8792:$O$10068,13,FALSE),"0")</f>
        <v>0</v>
      </c>
      <c r="AM606" s="170"/>
      <c r="AN606" s="170"/>
      <c r="AO606" s="170"/>
      <c r="AP606" s="170"/>
      <c r="AQ606" s="170"/>
      <c r="AS606" s="140"/>
      <c r="AT606" s="140"/>
      <c r="AU606" s="140"/>
      <c r="AV606" s="140"/>
      <c r="AW606" s="140"/>
      <c r="AX606" s="140"/>
      <c r="AY606" s="140"/>
      <c r="AZ606" s="140"/>
      <c r="BA606" s="141" t="b">
        <f t="shared" si="86"/>
        <v>1</v>
      </c>
      <c r="BB606" s="141">
        <f t="shared" si="90"/>
        <v>0</v>
      </c>
    </row>
    <row r="607" spans="1:54" hidden="1" x14ac:dyDescent="0.2">
      <c r="A607" s="141">
        <v>4</v>
      </c>
      <c r="B607" s="141" t="s">
        <v>850</v>
      </c>
      <c r="C607" s="148" t="str">
        <f t="shared" si="85"/>
        <v>40</v>
      </c>
      <c r="D607" s="148" t="str">
        <f t="shared" si="87"/>
        <v>80</v>
      </c>
      <c r="E607" s="148" t="str">
        <f t="shared" si="88"/>
        <v>650</v>
      </c>
      <c r="F607" s="127" t="str">
        <f t="shared" si="89"/>
        <v>5000.03</v>
      </c>
      <c r="G607" s="141" t="s">
        <v>87</v>
      </c>
      <c r="H607" s="163">
        <v>2000</v>
      </c>
      <c r="I607" s="163">
        <v>2000</v>
      </c>
      <c r="J607" s="163"/>
      <c r="K607" s="163"/>
      <c r="L607" s="163"/>
      <c r="M607" s="163">
        <v>1917.55</v>
      </c>
      <c r="N607" s="139">
        <v>1917.55</v>
      </c>
      <c r="O607" s="139"/>
      <c r="Q607" s="174">
        <v>2000</v>
      </c>
      <c r="R607" s="174">
        <v>2000</v>
      </c>
      <c r="S607" s="174"/>
      <c r="T607" s="174"/>
      <c r="U607" s="174"/>
      <c r="V607" s="174">
        <v>2382.71</v>
      </c>
      <c r="W607" s="140">
        <v>2382.71</v>
      </c>
      <c r="X607" s="140"/>
      <c r="Z607" s="176">
        <v>3000</v>
      </c>
      <c r="AA607" s="176">
        <v>3000</v>
      </c>
      <c r="AB607" s="176"/>
      <c r="AC607" s="176"/>
      <c r="AD607" s="176"/>
      <c r="AE607" s="176">
        <v>1085.96</v>
      </c>
      <c r="AF607" s="172">
        <v>1085.96</v>
      </c>
      <c r="AG607" s="172"/>
      <c r="AI607" s="168">
        <f>IFERROR(VLOOKUP(B607,[2]rptBudgetaryBudgetCrossOrganiza!$A$1:$M$754,4,FALSE),"0")</f>
        <v>3100</v>
      </c>
      <c r="AJ607" s="168">
        <f>IFERROR(VLOOKUP(B607,[2]rptBudgetaryBudgetCrossOrganiza!$A$1:$M$754,6,FALSE),"0")</f>
        <v>3100</v>
      </c>
      <c r="AK607" s="170">
        <v>3100</v>
      </c>
      <c r="AL607" s="170">
        <f>IFERROR(VLOOKUP(B607,[3]rptBudgetaryBudgetCrossOrganiza!$A$8792:$O$10068,13,FALSE),"0")</f>
        <v>523.15</v>
      </c>
      <c r="AM607" s="170"/>
      <c r="AN607" s="170"/>
      <c r="AO607" s="170"/>
      <c r="AP607" s="170"/>
      <c r="AQ607" s="170"/>
      <c r="AS607" s="140"/>
      <c r="AT607" s="140"/>
      <c r="AU607" s="140"/>
      <c r="AV607" s="140"/>
      <c r="AW607" s="140"/>
      <c r="AX607" s="140"/>
      <c r="AY607" s="140"/>
      <c r="AZ607" s="140"/>
      <c r="BA607" s="141" t="b">
        <f t="shared" si="86"/>
        <v>1</v>
      </c>
      <c r="BB607" s="141">
        <f t="shared" si="90"/>
        <v>0</v>
      </c>
    </row>
    <row r="608" spans="1:54" hidden="1" x14ac:dyDescent="0.2">
      <c r="A608" s="141">
        <v>4</v>
      </c>
      <c r="B608" s="141" t="s">
        <v>851</v>
      </c>
      <c r="C608" s="148" t="str">
        <f t="shared" si="85"/>
        <v>40</v>
      </c>
      <c r="D608" s="148" t="str">
        <f t="shared" si="87"/>
        <v>80</v>
      </c>
      <c r="E608" s="148" t="str">
        <f t="shared" si="88"/>
        <v>650</v>
      </c>
      <c r="F608" s="127" t="str">
        <f t="shared" si="89"/>
        <v>5000.02</v>
      </c>
      <c r="G608" s="141" t="s">
        <v>86</v>
      </c>
      <c r="H608" s="163">
        <v>26200</v>
      </c>
      <c r="I608" s="163">
        <v>26200</v>
      </c>
      <c r="J608" s="163"/>
      <c r="K608" s="163"/>
      <c r="L608" s="163"/>
      <c r="M608" s="163">
        <v>35031.22</v>
      </c>
      <c r="N608" s="139">
        <v>35031.22</v>
      </c>
      <c r="O608" s="139"/>
      <c r="Q608" s="174">
        <v>27040</v>
      </c>
      <c r="R608" s="174">
        <v>27040</v>
      </c>
      <c r="S608" s="174"/>
      <c r="T608" s="174"/>
      <c r="U608" s="174"/>
      <c r="V608" s="174">
        <v>1944.8</v>
      </c>
      <c r="W608" s="140">
        <v>1944.8</v>
      </c>
      <c r="X608" s="140"/>
      <c r="Z608" s="176">
        <v>27040</v>
      </c>
      <c r="AA608" s="176">
        <v>27040</v>
      </c>
      <c r="AB608" s="176"/>
      <c r="AC608" s="176"/>
      <c r="AD608" s="176"/>
      <c r="AE608" s="176">
        <v>0</v>
      </c>
      <c r="AF608" s="172">
        <v>0</v>
      </c>
      <c r="AG608" s="172"/>
      <c r="AI608" s="168">
        <f>IFERROR(VLOOKUP(B608,[2]rptBudgetaryBudgetCrossOrganiza!$A$1:$M$754,4,FALSE),"0")</f>
        <v>27040</v>
      </c>
      <c r="AJ608" s="168">
        <f>IFERROR(VLOOKUP(B608,[2]rptBudgetaryBudgetCrossOrganiza!$A$1:$M$754,6,FALSE),"0")</f>
        <v>27040</v>
      </c>
      <c r="AK608" s="170">
        <v>27040</v>
      </c>
      <c r="AL608" s="170">
        <f>IFERROR(VLOOKUP(B608,[3]rptBudgetaryBudgetCrossOrganiza!$A$8792:$O$10068,13,FALSE),"0")</f>
        <v>0</v>
      </c>
      <c r="AM608" s="170"/>
      <c r="AN608" s="170"/>
      <c r="AO608" s="170"/>
      <c r="AP608" s="170"/>
      <c r="AQ608" s="170"/>
      <c r="AS608" s="140"/>
      <c r="AT608" s="140"/>
      <c r="AU608" s="140"/>
      <c r="AV608" s="140"/>
      <c r="AW608" s="140"/>
      <c r="AX608" s="140"/>
      <c r="AY608" s="140"/>
      <c r="AZ608" s="140"/>
      <c r="BA608" s="141" t="b">
        <f t="shared" si="86"/>
        <v>1</v>
      </c>
      <c r="BB608" s="141">
        <f t="shared" si="90"/>
        <v>0</v>
      </c>
    </row>
    <row r="609" spans="1:54" hidden="1" x14ac:dyDescent="0.2">
      <c r="A609" s="141">
        <v>4</v>
      </c>
      <c r="B609" s="141" t="s">
        <v>852</v>
      </c>
      <c r="C609" s="148" t="str">
        <f t="shared" si="85"/>
        <v>40</v>
      </c>
      <c r="D609" s="148" t="str">
        <f t="shared" si="87"/>
        <v>80</v>
      </c>
      <c r="E609" s="148" t="str">
        <f t="shared" si="88"/>
        <v>650</v>
      </c>
      <c r="F609" s="127" t="str">
        <f t="shared" si="89"/>
        <v>5000.01</v>
      </c>
      <c r="G609" s="141" t="s">
        <v>85</v>
      </c>
      <c r="H609" s="163">
        <v>292120</v>
      </c>
      <c r="I609" s="163">
        <v>292120</v>
      </c>
      <c r="J609" s="163"/>
      <c r="K609" s="163"/>
      <c r="L609" s="163"/>
      <c r="M609" s="163">
        <v>178929.44</v>
      </c>
      <c r="N609" s="139">
        <v>178929.44</v>
      </c>
      <c r="O609" s="139"/>
      <c r="Q609" s="174">
        <v>258345</v>
      </c>
      <c r="R609" s="174">
        <v>259605</v>
      </c>
      <c r="S609" s="174"/>
      <c r="T609" s="174"/>
      <c r="U609" s="174"/>
      <c r="V609" s="174">
        <v>173446.3</v>
      </c>
      <c r="W609" s="140">
        <v>173446.3</v>
      </c>
      <c r="X609" s="140"/>
      <c r="Z609" s="176">
        <v>255460</v>
      </c>
      <c r="AA609" s="176">
        <v>269697</v>
      </c>
      <c r="AB609" s="176"/>
      <c r="AC609" s="176"/>
      <c r="AD609" s="176"/>
      <c r="AE609" s="176">
        <v>215439.7</v>
      </c>
      <c r="AF609" s="172">
        <v>215439.7</v>
      </c>
      <c r="AG609" s="172"/>
      <c r="AI609" s="168">
        <f>IFERROR(VLOOKUP(B609,[2]rptBudgetaryBudgetCrossOrganiza!$A$1:$M$754,4,FALSE),"0")</f>
        <v>263124</v>
      </c>
      <c r="AJ609" s="168">
        <f>IFERROR(VLOOKUP(B609,[2]rptBudgetaryBudgetCrossOrganiza!$A$1:$M$754,6,FALSE),"0")</f>
        <v>263124</v>
      </c>
      <c r="AK609" s="170">
        <v>263124</v>
      </c>
      <c r="AL609" s="170">
        <f>IFERROR(VLOOKUP(B609,[3]rptBudgetaryBudgetCrossOrganiza!$A$8792:$O$10068,13,FALSE),"0")</f>
        <v>55396.91</v>
      </c>
      <c r="AM609" s="170"/>
      <c r="AN609" s="170"/>
      <c r="AO609" s="170"/>
      <c r="AP609" s="170"/>
      <c r="AQ609" s="170"/>
      <c r="AS609" s="140"/>
      <c r="AT609" s="140"/>
      <c r="AU609" s="140"/>
      <c r="AV609" s="140"/>
      <c r="AW609" s="140"/>
      <c r="AX609" s="140"/>
      <c r="AY609" s="140"/>
      <c r="AZ609" s="140"/>
      <c r="BA609" s="141" t="b">
        <f t="shared" si="86"/>
        <v>1</v>
      </c>
      <c r="BB609" s="141">
        <f t="shared" si="90"/>
        <v>0</v>
      </c>
    </row>
    <row r="610" spans="1:54" hidden="1" x14ac:dyDescent="0.2">
      <c r="A610" s="141">
        <v>4</v>
      </c>
      <c r="B610" s="141" t="s">
        <v>853</v>
      </c>
      <c r="C610" s="148" t="str">
        <f t="shared" si="85"/>
        <v>40</v>
      </c>
      <c r="D610" s="148" t="str">
        <f t="shared" si="87"/>
        <v>80</v>
      </c>
      <c r="E610" s="148" t="str">
        <f t="shared" si="88"/>
        <v>650</v>
      </c>
      <c r="F610" s="127" t="str">
        <f t="shared" si="89"/>
        <v>5000.11</v>
      </c>
      <c r="G610" s="141" t="s">
        <v>95</v>
      </c>
      <c r="H610" s="163">
        <v>0</v>
      </c>
      <c r="I610" s="163">
        <v>0</v>
      </c>
      <c r="J610" s="163"/>
      <c r="K610" s="163"/>
      <c r="L610" s="163"/>
      <c r="M610" s="163">
        <v>0</v>
      </c>
      <c r="N610" s="139">
        <v>0</v>
      </c>
      <c r="O610" s="139"/>
      <c r="Q610" s="174">
        <v>0</v>
      </c>
      <c r="R610" s="174">
        <v>0</v>
      </c>
      <c r="S610" s="174"/>
      <c r="T610" s="174"/>
      <c r="U610" s="174"/>
      <c r="V610" s="174">
        <v>0</v>
      </c>
      <c r="W610" s="140">
        <v>0</v>
      </c>
      <c r="X610" s="140"/>
      <c r="Z610" s="176">
        <v>0</v>
      </c>
      <c r="AA610" s="176">
        <v>0</v>
      </c>
      <c r="AB610" s="176"/>
      <c r="AC610" s="176"/>
      <c r="AD610" s="176"/>
      <c r="AE610" s="176">
        <v>0</v>
      </c>
      <c r="AF610" s="172">
        <v>0</v>
      </c>
      <c r="AG610" s="172"/>
      <c r="AI610" s="168">
        <f>IFERROR(VLOOKUP(B610,[2]rptBudgetaryBudgetCrossOrganiza!$A$1:$M$754,4,FALSE),"0")</f>
        <v>0</v>
      </c>
      <c r="AJ610" s="168">
        <f>IFERROR(VLOOKUP(B610,[2]rptBudgetaryBudgetCrossOrganiza!$A$1:$M$754,6,FALSE),"0")</f>
        <v>0</v>
      </c>
      <c r="AK610" s="170">
        <v>0</v>
      </c>
      <c r="AL610" s="170">
        <f>IFERROR(VLOOKUP(B610,[3]rptBudgetaryBudgetCrossOrganiza!$A$8792:$O$10068,13,FALSE),"0")</f>
        <v>0</v>
      </c>
      <c r="AM610" s="170"/>
      <c r="AN610" s="170"/>
      <c r="AO610" s="170"/>
      <c r="AP610" s="170"/>
      <c r="AQ610" s="170"/>
      <c r="AS610" s="140"/>
      <c r="AT610" s="140"/>
      <c r="AU610" s="140"/>
      <c r="AV610" s="140"/>
      <c r="AW610" s="140"/>
      <c r="AX610" s="140"/>
      <c r="AY610" s="140"/>
      <c r="AZ610" s="140"/>
      <c r="BA610" s="141" t="b">
        <f t="shared" si="86"/>
        <v>1</v>
      </c>
      <c r="BB610" s="141">
        <f t="shared" si="90"/>
        <v>0</v>
      </c>
    </row>
    <row r="611" spans="1:54" x14ac:dyDescent="0.2">
      <c r="A611" s="141">
        <v>6</v>
      </c>
      <c r="B611" s="141" t="s">
        <v>854</v>
      </c>
      <c r="C611" s="148" t="str">
        <f t="shared" si="85"/>
        <v>40</v>
      </c>
      <c r="D611" s="148" t="str">
        <f t="shared" si="87"/>
        <v>80</v>
      </c>
      <c r="E611" s="148" t="str">
        <f t="shared" si="88"/>
        <v>650</v>
      </c>
      <c r="F611" s="127" t="str">
        <f t="shared" si="89"/>
        <v>6280.13</v>
      </c>
      <c r="G611" s="141" t="s">
        <v>1067</v>
      </c>
      <c r="H611" s="163">
        <v>86600</v>
      </c>
      <c r="I611" s="163">
        <v>86600</v>
      </c>
      <c r="J611" s="163"/>
      <c r="K611" s="163"/>
      <c r="L611" s="163"/>
      <c r="M611" s="163">
        <v>82341.61</v>
      </c>
      <c r="N611" s="139">
        <v>82341.61</v>
      </c>
      <c r="O611" s="139"/>
      <c r="Q611" s="174">
        <v>86600</v>
      </c>
      <c r="R611" s="174">
        <v>86600</v>
      </c>
      <c r="S611" s="174"/>
      <c r="T611" s="174"/>
      <c r="U611" s="174"/>
      <c r="V611" s="174">
        <v>88222.39</v>
      </c>
      <c r="W611" s="140">
        <v>88222.39</v>
      </c>
      <c r="X611" s="140"/>
      <c r="Z611" s="176">
        <v>90000</v>
      </c>
      <c r="AA611" s="176">
        <v>90000</v>
      </c>
      <c r="AB611" s="176"/>
      <c r="AC611" s="176"/>
      <c r="AD611" s="176"/>
      <c r="AE611" s="176">
        <v>69377.929999999993</v>
      </c>
      <c r="AF611" s="172">
        <v>69377.929999999993</v>
      </c>
      <c r="AG611" s="172"/>
      <c r="AI611" s="168">
        <f>IFERROR(VLOOKUP(B611,[2]rptBudgetaryBudgetCrossOrganiza!$A$1:$M$754,4,FALSE),"0")</f>
        <v>90000</v>
      </c>
      <c r="AJ611" s="168">
        <f>IFERROR(VLOOKUP(B611,[2]rptBudgetaryBudgetCrossOrganiza!$A$1:$M$754,6,FALSE),"0")</f>
        <v>90000</v>
      </c>
      <c r="AK611" s="197">
        <v>92000</v>
      </c>
      <c r="AL611" s="170">
        <f>IFERROR(VLOOKUP(B611,[3]rptBudgetaryBudgetCrossOrganiza!$A$8792:$O$10068,13,FALSE),"0")</f>
        <v>16519.939999999999</v>
      </c>
      <c r="AM611" s="170"/>
      <c r="AN611" s="170"/>
      <c r="AO611" s="170"/>
      <c r="AP611" s="170"/>
      <c r="AQ611" s="170"/>
      <c r="AS611" s="140"/>
      <c r="AT611" s="140"/>
      <c r="AU611" s="140"/>
      <c r="AV611" s="140"/>
      <c r="AW611" s="140"/>
      <c r="AX611" s="140"/>
      <c r="AY611" s="140"/>
      <c r="AZ611" s="140"/>
      <c r="BA611" s="141" t="b">
        <f t="shared" si="86"/>
        <v>0</v>
      </c>
      <c r="BB611" s="141">
        <f t="shared" si="90"/>
        <v>2000</v>
      </c>
    </row>
    <row r="612" spans="1:54" hidden="1" x14ac:dyDescent="0.2">
      <c r="A612" s="141">
        <v>6</v>
      </c>
      <c r="B612" s="141" t="s">
        <v>855</v>
      </c>
      <c r="C612" s="148" t="str">
        <f t="shared" si="85"/>
        <v>40</v>
      </c>
      <c r="D612" s="148" t="str">
        <f t="shared" si="87"/>
        <v>80</v>
      </c>
      <c r="E612" s="148" t="str">
        <f t="shared" si="88"/>
        <v>660</v>
      </c>
      <c r="F612" s="127" t="str">
        <f t="shared" si="89"/>
        <v>6600.03</v>
      </c>
      <c r="G612" s="141" t="s">
        <v>165</v>
      </c>
      <c r="H612" s="163">
        <v>400</v>
      </c>
      <c r="I612" s="163">
        <v>400</v>
      </c>
      <c r="J612" s="163"/>
      <c r="K612" s="163"/>
      <c r="L612" s="163"/>
      <c r="M612" s="163">
        <v>0</v>
      </c>
      <c r="N612" s="139">
        <v>0</v>
      </c>
      <c r="O612" s="139"/>
      <c r="Q612" s="174">
        <v>400</v>
      </c>
      <c r="R612" s="174">
        <v>400</v>
      </c>
      <c r="S612" s="174"/>
      <c r="T612" s="174"/>
      <c r="U612" s="174"/>
      <c r="V612" s="174">
        <v>0</v>
      </c>
      <c r="W612" s="140">
        <v>0</v>
      </c>
      <c r="X612" s="140"/>
      <c r="Z612" s="176">
        <v>400</v>
      </c>
      <c r="AA612" s="176">
        <v>400</v>
      </c>
      <c r="AB612" s="176"/>
      <c r="AC612" s="176"/>
      <c r="AD612" s="176"/>
      <c r="AE612" s="176">
        <v>0</v>
      </c>
      <c r="AF612" s="172">
        <v>0</v>
      </c>
      <c r="AG612" s="172"/>
      <c r="AI612" s="168">
        <f>IFERROR(VLOOKUP(B612,[2]rptBudgetaryBudgetCrossOrganiza!$A$1:$M$754,4,FALSE),"0")</f>
        <v>400</v>
      </c>
      <c r="AJ612" s="168">
        <f>IFERROR(VLOOKUP(B612,[2]rptBudgetaryBudgetCrossOrganiza!$A$1:$M$754,6,FALSE),"0")</f>
        <v>400</v>
      </c>
      <c r="AK612" s="170">
        <v>400</v>
      </c>
      <c r="AL612" s="170">
        <f>IFERROR(VLOOKUP(B612,[3]rptBudgetaryBudgetCrossOrganiza!$A$8792:$O$10068,13,FALSE),"0")</f>
        <v>0</v>
      </c>
      <c r="AM612" s="170"/>
      <c r="AN612" s="170"/>
      <c r="AO612" s="170"/>
      <c r="AP612" s="170"/>
      <c r="AQ612" s="170"/>
      <c r="AS612" s="140"/>
      <c r="AT612" s="140"/>
      <c r="AU612" s="140"/>
      <c r="AV612" s="140"/>
      <c r="AW612" s="140"/>
      <c r="AX612" s="140"/>
      <c r="AY612" s="140"/>
      <c r="AZ612" s="140"/>
      <c r="BA612" s="141" t="b">
        <f t="shared" si="86"/>
        <v>1</v>
      </c>
      <c r="BB612" s="141">
        <f t="shared" si="90"/>
        <v>0</v>
      </c>
    </row>
    <row r="613" spans="1:54" hidden="1" x14ac:dyDescent="0.2">
      <c r="A613" s="141">
        <v>6</v>
      </c>
      <c r="B613" s="141" t="s">
        <v>856</v>
      </c>
      <c r="C613" s="148" t="str">
        <f t="shared" si="85"/>
        <v>40</v>
      </c>
      <c r="D613" s="148" t="str">
        <f t="shared" si="87"/>
        <v>80</v>
      </c>
      <c r="E613" s="148" t="str">
        <f t="shared" si="88"/>
        <v>660</v>
      </c>
      <c r="F613" s="127" t="str">
        <f t="shared" si="89"/>
        <v>6600.04</v>
      </c>
      <c r="G613" s="141" t="s">
        <v>124</v>
      </c>
      <c r="H613" s="163">
        <v>15000</v>
      </c>
      <c r="I613" s="163">
        <v>15000</v>
      </c>
      <c r="J613" s="163"/>
      <c r="K613" s="163"/>
      <c r="L613" s="163"/>
      <c r="M613" s="163">
        <v>4052</v>
      </c>
      <c r="N613" s="139">
        <v>4052</v>
      </c>
      <c r="O613" s="139"/>
      <c r="Q613" s="174">
        <v>15000</v>
      </c>
      <c r="R613" s="174">
        <v>15000</v>
      </c>
      <c r="S613" s="174"/>
      <c r="T613" s="174"/>
      <c r="U613" s="174"/>
      <c r="V613" s="174">
        <v>3035.18</v>
      </c>
      <c r="W613" s="140">
        <v>3035.18</v>
      </c>
      <c r="X613" s="140"/>
      <c r="Z613" s="176">
        <v>15000</v>
      </c>
      <c r="AA613" s="176">
        <v>15000</v>
      </c>
      <c r="AB613" s="176"/>
      <c r="AC613" s="176"/>
      <c r="AD613" s="176"/>
      <c r="AE613" s="176">
        <v>2318.84</v>
      </c>
      <c r="AF613" s="172">
        <v>2318.84</v>
      </c>
      <c r="AG613" s="172"/>
      <c r="AI613" s="168">
        <f>IFERROR(VLOOKUP(B613,[2]rptBudgetaryBudgetCrossOrganiza!$A$1:$M$754,4,FALSE),"0")</f>
        <v>15000</v>
      </c>
      <c r="AJ613" s="168">
        <f>IFERROR(VLOOKUP(B613,[2]rptBudgetaryBudgetCrossOrganiza!$A$1:$M$754,6,FALSE),"0")</f>
        <v>15000</v>
      </c>
      <c r="AK613" s="170">
        <v>15000</v>
      </c>
      <c r="AL613" s="170">
        <f>IFERROR(VLOOKUP(B613,[3]rptBudgetaryBudgetCrossOrganiza!$A$8792:$O$10068,13,FALSE),"0")</f>
        <v>0</v>
      </c>
      <c r="AM613" s="170"/>
      <c r="AN613" s="170"/>
      <c r="AO613" s="170"/>
      <c r="AP613" s="170"/>
      <c r="AQ613" s="170"/>
      <c r="AS613" s="140"/>
      <c r="AT613" s="140"/>
      <c r="AU613" s="140"/>
      <c r="AV613" s="140"/>
      <c r="AW613" s="140"/>
      <c r="AX613" s="140"/>
      <c r="AY613" s="140"/>
      <c r="AZ613" s="140"/>
      <c r="BA613" s="141" t="b">
        <f t="shared" si="86"/>
        <v>1</v>
      </c>
      <c r="BB613" s="141">
        <f t="shared" si="90"/>
        <v>0</v>
      </c>
    </row>
    <row r="614" spans="1:54" hidden="1" x14ac:dyDescent="0.2">
      <c r="A614" s="141">
        <v>4</v>
      </c>
      <c r="B614" s="141" t="s">
        <v>857</v>
      </c>
      <c r="C614" s="148" t="str">
        <f t="shared" si="85"/>
        <v>40</v>
      </c>
      <c r="D614" s="148" t="str">
        <f t="shared" si="87"/>
        <v>80</v>
      </c>
      <c r="E614" s="148" t="str">
        <f t="shared" si="88"/>
        <v>660</v>
      </c>
      <c r="F614" s="127" t="str">
        <f t="shared" si="89"/>
        <v>5100.16</v>
      </c>
      <c r="G614" s="141" t="s">
        <v>114</v>
      </c>
      <c r="H614" s="163">
        <v>0</v>
      </c>
      <c r="I614" s="163">
        <v>0</v>
      </c>
      <c r="J614" s="163"/>
      <c r="K614" s="163"/>
      <c r="L614" s="163"/>
      <c r="M614" s="163">
        <v>0</v>
      </c>
      <c r="N614" s="139">
        <v>0</v>
      </c>
      <c r="O614" s="139"/>
      <c r="Q614" s="174">
        <v>0</v>
      </c>
      <c r="R614" s="174">
        <v>0</v>
      </c>
      <c r="S614" s="174"/>
      <c r="T614" s="174"/>
      <c r="U614" s="174"/>
      <c r="V614" s="174">
        <v>0</v>
      </c>
      <c r="W614" s="140">
        <v>0</v>
      </c>
      <c r="X614" s="140"/>
      <c r="Z614" s="176">
        <v>0</v>
      </c>
      <c r="AA614" s="176">
        <v>0</v>
      </c>
      <c r="AB614" s="176"/>
      <c r="AC614" s="176"/>
      <c r="AD614" s="176"/>
      <c r="AE614" s="176">
        <v>0</v>
      </c>
      <c r="AF614" s="172">
        <v>0</v>
      </c>
      <c r="AG614" s="172"/>
      <c r="AI614" s="168">
        <f>IFERROR(VLOOKUP(B614,[2]rptBudgetaryBudgetCrossOrganiza!$A$1:$M$754,4,FALSE),"0")</f>
        <v>0</v>
      </c>
      <c r="AJ614" s="168">
        <f>IFERROR(VLOOKUP(B614,[2]rptBudgetaryBudgetCrossOrganiza!$A$1:$M$754,6,FALSE),"0")</f>
        <v>0</v>
      </c>
      <c r="AK614" s="170">
        <v>0</v>
      </c>
      <c r="AL614" s="170">
        <f>IFERROR(VLOOKUP(B614,[3]rptBudgetaryBudgetCrossOrganiza!$A$8792:$O$10068,13,FALSE),"0")</f>
        <v>0</v>
      </c>
      <c r="AM614" s="170"/>
      <c r="AN614" s="170"/>
      <c r="AO614" s="170"/>
      <c r="AP614" s="170"/>
      <c r="AQ614" s="170"/>
      <c r="AS614" s="140"/>
      <c r="AT614" s="140"/>
      <c r="AU614" s="140"/>
      <c r="AV614" s="140"/>
      <c r="AW614" s="140"/>
      <c r="AX614" s="140"/>
      <c r="AY614" s="140"/>
      <c r="AZ614" s="140"/>
      <c r="BA614" s="141" t="b">
        <f t="shared" si="86"/>
        <v>1</v>
      </c>
      <c r="BB614" s="141">
        <f t="shared" si="90"/>
        <v>0</v>
      </c>
    </row>
    <row r="615" spans="1:54" hidden="1" x14ac:dyDescent="0.2">
      <c r="A615" s="141">
        <v>4</v>
      </c>
      <c r="B615" s="141" t="s">
        <v>858</v>
      </c>
      <c r="C615" s="148" t="str">
        <f t="shared" si="85"/>
        <v>40</v>
      </c>
      <c r="D615" s="148" t="str">
        <f t="shared" si="87"/>
        <v>80</v>
      </c>
      <c r="E615" s="148" t="str">
        <f t="shared" si="88"/>
        <v>660</v>
      </c>
      <c r="F615" s="127" t="str">
        <f t="shared" si="89"/>
        <v>5100.12</v>
      </c>
      <c r="G615" s="141" t="s">
        <v>110</v>
      </c>
      <c r="H615" s="163">
        <v>0</v>
      </c>
      <c r="I615" s="163">
        <v>0</v>
      </c>
      <c r="J615" s="163"/>
      <c r="K615" s="163"/>
      <c r="L615" s="163"/>
      <c r="M615" s="163">
        <v>0</v>
      </c>
      <c r="N615" s="139">
        <v>0</v>
      </c>
      <c r="O615" s="139"/>
      <c r="Q615" s="174">
        <v>0</v>
      </c>
      <c r="R615" s="174">
        <v>0</v>
      </c>
      <c r="S615" s="174"/>
      <c r="T615" s="174"/>
      <c r="U615" s="174"/>
      <c r="V615" s="174">
        <v>0</v>
      </c>
      <c r="W615" s="140">
        <v>0</v>
      </c>
      <c r="X615" s="140"/>
      <c r="Z615" s="176">
        <v>0</v>
      </c>
      <c r="AA615" s="176">
        <v>0</v>
      </c>
      <c r="AB615" s="176"/>
      <c r="AC615" s="176"/>
      <c r="AD615" s="176"/>
      <c r="AE615" s="176">
        <v>0</v>
      </c>
      <c r="AF615" s="172">
        <v>0</v>
      </c>
      <c r="AG615" s="172"/>
      <c r="AI615" s="168">
        <f>IFERROR(VLOOKUP(B615,[2]rptBudgetaryBudgetCrossOrganiza!$A$1:$M$754,4,FALSE),"0")</f>
        <v>0</v>
      </c>
      <c r="AJ615" s="168">
        <f>IFERROR(VLOOKUP(B615,[2]rptBudgetaryBudgetCrossOrganiza!$A$1:$M$754,6,FALSE),"0")</f>
        <v>0</v>
      </c>
      <c r="AK615" s="170">
        <v>0</v>
      </c>
      <c r="AL615" s="170">
        <f>IFERROR(VLOOKUP(B615,[3]rptBudgetaryBudgetCrossOrganiza!$A$8792:$O$10068,13,FALSE),"0")</f>
        <v>0</v>
      </c>
      <c r="AM615" s="170"/>
      <c r="AN615" s="170"/>
      <c r="AO615" s="170"/>
      <c r="AP615" s="170"/>
      <c r="AQ615" s="170"/>
      <c r="AS615" s="140"/>
      <c r="AT615" s="140"/>
      <c r="AU615" s="140"/>
      <c r="AV615" s="140"/>
      <c r="AW615" s="140"/>
      <c r="AX615" s="140"/>
      <c r="AY615" s="140"/>
      <c r="AZ615" s="140"/>
      <c r="BA615" s="141" t="b">
        <f t="shared" si="86"/>
        <v>1</v>
      </c>
      <c r="BB615" s="141">
        <f t="shared" si="90"/>
        <v>0</v>
      </c>
    </row>
    <row r="616" spans="1:54" hidden="1" x14ac:dyDescent="0.2">
      <c r="A616" s="141">
        <v>4</v>
      </c>
      <c r="B616" s="141" t="s">
        <v>859</v>
      </c>
      <c r="C616" s="148" t="str">
        <f t="shared" si="85"/>
        <v>40</v>
      </c>
      <c r="D616" s="148" t="str">
        <f t="shared" si="87"/>
        <v>80</v>
      </c>
      <c r="E616" s="148" t="str">
        <f t="shared" si="88"/>
        <v>660</v>
      </c>
      <c r="F616" s="127" t="str">
        <f t="shared" si="89"/>
        <v>5100.15</v>
      </c>
      <c r="G616" s="141" t="s">
        <v>113</v>
      </c>
      <c r="H616" s="163">
        <v>705</v>
      </c>
      <c r="I616" s="163">
        <v>705</v>
      </c>
      <c r="J616" s="163"/>
      <c r="K616" s="163"/>
      <c r="L616" s="163"/>
      <c r="M616" s="163">
        <v>324</v>
      </c>
      <c r="N616" s="139">
        <v>324</v>
      </c>
      <c r="O616" s="139"/>
      <c r="Q616" s="174">
        <v>325</v>
      </c>
      <c r="R616" s="174">
        <v>350</v>
      </c>
      <c r="S616" s="174"/>
      <c r="T616" s="174"/>
      <c r="U616" s="174"/>
      <c r="V616" s="174">
        <v>324</v>
      </c>
      <c r="W616" s="140">
        <v>324</v>
      </c>
      <c r="X616" s="140"/>
      <c r="Z616" s="176">
        <v>325</v>
      </c>
      <c r="AA616" s="176">
        <v>325</v>
      </c>
      <c r="AB616" s="176"/>
      <c r="AC616" s="176"/>
      <c r="AD616" s="176"/>
      <c r="AE616" s="176">
        <v>324</v>
      </c>
      <c r="AF616" s="172">
        <v>324</v>
      </c>
      <c r="AG616" s="172"/>
      <c r="AI616" s="168">
        <f>IFERROR(VLOOKUP(B616,[2]rptBudgetaryBudgetCrossOrganiza!$A$1:$M$754,4,FALSE),"0")</f>
        <v>325</v>
      </c>
      <c r="AJ616" s="168">
        <f>IFERROR(VLOOKUP(B616,[2]rptBudgetaryBudgetCrossOrganiza!$A$1:$M$754,6,FALSE),"0")</f>
        <v>325</v>
      </c>
      <c r="AK616" s="170">
        <v>325</v>
      </c>
      <c r="AL616" s="170">
        <f>IFERROR(VLOOKUP(B616,[3]rptBudgetaryBudgetCrossOrganiza!$A$8792:$O$10068,13,FALSE),"0")</f>
        <v>81</v>
      </c>
      <c r="AM616" s="170"/>
      <c r="AN616" s="170"/>
      <c r="AO616" s="170"/>
      <c r="AP616" s="170"/>
      <c r="AQ616" s="170"/>
      <c r="AS616" s="140"/>
      <c r="AT616" s="140"/>
      <c r="AU616" s="140"/>
      <c r="AV616" s="140"/>
      <c r="AW616" s="140"/>
      <c r="AX616" s="140"/>
      <c r="AY616" s="140"/>
      <c r="AZ616" s="140"/>
      <c r="BA616" s="141" t="b">
        <f t="shared" si="86"/>
        <v>1</v>
      </c>
      <c r="BB616" s="141">
        <f t="shared" si="90"/>
        <v>0</v>
      </c>
    </row>
    <row r="617" spans="1:54" hidden="1" x14ac:dyDescent="0.2">
      <c r="A617" s="141">
        <v>4</v>
      </c>
      <c r="B617" s="141" t="s">
        <v>860</v>
      </c>
      <c r="C617" s="148" t="str">
        <f t="shared" si="85"/>
        <v>40</v>
      </c>
      <c r="D617" s="148" t="str">
        <f t="shared" si="87"/>
        <v>80</v>
      </c>
      <c r="E617" s="148" t="str">
        <f t="shared" si="88"/>
        <v>660</v>
      </c>
      <c r="F617" s="127" t="str">
        <f t="shared" si="89"/>
        <v>5100.08</v>
      </c>
      <c r="G617" s="141" t="s">
        <v>106</v>
      </c>
      <c r="H617" s="163">
        <v>12056</v>
      </c>
      <c r="I617" s="163">
        <v>12056</v>
      </c>
      <c r="J617" s="163"/>
      <c r="K617" s="163"/>
      <c r="L617" s="163"/>
      <c r="M617" s="163">
        <v>16749.03</v>
      </c>
      <c r="N617" s="139">
        <v>16749.03</v>
      </c>
      <c r="O617" s="139"/>
      <c r="Q617" s="174">
        <v>21510</v>
      </c>
      <c r="R617" s="174">
        <v>26755</v>
      </c>
      <c r="S617" s="174"/>
      <c r="T617" s="174"/>
      <c r="U617" s="174"/>
      <c r="V617" s="174">
        <v>22323.53</v>
      </c>
      <c r="W617" s="140">
        <v>22323.53</v>
      </c>
      <c r="X617" s="140"/>
      <c r="Z617" s="176">
        <v>26615</v>
      </c>
      <c r="AA617" s="176">
        <v>26615</v>
      </c>
      <c r="AB617" s="176"/>
      <c r="AC617" s="176"/>
      <c r="AD617" s="176"/>
      <c r="AE617" s="176">
        <v>23824.560000000001</v>
      </c>
      <c r="AF617" s="172">
        <v>23824.560000000001</v>
      </c>
      <c r="AG617" s="172"/>
      <c r="AI617" s="168">
        <f>IFERROR(VLOOKUP(B617,[2]rptBudgetaryBudgetCrossOrganiza!$A$1:$M$754,4,FALSE),"0")</f>
        <v>26615</v>
      </c>
      <c r="AJ617" s="168">
        <f>IFERROR(VLOOKUP(B617,[2]rptBudgetaryBudgetCrossOrganiza!$A$1:$M$754,6,FALSE),"0")</f>
        <v>26615</v>
      </c>
      <c r="AK617" s="170">
        <v>26615</v>
      </c>
      <c r="AL617" s="170">
        <f>IFERROR(VLOOKUP(B617,[3]rptBudgetaryBudgetCrossOrganiza!$A$8792:$O$10068,13,FALSE),"0")</f>
        <v>7107.17</v>
      </c>
      <c r="AM617" s="170"/>
      <c r="AN617" s="170"/>
      <c r="AO617" s="170"/>
      <c r="AP617" s="170"/>
      <c r="AQ617" s="170"/>
      <c r="AS617" s="140"/>
      <c r="AT617" s="140"/>
      <c r="AU617" s="140"/>
      <c r="AV617" s="140"/>
      <c r="AW617" s="140"/>
      <c r="AX617" s="140"/>
      <c r="AY617" s="140"/>
      <c r="AZ617" s="140"/>
      <c r="BA617" s="141" t="b">
        <f t="shared" si="86"/>
        <v>1</v>
      </c>
      <c r="BB617" s="141">
        <f t="shared" si="90"/>
        <v>0</v>
      </c>
    </row>
    <row r="618" spans="1:54" hidden="1" x14ac:dyDescent="0.2">
      <c r="A618" s="141">
        <v>4</v>
      </c>
      <c r="B618" s="141" t="s">
        <v>861</v>
      </c>
      <c r="C618" s="148" t="str">
        <f t="shared" si="85"/>
        <v>40</v>
      </c>
      <c r="D618" s="148" t="str">
        <f t="shared" si="87"/>
        <v>80</v>
      </c>
      <c r="E618" s="148" t="str">
        <f t="shared" si="88"/>
        <v>660</v>
      </c>
      <c r="F618" s="127" t="str">
        <f t="shared" si="89"/>
        <v>5100.03</v>
      </c>
      <c r="G618" s="141" t="s">
        <v>101</v>
      </c>
      <c r="H618" s="163">
        <v>11950</v>
      </c>
      <c r="I618" s="163">
        <v>11950</v>
      </c>
      <c r="J618" s="163"/>
      <c r="K618" s="163"/>
      <c r="L618" s="163"/>
      <c r="M618" s="163">
        <v>7969.46</v>
      </c>
      <c r="N618" s="139">
        <v>7969.46</v>
      </c>
      <c r="O618" s="139"/>
      <c r="Q618" s="174">
        <v>11675</v>
      </c>
      <c r="R618" s="174">
        <v>14905</v>
      </c>
      <c r="S618" s="174"/>
      <c r="T618" s="174"/>
      <c r="U618" s="174"/>
      <c r="V618" s="174">
        <v>10162.49</v>
      </c>
      <c r="W618" s="140">
        <v>10162.49</v>
      </c>
      <c r="X618" s="140"/>
      <c r="Z618" s="176">
        <v>14505</v>
      </c>
      <c r="AA618" s="176">
        <v>14505</v>
      </c>
      <c r="AB618" s="176"/>
      <c r="AC618" s="176"/>
      <c r="AD618" s="176"/>
      <c r="AE618" s="176">
        <v>9859.56</v>
      </c>
      <c r="AF618" s="172">
        <v>9859.56</v>
      </c>
      <c r="AG618" s="172"/>
      <c r="AI618" s="168">
        <f>IFERROR(VLOOKUP(B618,[2]rptBudgetaryBudgetCrossOrganiza!$A$1:$M$754,4,FALSE),"0")</f>
        <v>14505</v>
      </c>
      <c r="AJ618" s="168">
        <f>IFERROR(VLOOKUP(B618,[2]rptBudgetaryBudgetCrossOrganiza!$A$1:$M$754,6,FALSE),"0")</f>
        <v>14505</v>
      </c>
      <c r="AK618" s="170">
        <v>14505</v>
      </c>
      <c r="AL618" s="170">
        <f>IFERROR(VLOOKUP(B618,[3]rptBudgetaryBudgetCrossOrganiza!$A$8792:$O$10068,13,FALSE),"0")</f>
        <v>2747.22</v>
      </c>
      <c r="AM618" s="170"/>
      <c r="AN618" s="170"/>
      <c r="AO618" s="170"/>
      <c r="AP618" s="170"/>
      <c r="AQ618" s="170"/>
      <c r="AS618" s="140"/>
      <c r="AT618" s="140"/>
      <c r="AU618" s="140"/>
      <c r="AV618" s="140"/>
      <c r="AW618" s="140"/>
      <c r="AX618" s="140"/>
      <c r="AY618" s="140"/>
      <c r="AZ618" s="140"/>
      <c r="BA618" s="141" t="b">
        <f t="shared" si="86"/>
        <v>1</v>
      </c>
      <c r="BB618" s="141">
        <f t="shared" si="90"/>
        <v>0</v>
      </c>
    </row>
    <row r="619" spans="1:54" hidden="1" x14ac:dyDescent="0.2">
      <c r="A619" s="141">
        <v>4</v>
      </c>
      <c r="B619" s="141" t="s">
        <v>862</v>
      </c>
      <c r="C619" s="148" t="str">
        <f t="shared" si="85"/>
        <v>40</v>
      </c>
      <c r="D619" s="148" t="str">
        <f t="shared" si="87"/>
        <v>80</v>
      </c>
      <c r="E619" s="148" t="str">
        <f t="shared" si="88"/>
        <v>660</v>
      </c>
      <c r="F619" s="127" t="str">
        <f t="shared" si="89"/>
        <v>5100.13</v>
      </c>
      <c r="G619" s="141" t="s">
        <v>111</v>
      </c>
      <c r="H619" s="163">
        <v>0</v>
      </c>
      <c r="I619" s="163">
        <v>0</v>
      </c>
      <c r="J619" s="163"/>
      <c r="K619" s="163"/>
      <c r="L619" s="163"/>
      <c r="M619" s="163">
        <v>0</v>
      </c>
      <c r="N619" s="139">
        <v>0</v>
      </c>
      <c r="O619" s="139"/>
      <c r="Q619" s="174">
        <v>0</v>
      </c>
      <c r="R619" s="174">
        <v>0</v>
      </c>
      <c r="S619" s="174"/>
      <c r="T619" s="174"/>
      <c r="U619" s="174"/>
      <c r="V619" s="174">
        <v>0</v>
      </c>
      <c r="W619" s="140">
        <v>0</v>
      </c>
      <c r="X619" s="140"/>
      <c r="Z619" s="176">
        <v>0</v>
      </c>
      <c r="AA619" s="176">
        <v>0</v>
      </c>
      <c r="AB619" s="176"/>
      <c r="AC619" s="176"/>
      <c r="AD619" s="176"/>
      <c r="AE619" s="176">
        <v>0</v>
      </c>
      <c r="AF619" s="172">
        <v>0</v>
      </c>
      <c r="AG619" s="172"/>
      <c r="AI619" s="168">
        <f>IFERROR(VLOOKUP(B619,[2]rptBudgetaryBudgetCrossOrganiza!$A$1:$M$754,4,FALSE),"0")</f>
        <v>0</v>
      </c>
      <c r="AJ619" s="168">
        <f>IFERROR(VLOOKUP(B619,[2]rptBudgetaryBudgetCrossOrganiza!$A$1:$M$754,6,FALSE),"0")</f>
        <v>0</v>
      </c>
      <c r="AK619" s="170">
        <v>0</v>
      </c>
      <c r="AL619" s="170">
        <f>IFERROR(VLOOKUP(B619,[3]rptBudgetaryBudgetCrossOrganiza!$A$8792:$O$10068,13,FALSE),"0")</f>
        <v>0</v>
      </c>
      <c r="AM619" s="170"/>
      <c r="AN619" s="170"/>
      <c r="AO619" s="170"/>
      <c r="AP619" s="170"/>
      <c r="AQ619" s="170"/>
      <c r="AS619" s="140"/>
      <c r="AT619" s="140"/>
      <c r="AU619" s="140"/>
      <c r="AV619" s="140"/>
      <c r="AW619" s="140"/>
      <c r="AX619" s="140"/>
      <c r="AY619" s="140"/>
      <c r="AZ619" s="140"/>
      <c r="BA619" s="141" t="b">
        <f t="shared" si="86"/>
        <v>1</v>
      </c>
      <c r="BB619" s="141">
        <f t="shared" si="90"/>
        <v>0</v>
      </c>
    </row>
    <row r="620" spans="1:54" hidden="1" x14ac:dyDescent="0.2">
      <c r="A620" s="141">
        <v>4</v>
      </c>
      <c r="B620" s="141" t="s">
        <v>863</v>
      </c>
      <c r="C620" s="148" t="str">
        <f t="shared" si="85"/>
        <v>40</v>
      </c>
      <c r="D620" s="148" t="str">
        <f t="shared" si="87"/>
        <v>80</v>
      </c>
      <c r="E620" s="148" t="str">
        <f t="shared" si="88"/>
        <v>660</v>
      </c>
      <c r="F620" s="127" t="str">
        <f t="shared" si="89"/>
        <v>5100.02</v>
      </c>
      <c r="G620" s="141" t="s">
        <v>100</v>
      </c>
      <c r="H620" s="163">
        <v>106976</v>
      </c>
      <c r="I620" s="163">
        <v>106976</v>
      </c>
      <c r="J620" s="163"/>
      <c r="K620" s="163"/>
      <c r="L620" s="163"/>
      <c r="M620" s="163">
        <v>60807.15</v>
      </c>
      <c r="N620" s="139">
        <v>60807.15</v>
      </c>
      <c r="O620" s="139"/>
      <c r="Q620" s="174">
        <v>106415</v>
      </c>
      <c r="R620" s="174">
        <v>151415</v>
      </c>
      <c r="S620" s="174"/>
      <c r="T620" s="174"/>
      <c r="U620" s="174"/>
      <c r="V620" s="174">
        <v>88929.93</v>
      </c>
      <c r="W620" s="140">
        <v>88929.93</v>
      </c>
      <c r="X620" s="140"/>
      <c r="Z620" s="176">
        <v>141995</v>
      </c>
      <c r="AA620" s="176">
        <v>141995</v>
      </c>
      <c r="AB620" s="176"/>
      <c r="AC620" s="176"/>
      <c r="AD620" s="176"/>
      <c r="AE620" s="176">
        <v>98432.7</v>
      </c>
      <c r="AF620" s="172">
        <v>98432.7</v>
      </c>
      <c r="AG620" s="172"/>
      <c r="AI620" s="168">
        <f>IFERROR(VLOOKUP(B620,[2]rptBudgetaryBudgetCrossOrganiza!$A$1:$M$754,4,FALSE),"0")</f>
        <v>141995</v>
      </c>
      <c r="AJ620" s="168">
        <f>IFERROR(VLOOKUP(B620,[2]rptBudgetaryBudgetCrossOrganiza!$A$1:$M$754,6,FALSE),"0")</f>
        <v>141995</v>
      </c>
      <c r="AK620" s="170">
        <v>141995</v>
      </c>
      <c r="AL620" s="170">
        <f>IFERROR(VLOOKUP(B620,[3]rptBudgetaryBudgetCrossOrganiza!$A$8792:$O$10068,13,FALSE),"0")</f>
        <v>30642.02</v>
      </c>
      <c r="AM620" s="170"/>
      <c r="AN620" s="170"/>
      <c r="AO620" s="170"/>
      <c r="AP620" s="170"/>
      <c r="AQ620" s="170"/>
      <c r="AS620" s="140"/>
      <c r="AT620" s="140"/>
      <c r="AU620" s="140"/>
      <c r="AV620" s="140"/>
      <c r="AW620" s="140"/>
      <c r="AX620" s="140"/>
      <c r="AY620" s="140"/>
      <c r="AZ620" s="140"/>
      <c r="BA620" s="141" t="b">
        <f t="shared" si="86"/>
        <v>1</v>
      </c>
      <c r="BB620" s="141">
        <f t="shared" si="90"/>
        <v>0</v>
      </c>
    </row>
    <row r="621" spans="1:54" hidden="1" x14ac:dyDescent="0.2">
      <c r="A621" s="141">
        <v>4</v>
      </c>
      <c r="B621" s="141" t="s">
        <v>864</v>
      </c>
      <c r="C621" s="148" t="str">
        <f t="shared" si="85"/>
        <v>40</v>
      </c>
      <c r="D621" s="148" t="str">
        <f t="shared" si="87"/>
        <v>80</v>
      </c>
      <c r="E621" s="148" t="str">
        <f t="shared" si="88"/>
        <v>660</v>
      </c>
      <c r="F621" s="127" t="str">
        <f t="shared" si="89"/>
        <v>5100.05</v>
      </c>
      <c r="G621" s="141" t="s">
        <v>103</v>
      </c>
      <c r="H621" s="163">
        <v>1170</v>
      </c>
      <c r="I621" s="163">
        <v>1170</v>
      </c>
      <c r="J621" s="163"/>
      <c r="K621" s="163"/>
      <c r="L621" s="163"/>
      <c r="M621" s="163">
        <v>694.82</v>
      </c>
      <c r="N621" s="139">
        <v>694.82</v>
      </c>
      <c r="O621" s="139"/>
      <c r="Q621" s="174">
        <v>710</v>
      </c>
      <c r="R621" s="174">
        <v>735</v>
      </c>
      <c r="S621" s="174"/>
      <c r="T621" s="174"/>
      <c r="U621" s="174"/>
      <c r="V621" s="174">
        <v>762.8</v>
      </c>
      <c r="W621" s="140">
        <v>762.8</v>
      </c>
      <c r="X621" s="140"/>
      <c r="Z621" s="176">
        <v>1240</v>
      </c>
      <c r="AA621" s="176">
        <v>1240</v>
      </c>
      <c r="AB621" s="176"/>
      <c r="AC621" s="176"/>
      <c r="AD621" s="176"/>
      <c r="AE621" s="176">
        <v>734.48</v>
      </c>
      <c r="AF621" s="172">
        <v>734.48</v>
      </c>
      <c r="AG621" s="172"/>
      <c r="AI621" s="168">
        <f>IFERROR(VLOOKUP(B621,[2]rptBudgetaryBudgetCrossOrganiza!$A$1:$M$754,4,FALSE),"0")</f>
        <v>1240</v>
      </c>
      <c r="AJ621" s="168">
        <f>IFERROR(VLOOKUP(B621,[2]rptBudgetaryBudgetCrossOrganiza!$A$1:$M$754,6,FALSE),"0")</f>
        <v>1240</v>
      </c>
      <c r="AK621" s="170">
        <v>1240</v>
      </c>
      <c r="AL621" s="170">
        <f>IFERROR(VLOOKUP(B621,[3]rptBudgetaryBudgetCrossOrganiza!$A$8792:$O$10068,13,FALSE),"0")</f>
        <v>188.99</v>
      </c>
      <c r="AM621" s="170"/>
      <c r="AN621" s="170"/>
      <c r="AO621" s="170"/>
      <c r="AP621" s="170"/>
      <c r="AQ621" s="170"/>
      <c r="AS621" s="140"/>
      <c r="AT621" s="140"/>
      <c r="AU621" s="140"/>
      <c r="AV621" s="140"/>
      <c r="AW621" s="140"/>
      <c r="AX621" s="140"/>
      <c r="AY621" s="140"/>
      <c r="AZ621" s="140"/>
      <c r="BA621" s="141" t="b">
        <f t="shared" si="86"/>
        <v>1</v>
      </c>
      <c r="BB621" s="141">
        <f t="shared" si="90"/>
        <v>0</v>
      </c>
    </row>
    <row r="622" spans="1:54" hidden="1" x14ac:dyDescent="0.2">
      <c r="A622" s="141">
        <v>4</v>
      </c>
      <c r="B622" s="141" t="s">
        <v>865</v>
      </c>
      <c r="C622" s="148" t="str">
        <f t="shared" si="85"/>
        <v>40</v>
      </c>
      <c r="D622" s="148" t="str">
        <f t="shared" si="87"/>
        <v>80</v>
      </c>
      <c r="E622" s="148" t="str">
        <f t="shared" si="88"/>
        <v>660</v>
      </c>
      <c r="F622" s="127" t="str">
        <f t="shared" si="89"/>
        <v>5100.07</v>
      </c>
      <c r="G622" s="141" t="s">
        <v>105</v>
      </c>
      <c r="H622" s="163">
        <v>4700</v>
      </c>
      <c r="I622" s="163">
        <v>4700</v>
      </c>
      <c r="J622" s="163"/>
      <c r="K622" s="163"/>
      <c r="L622" s="163"/>
      <c r="M622" s="163">
        <v>2501.04</v>
      </c>
      <c r="N622" s="139">
        <v>2501.04</v>
      </c>
      <c r="O622" s="139"/>
      <c r="Q622" s="174">
        <v>4670</v>
      </c>
      <c r="R622" s="174">
        <v>5690</v>
      </c>
      <c r="S622" s="174"/>
      <c r="T622" s="174"/>
      <c r="U622" s="174"/>
      <c r="V622" s="174">
        <v>3104.35</v>
      </c>
      <c r="W622" s="140">
        <v>3104.35</v>
      </c>
      <c r="X622" s="140"/>
      <c r="Z622" s="176">
        <v>4730</v>
      </c>
      <c r="AA622" s="176">
        <v>4730</v>
      </c>
      <c r="AB622" s="176"/>
      <c r="AC622" s="176"/>
      <c r="AD622" s="176"/>
      <c r="AE622" s="176">
        <v>2972.72</v>
      </c>
      <c r="AF622" s="172">
        <v>2972.72</v>
      </c>
      <c r="AG622" s="172"/>
      <c r="AI622" s="168">
        <f>IFERROR(VLOOKUP(B622,[2]rptBudgetaryBudgetCrossOrganiza!$A$1:$M$754,4,FALSE),"0")</f>
        <v>4730</v>
      </c>
      <c r="AJ622" s="168">
        <f>IFERROR(VLOOKUP(B622,[2]rptBudgetaryBudgetCrossOrganiza!$A$1:$M$754,6,FALSE),"0")</f>
        <v>4730</v>
      </c>
      <c r="AK622" s="170">
        <v>4730</v>
      </c>
      <c r="AL622" s="170">
        <f>IFERROR(VLOOKUP(B622,[3]rptBudgetaryBudgetCrossOrganiza!$A$8792:$O$10068,13,FALSE),"0")</f>
        <v>734.08</v>
      </c>
      <c r="AM622" s="170"/>
      <c r="AN622" s="170"/>
      <c r="AO622" s="170"/>
      <c r="AP622" s="170"/>
      <c r="AQ622" s="170"/>
      <c r="AS622" s="140"/>
      <c r="AT622" s="140"/>
      <c r="AU622" s="140"/>
      <c r="AV622" s="140"/>
      <c r="AW622" s="140"/>
      <c r="AX622" s="140"/>
      <c r="AY622" s="140"/>
      <c r="AZ622" s="140"/>
      <c r="BA622" s="141" t="b">
        <f t="shared" si="86"/>
        <v>1</v>
      </c>
      <c r="BB622" s="141">
        <f t="shared" si="90"/>
        <v>0</v>
      </c>
    </row>
    <row r="623" spans="1:54" hidden="1" x14ac:dyDescent="0.2">
      <c r="A623" s="141">
        <v>4</v>
      </c>
      <c r="B623" s="141" t="s">
        <v>866</v>
      </c>
      <c r="C623" s="148" t="str">
        <f t="shared" si="85"/>
        <v>40</v>
      </c>
      <c r="D623" s="148" t="str">
        <f t="shared" si="87"/>
        <v>80</v>
      </c>
      <c r="E623" s="148" t="str">
        <f t="shared" si="88"/>
        <v>660</v>
      </c>
      <c r="F623" s="127" t="str">
        <f t="shared" si="89"/>
        <v>5100.11</v>
      </c>
      <c r="G623" s="141" t="s">
        <v>109</v>
      </c>
      <c r="H623" s="163">
        <v>9210</v>
      </c>
      <c r="I623" s="163">
        <v>9210</v>
      </c>
      <c r="J623" s="163"/>
      <c r="K623" s="163"/>
      <c r="L623" s="163"/>
      <c r="M623" s="163">
        <v>6593.03</v>
      </c>
      <c r="N623" s="139">
        <v>6593.03</v>
      </c>
      <c r="O623" s="139"/>
      <c r="Q623" s="174">
        <v>9965</v>
      </c>
      <c r="R623" s="174">
        <v>11525</v>
      </c>
      <c r="S623" s="174"/>
      <c r="T623" s="174"/>
      <c r="U623" s="174"/>
      <c r="V623" s="174">
        <v>8258.35</v>
      </c>
      <c r="W623" s="140">
        <v>8258.35</v>
      </c>
      <c r="X623" s="140"/>
      <c r="Z623" s="176">
        <v>12025</v>
      </c>
      <c r="AA623" s="176">
        <v>12025</v>
      </c>
      <c r="AB623" s="176"/>
      <c r="AC623" s="176"/>
      <c r="AD623" s="176"/>
      <c r="AE623" s="176">
        <v>9001.4500000000007</v>
      </c>
      <c r="AF623" s="172">
        <v>9001.4500000000007</v>
      </c>
      <c r="AG623" s="172"/>
      <c r="AI623" s="168">
        <f>IFERROR(VLOOKUP(B623,[2]rptBudgetaryBudgetCrossOrganiza!$A$1:$M$754,4,FALSE),"0")</f>
        <v>12025</v>
      </c>
      <c r="AJ623" s="168">
        <f>IFERROR(VLOOKUP(B623,[2]rptBudgetaryBudgetCrossOrganiza!$A$1:$M$754,6,FALSE),"0")</f>
        <v>12025</v>
      </c>
      <c r="AK623" s="170">
        <v>12025</v>
      </c>
      <c r="AL623" s="170">
        <f>IFERROR(VLOOKUP(B623,[3]rptBudgetaryBudgetCrossOrganiza!$A$8792:$O$10068,13,FALSE),"0")</f>
        <v>2559.12</v>
      </c>
      <c r="AM623" s="170"/>
      <c r="AN623" s="170"/>
      <c r="AO623" s="170"/>
      <c r="AP623" s="170"/>
      <c r="AQ623" s="170"/>
      <c r="AS623" s="140"/>
      <c r="AT623" s="140"/>
      <c r="AU623" s="140"/>
      <c r="AV623" s="140"/>
      <c r="AW623" s="140"/>
      <c r="AX623" s="140"/>
      <c r="AY623" s="140"/>
      <c r="AZ623" s="140"/>
      <c r="BA623" s="141" t="b">
        <f t="shared" si="86"/>
        <v>1</v>
      </c>
      <c r="BB623" s="141">
        <f t="shared" si="90"/>
        <v>0</v>
      </c>
    </row>
    <row r="624" spans="1:54" hidden="1" x14ac:dyDescent="0.2">
      <c r="A624" s="141">
        <v>4</v>
      </c>
      <c r="B624" s="141" t="s">
        <v>867</v>
      </c>
      <c r="C624" s="148" t="str">
        <f t="shared" si="85"/>
        <v>40</v>
      </c>
      <c r="D624" s="148" t="str">
        <f t="shared" si="87"/>
        <v>80</v>
      </c>
      <c r="E624" s="148" t="str">
        <f t="shared" si="88"/>
        <v>660</v>
      </c>
      <c r="F624" s="127" t="str">
        <f t="shared" si="89"/>
        <v>5100.17</v>
      </c>
      <c r="G624" s="141" t="s">
        <v>1027</v>
      </c>
      <c r="H624" s="163">
        <v>0</v>
      </c>
      <c r="I624" s="163">
        <v>0</v>
      </c>
      <c r="J624" s="163"/>
      <c r="K624" s="163"/>
      <c r="L624" s="163"/>
      <c r="M624" s="163">
        <v>0</v>
      </c>
      <c r="N624" s="139">
        <v>0</v>
      </c>
      <c r="O624" s="139"/>
      <c r="Q624" s="174">
        <v>0</v>
      </c>
      <c r="R624" s="174">
        <v>0</v>
      </c>
      <c r="S624" s="174"/>
      <c r="T624" s="174"/>
      <c r="U624" s="174"/>
      <c r="V624" s="174">
        <v>0</v>
      </c>
      <c r="W624" s="140">
        <v>0</v>
      </c>
      <c r="X624" s="140"/>
      <c r="Z624" s="176">
        <v>0</v>
      </c>
      <c r="AA624" s="176">
        <v>0</v>
      </c>
      <c r="AB624" s="176"/>
      <c r="AC624" s="176"/>
      <c r="AD624" s="176"/>
      <c r="AE624" s="176">
        <v>0</v>
      </c>
      <c r="AF624" s="172">
        <v>0</v>
      </c>
      <c r="AG624" s="172"/>
      <c r="AI624" s="168">
        <f>IFERROR(VLOOKUP(B624,[2]rptBudgetaryBudgetCrossOrganiza!$A$1:$M$754,4,FALSE),"0")</f>
        <v>0</v>
      </c>
      <c r="AJ624" s="168">
        <f>IFERROR(VLOOKUP(B624,[2]rptBudgetaryBudgetCrossOrganiza!$A$1:$M$754,6,FALSE),"0")</f>
        <v>0</v>
      </c>
      <c r="AK624" s="170">
        <v>0</v>
      </c>
      <c r="AL624" s="170">
        <f>IFERROR(VLOOKUP(B624,[3]rptBudgetaryBudgetCrossOrganiza!$A$8792:$O$10068,13,FALSE),"0")</f>
        <v>0</v>
      </c>
      <c r="AM624" s="170"/>
      <c r="AN624" s="170"/>
      <c r="AO624" s="170"/>
      <c r="AP624" s="170"/>
      <c r="AQ624" s="170"/>
      <c r="AS624" s="140"/>
      <c r="AT624" s="140"/>
      <c r="AU624" s="140"/>
      <c r="AV624" s="140"/>
      <c r="AW624" s="140"/>
      <c r="AX624" s="140"/>
      <c r="AY624" s="140"/>
      <c r="AZ624" s="140"/>
      <c r="BA624" s="141" t="b">
        <f t="shared" si="86"/>
        <v>1</v>
      </c>
      <c r="BB624" s="141">
        <f t="shared" si="90"/>
        <v>0</v>
      </c>
    </row>
    <row r="625" spans="1:54" hidden="1" x14ac:dyDescent="0.2">
      <c r="A625" s="141">
        <v>4</v>
      </c>
      <c r="B625" s="141" t="s">
        <v>868</v>
      </c>
      <c r="C625" s="148" t="str">
        <f t="shared" si="85"/>
        <v>40</v>
      </c>
      <c r="D625" s="148" t="str">
        <f t="shared" si="87"/>
        <v>80</v>
      </c>
      <c r="E625" s="148" t="str">
        <f t="shared" si="88"/>
        <v>660</v>
      </c>
      <c r="F625" s="127" t="str">
        <f t="shared" si="89"/>
        <v>5100.00</v>
      </c>
      <c r="G625" s="141" t="s">
        <v>98</v>
      </c>
      <c r="H625" s="163">
        <v>101095</v>
      </c>
      <c r="I625" s="163">
        <v>101095</v>
      </c>
      <c r="J625" s="163"/>
      <c r="K625" s="163"/>
      <c r="L625" s="163"/>
      <c r="M625" s="163">
        <v>71609.66</v>
      </c>
      <c r="N625" s="139">
        <v>71609.66</v>
      </c>
      <c r="O625" s="139"/>
      <c r="Q625" s="174">
        <v>116980</v>
      </c>
      <c r="R625" s="174">
        <v>136985</v>
      </c>
      <c r="S625" s="174"/>
      <c r="T625" s="174"/>
      <c r="U625" s="174"/>
      <c r="V625" s="174">
        <v>98551.01</v>
      </c>
      <c r="W625" s="140">
        <v>98551.01</v>
      </c>
      <c r="X625" s="140"/>
      <c r="Z625" s="176">
        <v>148570</v>
      </c>
      <c r="AA625" s="176">
        <v>148570</v>
      </c>
      <c r="AB625" s="176"/>
      <c r="AC625" s="176"/>
      <c r="AD625" s="176"/>
      <c r="AE625" s="176">
        <v>113952.16</v>
      </c>
      <c r="AF625" s="172">
        <v>113952.16</v>
      </c>
      <c r="AG625" s="172"/>
      <c r="AI625" s="168">
        <f>IFERROR(VLOOKUP(B625,[2]rptBudgetaryBudgetCrossOrganiza!$A$1:$M$754,4,FALSE),"0")</f>
        <v>148570</v>
      </c>
      <c r="AJ625" s="168">
        <f>IFERROR(VLOOKUP(B625,[2]rptBudgetaryBudgetCrossOrganiza!$A$1:$M$754,6,FALSE),"0")</f>
        <v>148570</v>
      </c>
      <c r="AK625" s="170">
        <v>148570</v>
      </c>
      <c r="AL625" s="170">
        <f>IFERROR(VLOOKUP(B625,[3]rptBudgetaryBudgetCrossOrganiza!$A$8792:$O$10068,13,FALSE),"0")</f>
        <v>33842.26</v>
      </c>
      <c r="AM625" s="170"/>
      <c r="AN625" s="170"/>
      <c r="AO625" s="170"/>
      <c r="AP625" s="170"/>
      <c r="AQ625" s="170"/>
      <c r="AS625" s="140"/>
      <c r="AT625" s="140"/>
      <c r="AU625" s="140"/>
      <c r="AV625" s="140"/>
      <c r="AW625" s="140"/>
      <c r="AX625" s="140"/>
      <c r="AY625" s="140"/>
      <c r="AZ625" s="140"/>
      <c r="BA625" s="141" t="b">
        <f t="shared" si="86"/>
        <v>1</v>
      </c>
      <c r="BB625" s="141">
        <f t="shared" si="90"/>
        <v>0</v>
      </c>
    </row>
    <row r="626" spans="1:54" hidden="1" x14ac:dyDescent="0.2">
      <c r="A626" s="141">
        <v>4</v>
      </c>
      <c r="B626" s="141" t="s">
        <v>869</v>
      </c>
      <c r="C626" s="148" t="str">
        <f t="shared" si="85"/>
        <v>40</v>
      </c>
      <c r="D626" s="148" t="str">
        <f t="shared" si="87"/>
        <v>80</v>
      </c>
      <c r="E626" s="148" t="str">
        <f t="shared" si="88"/>
        <v>660</v>
      </c>
      <c r="F626" s="127" t="str">
        <f t="shared" si="89"/>
        <v>5100.14</v>
      </c>
      <c r="G626" s="141" t="s">
        <v>112</v>
      </c>
      <c r="H626" s="163">
        <v>0</v>
      </c>
      <c r="I626" s="163">
        <v>0</v>
      </c>
      <c r="J626" s="163"/>
      <c r="K626" s="163"/>
      <c r="L626" s="163"/>
      <c r="M626" s="163">
        <v>0</v>
      </c>
      <c r="N626" s="139">
        <v>0</v>
      </c>
      <c r="O626" s="139"/>
      <c r="Q626" s="174">
        <v>0</v>
      </c>
      <c r="R626" s="174">
        <v>0</v>
      </c>
      <c r="S626" s="174"/>
      <c r="T626" s="174"/>
      <c r="U626" s="174"/>
      <c r="V626" s="174">
        <v>0</v>
      </c>
      <c r="W626" s="140">
        <v>0</v>
      </c>
      <c r="X626" s="140"/>
      <c r="Z626" s="176">
        <v>0</v>
      </c>
      <c r="AA626" s="176">
        <v>0</v>
      </c>
      <c r="AB626" s="176"/>
      <c r="AC626" s="176"/>
      <c r="AD626" s="176"/>
      <c r="AE626" s="176">
        <v>0</v>
      </c>
      <c r="AF626" s="172">
        <v>0</v>
      </c>
      <c r="AG626" s="172"/>
      <c r="AI626" s="168">
        <f>IFERROR(VLOOKUP(B626,[2]rptBudgetaryBudgetCrossOrganiza!$A$1:$M$754,4,FALSE),"0")</f>
        <v>0</v>
      </c>
      <c r="AJ626" s="168">
        <f>IFERROR(VLOOKUP(B626,[2]rptBudgetaryBudgetCrossOrganiza!$A$1:$M$754,6,FALSE),"0")</f>
        <v>0</v>
      </c>
      <c r="AK626" s="170">
        <v>0</v>
      </c>
      <c r="AL626" s="170">
        <f>IFERROR(VLOOKUP(B626,[3]rptBudgetaryBudgetCrossOrganiza!$A$8792:$O$10068,13,FALSE),"0")</f>
        <v>0</v>
      </c>
      <c r="AM626" s="170"/>
      <c r="AN626" s="170"/>
      <c r="AO626" s="170"/>
      <c r="AP626" s="170"/>
      <c r="AQ626" s="170"/>
      <c r="AS626" s="140"/>
      <c r="AT626" s="140"/>
      <c r="AU626" s="140"/>
      <c r="AV626" s="140"/>
      <c r="AW626" s="140"/>
      <c r="AX626" s="140"/>
      <c r="AY626" s="140"/>
      <c r="AZ626" s="140"/>
      <c r="BA626" s="141" t="b">
        <f t="shared" si="86"/>
        <v>1</v>
      </c>
      <c r="BB626" s="141">
        <f t="shared" si="90"/>
        <v>0</v>
      </c>
    </row>
    <row r="627" spans="1:54" hidden="1" x14ac:dyDescent="0.2">
      <c r="A627" s="141">
        <v>4</v>
      </c>
      <c r="B627" s="141" t="s">
        <v>870</v>
      </c>
      <c r="C627" s="148" t="str">
        <f t="shared" si="85"/>
        <v>40</v>
      </c>
      <c r="D627" s="148" t="str">
        <f t="shared" si="87"/>
        <v>80</v>
      </c>
      <c r="E627" s="148" t="str">
        <f t="shared" si="88"/>
        <v>660</v>
      </c>
      <c r="F627" s="127" t="str">
        <f t="shared" si="89"/>
        <v>5100.01</v>
      </c>
      <c r="G627" s="141" t="s">
        <v>99</v>
      </c>
      <c r="H627" s="163">
        <v>63660</v>
      </c>
      <c r="I627" s="163">
        <v>63660</v>
      </c>
      <c r="J627" s="163"/>
      <c r="K627" s="163"/>
      <c r="L627" s="163"/>
      <c r="M627" s="163">
        <v>46984.56</v>
      </c>
      <c r="N627" s="139">
        <v>46984.56</v>
      </c>
      <c r="O627" s="139"/>
      <c r="Q627" s="174">
        <v>63945</v>
      </c>
      <c r="R627" s="174">
        <v>76510</v>
      </c>
      <c r="S627" s="174"/>
      <c r="T627" s="174"/>
      <c r="U627" s="174"/>
      <c r="V627" s="174">
        <v>59245.919999999998</v>
      </c>
      <c r="W627" s="140">
        <v>59245.919999999998</v>
      </c>
      <c r="X627" s="140"/>
      <c r="Z627" s="176">
        <v>78085</v>
      </c>
      <c r="AA627" s="176">
        <v>78085</v>
      </c>
      <c r="AB627" s="176"/>
      <c r="AC627" s="176"/>
      <c r="AD627" s="176"/>
      <c r="AE627" s="176">
        <v>58593.09</v>
      </c>
      <c r="AF627" s="172">
        <v>58593.09</v>
      </c>
      <c r="AG627" s="172"/>
      <c r="AI627" s="168">
        <f>IFERROR(VLOOKUP(B627,[2]rptBudgetaryBudgetCrossOrganiza!$A$1:$M$754,4,FALSE),"0")</f>
        <v>78085</v>
      </c>
      <c r="AJ627" s="168">
        <f>IFERROR(VLOOKUP(B627,[2]rptBudgetaryBudgetCrossOrganiza!$A$1:$M$754,6,FALSE),"0")</f>
        <v>78085</v>
      </c>
      <c r="AK627" s="170">
        <v>78085</v>
      </c>
      <c r="AL627" s="170">
        <f>IFERROR(VLOOKUP(B627,[3]rptBudgetaryBudgetCrossOrganiza!$A$8792:$O$10068,13,FALSE),"0")</f>
        <v>18026.03</v>
      </c>
      <c r="AM627" s="170"/>
      <c r="AN627" s="170"/>
      <c r="AO627" s="170"/>
      <c r="AP627" s="170"/>
      <c r="AQ627" s="170"/>
      <c r="AS627" s="140"/>
      <c r="AT627" s="140"/>
      <c r="AU627" s="140"/>
      <c r="AV627" s="140"/>
      <c r="AW627" s="140"/>
      <c r="AX627" s="140"/>
      <c r="AY627" s="140"/>
      <c r="AZ627" s="140"/>
      <c r="BA627" s="141" t="b">
        <f t="shared" si="86"/>
        <v>1</v>
      </c>
      <c r="BB627" s="141">
        <f t="shared" si="90"/>
        <v>0</v>
      </c>
    </row>
    <row r="628" spans="1:54" hidden="1" x14ac:dyDescent="0.2">
      <c r="A628" s="141">
        <v>4</v>
      </c>
      <c r="B628" s="141" t="s">
        <v>871</v>
      </c>
      <c r="C628" s="148" t="str">
        <f t="shared" si="85"/>
        <v>40</v>
      </c>
      <c r="D628" s="148" t="str">
        <f t="shared" si="87"/>
        <v>80</v>
      </c>
      <c r="E628" s="148" t="str">
        <f t="shared" si="88"/>
        <v>660</v>
      </c>
      <c r="F628" s="127" t="str">
        <f t="shared" si="89"/>
        <v>5100.09</v>
      </c>
      <c r="G628" s="141" t="s">
        <v>107</v>
      </c>
      <c r="H628" s="163">
        <v>0</v>
      </c>
      <c r="I628" s="163">
        <v>0</v>
      </c>
      <c r="J628" s="163"/>
      <c r="K628" s="163"/>
      <c r="L628" s="163"/>
      <c r="M628" s="163">
        <v>8825.5499999999993</v>
      </c>
      <c r="N628" s="139">
        <v>8825.5499999999993</v>
      </c>
      <c r="O628" s="139"/>
      <c r="Q628" s="174">
        <v>0</v>
      </c>
      <c r="R628" s="174">
        <v>0</v>
      </c>
      <c r="S628" s="174"/>
      <c r="T628" s="174"/>
      <c r="U628" s="174"/>
      <c r="V628" s="174">
        <v>-3139.05</v>
      </c>
      <c r="W628" s="140">
        <v>-3139.05</v>
      </c>
      <c r="X628" s="140"/>
      <c r="Z628" s="176">
        <v>0</v>
      </c>
      <c r="AA628" s="176">
        <v>0</v>
      </c>
      <c r="AB628" s="176"/>
      <c r="AC628" s="176"/>
      <c r="AD628" s="176"/>
      <c r="AE628" s="176">
        <v>0</v>
      </c>
      <c r="AF628" s="172">
        <v>0</v>
      </c>
      <c r="AG628" s="172"/>
      <c r="AI628" s="168">
        <f>IFERROR(VLOOKUP(B628,[2]rptBudgetaryBudgetCrossOrganiza!$A$1:$M$754,4,FALSE),"0")</f>
        <v>0</v>
      </c>
      <c r="AJ628" s="168">
        <f>IFERROR(VLOOKUP(B628,[2]rptBudgetaryBudgetCrossOrganiza!$A$1:$M$754,6,FALSE),"0")</f>
        <v>0</v>
      </c>
      <c r="AK628" s="170">
        <v>0</v>
      </c>
      <c r="AL628" s="170">
        <f>IFERROR(VLOOKUP(B628,[3]rptBudgetaryBudgetCrossOrganiza!$A$8792:$O$10068,13,FALSE),"0")</f>
        <v>0</v>
      </c>
      <c r="AM628" s="170"/>
      <c r="AN628" s="170"/>
      <c r="AO628" s="170"/>
      <c r="AP628" s="170"/>
      <c r="AQ628" s="170"/>
      <c r="AS628" s="140"/>
      <c r="AT628" s="140"/>
      <c r="AU628" s="140"/>
      <c r="AV628" s="140"/>
      <c r="AW628" s="140"/>
      <c r="AX628" s="140"/>
      <c r="AY628" s="140"/>
      <c r="AZ628" s="140"/>
      <c r="BA628" s="141" t="b">
        <f t="shared" si="86"/>
        <v>1</v>
      </c>
      <c r="BB628" s="141">
        <f t="shared" si="90"/>
        <v>0</v>
      </c>
    </row>
    <row r="629" spans="1:54" x14ac:dyDescent="0.2">
      <c r="A629" s="141">
        <v>4</v>
      </c>
      <c r="B629" s="141" t="s">
        <v>872</v>
      </c>
      <c r="C629" s="148" t="str">
        <f t="shared" si="85"/>
        <v>40</v>
      </c>
      <c r="D629" s="148" t="str">
        <f t="shared" si="87"/>
        <v>80</v>
      </c>
      <c r="E629" s="148" t="str">
        <f t="shared" si="88"/>
        <v>660</v>
      </c>
      <c r="F629" s="127" t="str">
        <f t="shared" si="89"/>
        <v>5100.10</v>
      </c>
      <c r="G629" s="141" t="s">
        <v>108</v>
      </c>
      <c r="H629" s="163">
        <v>0</v>
      </c>
      <c r="I629" s="163">
        <v>0</v>
      </c>
      <c r="J629" s="163"/>
      <c r="K629" s="163"/>
      <c r="L629" s="163"/>
      <c r="M629" s="163">
        <v>0</v>
      </c>
      <c r="N629" s="139">
        <v>0</v>
      </c>
      <c r="O629" s="139"/>
      <c r="Q629" s="174">
        <v>0</v>
      </c>
      <c r="R629" s="174">
        <v>0</v>
      </c>
      <c r="S629" s="174"/>
      <c r="T629" s="174"/>
      <c r="U629" s="174"/>
      <c r="V629" s="174">
        <v>0</v>
      </c>
      <c r="W629" s="140">
        <v>0</v>
      </c>
      <c r="X629" s="140"/>
      <c r="Z629" s="176">
        <v>150</v>
      </c>
      <c r="AA629" s="176">
        <v>150</v>
      </c>
      <c r="AB629" s="176"/>
      <c r="AC629" s="176"/>
      <c r="AD629" s="176"/>
      <c r="AE629" s="176">
        <v>3900</v>
      </c>
      <c r="AF629" s="172">
        <v>3900</v>
      </c>
      <c r="AG629" s="172"/>
      <c r="AI629" s="168">
        <f>IFERROR(VLOOKUP(B629,[2]rptBudgetaryBudgetCrossOrganiza!$A$1:$M$754,4,FALSE),"0")</f>
        <v>150</v>
      </c>
      <c r="AJ629" s="168">
        <f>IFERROR(VLOOKUP(B629,[2]rptBudgetaryBudgetCrossOrganiza!$A$1:$M$754,6,FALSE),"0")</f>
        <v>150</v>
      </c>
      <c r="AK629" s="197">
        <v>4150</v>
      </c>
      <c r="AL629" s="170">
        <f>IFERROR(VLOOKUP(B629,[3]rptBudgetaryBudgetCrossOrganiza!$A$8792:$O$10068,13,FALSE),"0")</f>
        <v>0</v>
      </c>
      <c r="AM629" s="170"/>
      <c r="AN629" s="170"/>
      <c r="AO629" s="170"/>
      <c r="AP629" s="170"/>
      <c r="AQ629" s="170"/>
      <c r="AS629" s="140"/>
      <c r="AT629" s="140"/>
      <c r="AU629" s="140"/>
      <c r="AV629" s="140"/>
      <c r="AW629" s="140"/>
      <c r="AX629" s="140"/>
      <c r="AY629" s="140"/>
      <c r="AZ629" s="140"/>
      <c r="BA629" s="141" t="b">
        <f t="shared" si="86"/>
        <v>0</v>
      </c>
      <c r="BB629" s="141">
        <f t="shared" si="90"/>
        <v>4000</v>
      </c>
    </row>
    <row r="630" spans="1:54" hidden="1" x14ac:dyDescent="0.2">
      <c r="A630" s="141">
        <v>4</v>
      </c>
      <c r="B630" s="141" t="s">
        <v>873</v>
      </c>
      <c r="C630" s="148" t="str">
        <f t="shared" si="85"/>
        <v>40</v>
      </c>
      <c r="D630" s="148" t="str">
        <f t="shared" si="87"/>
        <v>80</v>
      </c>
      <c r="E630" s="148" t="str">
        <f t="shared" si="88"/>
        <v>660</v>
      </c>
      <c r="F630" s="127" t="str">
        <f t="shared" si="89"/>
        <v>5100.04</v>
      </c>
      <c r="G630" s="141" t="s">
        <v>102</v>
      </c>
      <c r="H630" s="163">
        <v>1828</v>
      </c>
      <c r="I630" s="163">
        <v>1828</v>
      </c>
      <c r="J630" s="163"/>
      <c r="K630" s="163"/>
      <c r="L630" s="163"/>
      <c r="M630" s="163">
        <v>1240.6099999999999</v>
      </c>
      <c r="N630" s="139">
        <v>1240.6099999999999</v>
      </c>
      <c r="O630" s="139"/>
      <c r="Q630" s="174">
        <v>1830</v>
      </c>
      <c r="R630" s="174">
        <v>2310</v>
      </c>
      <c r="S630" s="174"/>
      <c r="T630" s="174"/>
      <c r="U630" s="174"/>
      <c r="V630" s="174">
        <v>1595.91</v>
      </c>
      <c r="W630" s="140">
        <v>1595.91</v>
      </c>
      <c r="X630" s="140"/>
      <c r="Z630" s="176">
        <v>2190</v>
      </c>
      <c r="AA630" s="176">
        <v>2190</v>
      </c>
      <c r="AB630" s="176"/>
      <c r="AC630" s="176"/>
      <c r="AD630" s="176"/>
      <c r="AE630" s="176">
        <v>1613.86</v>
      </c>
      <c r="AF630" s="172">
        <v>1613.86</v>
      </c>
      <c r="AG630" s="172"/>
      <c r="AI630" s="168">
        <f>IFERROR(VLOOKUP(B630,[2]rptBudgetaryBudgetCrossOrganiza!$A$1:$M$754,4,FALSE),"0")</f>
        <v>2190</v>
      </c>
      <c r="AJ630" s="168">
        <f>IFERROR(VLOOKUP(B630,[2]rptBudgetaryBudgetCrossOrganiza!$A$1:$M$754,6,FALSE),"0")</f>
        <v>2190</v>
      </c>
      <c r="AK630" s="170">
        <v>2190</v>
      </c>
      <c r="AL630" s="170">
        <f>IFERROR(VLOOKUP(B630,[3]rptBudgetaryBudgetCrossOrganiza!$A$8792:$O$10068,13,FALSE),"0")</f>
        <v>459.86</v>
      </c>
      <c r="AM630" s="170"/>
      <c r="AN630" s="170"/>
      <c r="AO630" s="170"/>
      <c r="AP630" s="170"/>
      <c r="AQ630" s="170"/>
      <c r="AS630" s="140"/>
      <c r="AT630" s="140"/>
      <c r="AU630" s="140"/>
      <c r="AV630" s="140"/>
      <c r="AW630" s="140"/>
      <c r="AX630" s="140"/>
      <c r="AY630" s="140"/>
      <c r="AZ630" s="140"/>
      <c r="BA630" s="141" t="b">
        <f t="shared" si="86"/>
        <v>1</v>
      </c>
      <c r="BB630" s="141">
        <f t="shared" si="90"/>
        <v>0</v>
      </c>
    </row>
    <row r="631" spans="1:54" hidden="1" x14ac:dyDescent="0.2">
      <c r="A631" s="141">
        <v>4</v>
      </c>
      <c r="B631" s="141" t="s">
        <v>874</v>
      </c>
      <c r="C631" s="148" t="str">
        <f t="shared" si="85"/>
        <v>40</v>
      </c>
      <c r="D631" s="148" t="str">
        <f t="shared" si="87"/>
        <v>80</v>
      </c>
      <c r="E631" s="148" t="str">
        <f t="shared" si="88"/>
        <v>660</v>
      </c>
      <c r="F631" s="127" t="str">
        <f t="shared" si="89"/>
        <v>5100.06</v>
      </c>
      <c r="G631" s="141" t="s">
        <v>104</v>
      </c>
      <c r="H631" s="163">
        <v>18250</v>
      </c>
      <c r="I631" s="163">
        <v>18250</v>
      </c>
      <c r="J631" s="163"/>
      <c r="K631" s="163"/>
      <c r="L631" s="163"/>
      <c r="M631" s="163">
        <v>18250</v>
      </c>
      <c r="N631" s="139">
        <v>18250</v>
      </c>
      <c r="O631" s="139"/>
      <c r="Q631" s="174">
        <v>17860</v>
      </c>
      <c r="R631" s="174">
        <v>17860</v>
      </c>
      <c r="S631" s="174"/>
      <c r="T631" s="174"/>
      <c r="U631" s="174"/>
      <c r="V631" s="174">
        <v>17860</v>
      </c>
      <c r="W631" s="140">
        <v>17860</v>
      </c>
      <c r="X631" s="140"/>
      <c r="Z631" s="176">
        <v>24280</v>
      </c>
      <c r="AA631" s="176">
        <v>24280</v>
      </c>
      <c r="AB631" s="176"/>
      <c r="AC631" s="176"/>
      <c r="AD631" s="176"/>
      <c r="AE631" s="176">
        <v>8093.32</v>
      </c>
      <c r="AF631" s="172">
        <v>8093.32</v>
      </c>
      <c r="AG631" s="172"/>
      <c r="AI631" s="168">
        <f>IFERROR(VLOOKUP(B631,[2]rptBudgetaryBudgetCrossOrganiza!$A$1:$M$754,4,FALSE),"0")</f>
        <v>24280</v>
      </c>
      <c r="AJ631" s="168">
        <f>IFERROR(VLOOKUP(B631,[2]rptBudgetaryBudgetCrossOrganiza!$A$1:$M$754,6,FALSE),"0")</f>
        <v>24280</v>
      </c>
      <c r="AK631" s="170">
        <v>24280</v>
      </c>
      <c r="AL631" s="170">
        <f>IFERROR(VLOOKUP(B631,[3]rptBudgetaryBudgetCrossOrganiza!$A$8792:$O$10068,13,FALSE),"0")</f>
        <v>0</v>
      </c>
      <c r="AM631" s="170"/>
      <c r="AN631" s="170"/>
      <c r="AO631" s="170"/>
      <c r="AP631" s="170"/>
      <c r="AQ631" s="170"/>
      <c r="AS631" s="140"/>
      <c r="AT631" s="140"/>
      <c r="AU631" s="140"/>
      <c r="AV631" s="140"/>
      <c r="AW631" s="140"/>
      <c r="AX631" s="140"/>
      <c r="AY631" s="140"/>
      <c r="AZ631" s="140"/>
      <c r="BA631" s="141" t="b">
        <f t="shared" si="86"/>
        <v>1</v>
      </c>
      <c r="BB631" s="141">
        <f t="shared" si="90"/>
        <v>0</v>
      </c>
    </row>
    <row r="632" spans="1:54" x14ac:dyDescent="0.2">
      <c r="A632" s="141">
        <v>7</v>
      </c>
      <c r="B632" s="141" t="s">
        <v>875</v>
      </c>
      <c r="C632" s="148" t="str">
        <f t="shared" si="85"/>
        <v>40</v>
      </c>
      <c r="D632" s="148" t="str">
        <f t="shared" si="87"/>
        <v>80</v>
      </c>
      <c r="E632" s="148" t="str">
        <f t="shared" si="88"/>
        <v>660</v>
      </c>
      <c r="F632" s="127" t="str">
        <f t="shared" si="89"/>
        <v>7000.99</v>
      </c>
      <c r="G632" s="141" t="s">
        <v>84</v>
      </c>
      <c r="H632" s="163">
        <v>6785</v>
      </c>
      <c r="I632" s="163">
        <v>0</v>
      </c>
      <c r="J632" s="163"/>
      <c r="K632" s="163"/>
      <c r="L632" s="163"/>
      <c r="M632" s="163">
        <v>0</v>
      </c>
      <c r="N632" s="139">
        <v>0</v>
      </c>
      <c r="O632" s="139"/>
      <c r="Q632" s="174">
        <v>0</v>
      </c>
      <c r="R632" s="174">
        <v>0</v>
      </c>
      <c r="S632" s="174"/>
      <c r="T632" s="174"/>
      <c r="U632" s="174"/>
      <c r="V632" s="174">
        <v>0</v>
      </c>
      <c r="W632" s="140">
        <v>0</v>
      </c>
      <c r="X632" s="140"/>
      <c r="Z632" s="176">
        <v>0</v>
      </c>
      <c r="AA632" s="176">
        <v>0</v>
      </c>
      <c r="AB632" s="176"/>
      <c r="AC632" s="176"/>
      <c r="AD632" s="176"/>
      <c r="AE632" s="176">
        <v>0</v>
      </c>
      <c r="AF632" s="172">
        <v>0</v>
      </c>
      <c r="AG632" s="172"/>
      <c r="AI632" s="168">
        <f>IFERROR(VLOOKUP(B632,[2]rptBudgetaryBudgetCrossOrganiza!$A$1:$M$754,4,FALSE),"0")</f>
        <v>410000</v>
      </c>
      <c r="AJ632" s="168">
        <f>IFERROR(VLOOKUP(B632,[2]rptBudgetaryBudgetCrossOrganiza!$A$1:$M$754,6,FALSE),"0")</f>
        <v>410000</v>
      </c>
      <c r="AK632" s="197">
        <v>460000</v>
      </c>
      <c r="AL632" s="170">
        <f>IFERROR(VLOOKUP(B632,[3]rptBudgetaryBudgetCrossOrganiza!$A$8792:$O$10068,13,FALSE),"0")</f>
        <v>0</v>
      </c>
      <c r="AM632" s="170"/>
      <c r="AN632" s="170"/>
      <c r="AO632" s="170"/>
      <c r="AP632" s="170"/>
      <c r="AQ632" s="170"/>
      <c r="AS632" s="140"/>
      <c r="AT632" s="140"/>
      <c r="AU632" s="140"/>
      <c r="AV632" s="140"/>
      <c r="AW632" s="140"/>
      <c r="AX632" s="140"/>
      <c r="AY632" s="140"/>
      <c r="AZ632" s="140"/>
      <c r="BA632" s="141" t="b">
        <f t="shared" si="86"/>
        <v>0</v>
      </c>
      <c r="BB632" s="141">
        <f t="shared" si="90"/>
        <v>50000</v>
      </c>
    </row>
    <row r="633" spans="1:54" hidden="1" x14ac:dyDescent="0.2">
      <c r="A633" s="141">
        <v>7</v>
      </c>
      <c r="B633" s="141" t="s">
        <v>876</v>
      </c>
      <c r="C633" s="148" t="str">
        <f t="shared" si="85"/>
        <v>40</v>
      </c>
      <c r="D633" s="148" t="str">
        <f t="shared" si="87"/>
        <v>80</v>
      </c>
      <c r="E633" s="148" t="str">
        <f t="shared" si="88"/>
        <v>660</v>
      </c>
      <c r="F633" s="127" t="str">
        <f t="shared" si="89"/>
        <v>7000.03</v>
      </c>
      <c r="G633" s="141" t="s">
        <v>83</v>
      </c>
      <c r="H633" s="163">
        <v>0</v>
      </c>
      <c r="I633" s="163">
        <v>6785</v>
      </c>
      <c r="J633" s="163"/>
      <c r="K633" s="163"/>
      <c r="L633" s="163"/>
      <c r="M633" s="163">
        <v>6439.32</v>
      </c>
      <c r="N633" s="139">
        <v>6439.32</v>
      </c>
      <c r="O633" s="139"/>
      <c r="Q633" s="174">
        <v>0</v>
      </c>
      <c r="R633" s="174">
        <v>41240</v>
      </c>
      <c r="S633" s="174"/>
      <c r="T633" s="174"/>
      <c r="U633" s="174"/>
      <c r="V633" s="174">
        <v>12448.73</v>
      </c>
      <c r="W633" s="140">
        <v>12448.73</v>
      </c>
      <c r="X633" s="140"/>
      <c r="Z633" s="176">
        <v>0</v>
      </c>
      <c r="AA633" s="176">
        <v>41055</v>
      </c>
      <c r="AB633" s="176"/>
      <c r="AC633" s="176"/>
      <c r="AD633" s="176"/>
      <c r="AE633" s="176">
        <v>24046.04</v>
      </c>
      <c r="AF633" s="172">
        <v>24046.04</v>
      </c>
      <c r="AG633" s="172"/>
      <c r="AI633" s="168">
        <f>IFERROR(VLOOKUP(B633,[2]rptBudgetaryBudgetCrossOrganiza!$A$1:$M$754,4,FALSE),"0")</f>
        <v>155000</v>
      </c>
      <c r="AJ633" s="168">
        <f>IFERROR(VLOOKUP(B633,[2]rptBudgetaryBudgetCrossOrganiza!$A$1:$M$754,6,FALSE),"0")</f>
        <v>155000</v>
      </c>
      <c r="AK633" s="170">
        <v>155000</v>
      </c>
      <c r="AL633" s="170">
        <f>IFERROR(VLOOKUP(B633,[3]rptBudgetaryBudgetCrossOrganiza!$A$8792:$O$10068,13,FALSE),"0")</f>
        <v>0</v>
      </c>
      <c r="AM633" s="170"/>
      <c r="AN633" s="170"/>
      <c r="AO633" s="170"/>
      <c r="AP633" s="170"/>
      <c r="AQ633" s="170"/>
      <c r="AS633" s="140"/>
      <c r="AT633" s="140"/>
      <c r="AU633" s="140"/>
      <c r="AV633" s="140"/>
      <c r="AW633" s="140"/>
      <c r="AX633" s="140"/>
      <c r="AY633" s="140"/>
      <c r="AZ633" s="140"/>
      <c r="BA633" s="141" t="b">
        <f t="shared" si="86"/>
        <v>1</v>
      </c>
      <c r="BB633" s="141">
        <f t="shared" si="90"/>
        <v>0</v>
      </c>
    </row>
    <row r="634" spans="1:54" hidden="1" x14ac:dyDescent="0.2">
      <c r="A634" s="141">
        <v>6</v>
      </c>
      <c r="B634" s="141" t="s">
        <v>877</v>
      </c>
      <c r="C634" s="148" t="str">
        <f t="shared" si="85"/>
        <v>40</v>
      </c>
      <c r="D634" s="148" t="str">
        <f t="shared" si="87"/>
        <v>80</v>
      </c>
      <c r="E634" s="148" t="str">
        <f t="shared" si="88"/>
        <v>660</v>
      </c>
      <c r="F634" s="127" t="str">
        <f t="shared" si="89"/>
        <v>6300.03</v>
      </c>
      <c r="G634" s="141" t="s">
        <v>1071</v>
      </c>
      <c r="H634" s="163">
        <v>1000</v>
      </c>
      <c r="I634" s="163">
        <v>1000</v>
      </c>
      <c r="J634" s="163"/>
      <c r="K634" s="163"/>
      <c r="L634" s="163"/>
      <c r="M634" s="163">
        <v>560</v>
      </c>
      <c r="N634" s="139">
        <v>560</v>
      </c>
      <c r="O634" s="139"/>
      <c r="Q634" s="174">
        <v>1000</v>
      </c>
      <c r="R634" s="174">
        <v>1000</v>
      </c>
      <c r="S634" s="174"/>
      <c r="T634" s="174"/>
      <c r="U634" s="174"/>
      <c r="V634" s="174">
        <v>757</v>
      </c>
      <c r="W634" s="140">
        <v>757</v>
      </c>
      <c r="X634" s="140"/>
      <c r="Z634" s="176">
        <v>1000</v>
      </c>
      <c r="AA634" s="176">
        <v>1000</v>
      </c>
      <c r="AB634" s="176"/>
      <c r="AC634" s="176"/>
      <c r="AD634" s="176"/>
      <c r="AE634" s="176">
        <v>750</v>
      </c>
      <c r="AF634" s="172">
        <v>750</v>
      </c>
      <c r="AG634" s="172"/>
      <c r="AI634" s="168">
        <f>IFERROR(VLOOKUP(B634,[2]rptBudgetaryBudgetCrossOrganiza!$A$1:$M$754,4,FALSE),"0")</f>
        <v>1000</v>
      </c>
      <c r="AJ634" s="168">
        <f>IFERROR(VLOOKUP(B634,[2]rptBudgetaryBudgetCrossOrganiza!$A$1:$M$754,6,FALSE),"0")</f>
        <v>1000</v>
      </c>
      <c r="AK634" s="170">
        <v>1000</v>
      </c>
      <c r="AL634" s="170">
        <f>IFERROR(VLOOKUP(B634,[3]rptBudgetaryBudgetCrossOrganiza!$A$8792:$O$10068,13,FALSE),"0")</f>
        <v>202</v>
      </c>
      <c r="AM634" s="170"/>
      <c r="AN634" s="170"/>
      <c r="AO634" s="170"/>
      <c r="AP634" s="170"/>
      <c r="AQ634" s="170"/>
      <c r="AS634" s="140"/>
      <c r="AT634" s="140"/>
      <c r="AU634" s="140"/>
      <c r="AV634" s="140"/>
      <c r="AW634" s="140"/>
      <c r="AX634" s="140"/>
      <c r="AY634" s="140"/>
      <c r="AZ634" s="140"/>
      <c r="BA634" s="141" t="b">
        <f t="shared" si="86"/>
        <v>1</v>
      </c>
      <c r="BB634" s="141">
        <f t="shared" si="90"/>
        <v>0</v>
      </c>
    </row>
    <row r="635" spans="1:54" hidden="1" x14ac:dyDescent="0.2">
      <c r="A635" s="141">
        <v>6</v>
      </c>
      <c r="B635" s="141" t="s">
        <v>878</v>
      </c>
      <c r="C635" s="148" t="str">
        <f t="shared" si="85"/>
        <v>40</v>
      </c>
      <c r="D635" s="148" t="str">
        <f t="shared" si="87"/>
        <v>80</v>
      </c>
      <c r="E635" s="148" t="str">
        <f t="shared" si="88"/>
        <v>660</v>
      </c>
      <c r="F635" s="127" t="str">
        <f t="shared" si="89"/>
        <v>6300.01</v>
      </c>
      <c r="G635" s="141" t="s">
        <v>158</v>
      </c>
      <c r="H635" s="163">
        <v>1500</v>
      </c>
      <c r="I635" s="163">
        <v>1500</v>
      </c>
      <c r="J635" s="163"/>
      <c r="K635" s="163"/>
      <c r="L635" s="163"/>
      <c r="M635" s="163">
        <v>900</v>
      </c>
      <c r="N635" s="139">
        <v>900</v>
      </c>
      <c r="O635" s="139"/>
      <c r="Q635" s="174">
        <v>1500</v>
      </c>
      <c r="R635" s="174">
        <v>1500</v>
      </c>
      <c r="S635" s="174"/>
      <c r="T635" s="174"/>
      <c r="U635" s="174"/>
      <c r="V635" s="174">
        <v>1496</v>
      </c>
      <c r="W635" s="140">
        <v>1496</v>
      </c>
      <c r="X635" s="140"/>
      <c r="Z635" s="176">
        <v>1600</v>
      </c>
      <c r="AA635" s="176">
        <v>1600</v>
      </c>
      <c r="AB635" s="176"/>
      <c r="AC635" s="176"/>
      <c r="AD635" s="176"/>
      <c r="AE635" s="176">
        <v>1536</v>
      </c>
      <c r="AF635" s="172">
        <v>1536</v>
      </c>
      <c r="AG635" s="172"/>
      <c r="AI635" s="168">
        <f>IFERROR(VLOOKUP(B635,[2]rptBudgetaryBudgetCrossOrganiza!$A$1:$M$754,4,FALSE),"0")</f>
        <v>1600</v>
      </c>
      <c r="AJ635" s="168">
        <f>IFERROR(VLOOKUP(B635,[2]rptBudgetaryBudgetCrossOrganiza!$A$1:$M$754,6,FALSE),"0")</f>
        <v>1600</v>
      </c>
      <c r="AK635" s="170">
        <v>1600</v>
      </c>
      <c r="AL635" s="170">
        <f>IFERROR(VLOOKUP(B635,[3]rptBudgetaryBudgetCrossOrganiza!$A$8792:$O$10068,13,FALSE),"0")</f>
        <v>960</v>
      </c>
      <c r="AM635" s="170"/>
      <c r="AN635" s="170"/>
      <c r="AO635" s="170"/>
      <c r="AP635" s="170"/>
      <c r="AQ635" s="170"/>
      <c r="AS635" s="140"/>
      <c r="AT635" s="140"/>
      <c r="AU635" s="140"/>
      <c r="AV635" s="140"/>
      <c r="AW635" s="140"/>
      <c r="AX635" s="140"/>
      <c r="AY635" s="140"/>
      <c r="AZ635" s="140"/>
      <c r="BA635" s="141" t="b">
        <f t="shared" si="86"/>
        <v>1</v>
      </c>
      <c r="BB635" s="141">
        <f t="shared" si="90"/>
        <v>0</v>
      </c>
    </row>
    <row r="636" spans="1:54" hidden="1" x14ac:dyDescent="0.2">
      <c r="A636" s="141">
        <v>6</v>
      </c>
      <c r="B636" s="141" t="s">
        <v>879</v>
      </c>
      <c r="C636" s="148" t="str">
        <f t="shared" si="85"/>
        <v>40</v>
      </c>
      <c r="D636" s="148" t="str">
        <f t="shared" si="87"/>
        <v>80</v>
      </c>
      <c r="E636" s="148" t="str">
        <f t="shared" si="88"/>
        <v>660</v>
      </c>
      <c r="F636" s="127" t="str">
        <f t="shared" si="89"/>
        <v>6350.03</v>
      </c>
      <c r="G636" s="141" t="s">
        <v>161</v>
      </c>
      <c r="H636" s="163">
        <v>100000</v>
      </c>
      <c r="I636" s="163">
        <v>123595</v>
      </c>
      <c r="J636" s="163"/>
      <c r="K636" s="163"/>
      <c r="L636" s="163"/>
      <c r="M636" s="163">
        <v>48993.65</v>
      </c>
      <c r="N636" s="139">
        <v>48993.65</v>
      </c>
      <c r="O636" s="139"/>
      <c r="Q636" s="174">
        <v>100000</v>
      </c>
      <c r="R636" s="174">
        <v>140000</v>
      </c>
      <c r="S636" s="174"/>
      <c r="T636" s="174"/>
      <c r="U636" s="174"/>
      <c r="V636" s="174">
        <v>128704.03</v>
      </c>
      <c r="W636" s="140">
        <v>128704.03</v>
      </c>
      <c r="X636" s="140"/>
      <c r="Z636" s="176">
        <v>120000</v>
      </c>
      <c r="AA636" s="176">
        <v>120000</v>
      </c>
      <c r="AB636" s="176"/>
      <c r="AC636" s="176"/>
      <c r="AD636" s="176"/>
      <c r="AE636" s="176">
        <v>71380.05</v>
      </c>
      <c r="AF636" s="172">
        <v>71380.05</v>
      </c>
      <c r="AG636" s="172"/>
      <c r="AI636" s="168">
        <f>IFERROR(VLOOKUP(B636,[2]rptBudgetaryBudgetCrossOrganiza!$A$1:$M$754,4,FALSE),"0")</f>
        <v>120000</v>
      </c>
      <c r="AJ636" s="168">
        <f>IFERROR(VLOOKUP(B636,[2]rptBudgetaryBudgetCrossOrganiza!$A$1:$M$754,6,FALSE),"0")</f>
        <v>120000</v>
      </c>
      <c r="AK636" s="170">
        <v>120000</v>
      </c>
      <c r="AL636" s="170">
        <f>IFERROR(VLOOKUP(B636,[3]rptBudgetaryBudgetCrossOrganiza!$A$8792:$O$10068,13,FALSE),"0")</f>
        <v>16039.11</v>
      </c>
      <c r="AM636" s="170"/>
      <c r="AN636" s="170"/>
      <c r="AO636" s="170"/>
      <c r="AP636" s="170"/>
      <c r="AQ636" s="170"/>
      <c r="AS636" s="140"/>
      <c r="AT636" s="140"/>
      <c r="AU636" s="140"/>
      <c r="AV636" s="140"/>
      <c r="AW636" s="140"/>
      <c r="AX636" s="140"/>
      <c r="AY636" s="140"/>
      <c r="AZ636" s="140"/>
      <c r="BA636" s="141" t="b">
        <f t="shared" si="86"/>
        <v>1</v>
      </c>
      <c r="BB636" s="141">
        <f t="shared" si="90"/>
        <v>0</v>
      </c>
    </row>
    <row r="637" spans="1:54" hidden="1" x14ac:dyDescent="0.2">
      <c r="A637" s="141">
        <v>6</v>
      </c>
      <c r="B637" s="141" t="s">
        <v>880</v>
      </c>
      <c r="C637" s="148" t="str">
        <f t="shared" si="85"/>
        <v>40</v>
      </c>
      <c r="D637" s="148" t="str">
        <f t="shared" si="87"/>
        <v>80</v>
      </c>
      <c r="E637" s="148" t="str">
        <f t="shared" si="88"/>
        <v>660</v>
      </c>
      <c r="F637" s="127" t="str">
        <f t="shared" si="89"/>
        <v>6350.04</v>
      </c>
      <c r="G637" s="141" t="s">
        <v>1050</v>
      </c>
      <c r="H637" s="163">
        <v>80000</v>
      </c>
      <c r="I637" s="163">
        <v>116600</v>
      </c>
      <c r="J637" s="163"/>
      <c r="K637" s="163"/>
      <c r="L637" s="163"/>
      <c r="M637" s="163">
        <v>100375.81</v>
      </c>
      <c r="N637" s="139">
        <v>100375.81</v>
      </c>
      <c r="O637" s="139"/>
      <c r="Q637" s="174">
        <v>130000</v>
      </c>
      <c r="R637" s="174">
        <v>130000</v>
      </c>
      <c r="S637" s="174"/>
      <c r="T637" s="174"/>
      <c r="U637" s="174"/>
      <c r="V637" s="174">
        <v>55306.58</v>
      </c>
      <c r="W637" s="140">
        <v>55306.58</v>
      </c>
      <c r="X637" s="140"/>
      <c r="Z637" s="176">
        <v>150000</v>
      </c>
      <c r="AA637" s="176">
        <v>150000</v>
      </c>
      <c r="AB637" s="176"/>
      <c r="AC637" s="176"/>
      <c r="AD637" s="176"/>
      <c r="AE637" s="176">
        <v>86822.53</v>
      </c>
      <c r="AF637" s="172">
        <v>86822.53</v>
      </c>
      <c r="AG637" s="172"/>
      <c r="AI637" s="168">
        <f>IFERROR(VLOOKUP(B637,[2]rptBudgetaryBudgetCrossOrganiza!$A$1:$M$754,4,FALSE),"0")</f>
        <v>150000</v>
      </c>
      <c r="AJ637" s="168">
        <f>IFERROR(VLOOKUP(B637,[2]rptBudgetaryBudgetCrossOrganiza!$A$1:$M$754,6,FALSE),"0")</f>
        <v>150000</v>
      </c>
      <c r="AK637" s="170">
        <v>150000</v>
      </c>
      <c r="AL637" s="170">
        <f>IFERROR(VLOOKUP(B637,[3]rptBudgetaryBudgetCrossOrganiza!$A$8792:$O$10068,13,FALSE),"0")</f>
        <v>75000</v>
      </c>
      <c r="AM637" s="170"/>
      <c r="AN637" s="170"/>
      <c r="AO637" s="170"/>
      <c r="AP637" s="170"/>
      <c r="AQ637" s="170"/>
      <c r="AS637" s="140"/>
      <c r="AT637" s="140"/>
      <c r="AU637" s="140"/>
      <c r="AV637" s="140"/>
      <c r="AW637" s="140"/>
      <c r="AX637" s="140"/>
      <c r="AY637" s="140"/>
      <c r="AZ637" s="140"/>
      <c r="BA637" s="141" t="b">
        <f t="shared" si="86"/>
        <v>1</v>
      </c>
      <c r="BB637" s="141">
        <f t="shared" si="90"/>
        <v>0</v>
      </c>
    </row>
    <row r="638" spans="1:54" hidden="1" x14ac:dyDescent="0.2">
      <c r="A638" s="141">
        <v>5</v>
      </c>
      <c r="B638" s="141" t="s">
        <v>881</v>
      </c>
      <c r="C638" s="148" t="str">
        <f t="shared" si="85"/>
        <v>40</v>
      </c>
      <c r="D638" s="148" t="str">
        <f t="shared" si="87"/>
        <v>80</v>
      </c>
      <c r="E638" s="148" t="str">
        <f t="shared" si="88"/>
        <v>660</v>
      </c>
      <c r="F638" s="127" t="str">
        <f t="shared" si="89"/>
        <v>6000.01</v>
      </c>
      <c r="G638" s="141" t="s">
        <v>115</v>
      </c>
      <c r="H638" s="163">
        <v>70000</v>
      </c>
      <c r="I638" s="163">
        <v>87285</v>
      </c>
      <c r="J638" s="163"/>
      <c r="K638" s="163"/>
      <c r="L638" s="163"/>
      <c r="M638" s="163">
        <v>20180.5</v>
      </c>
      <c r="N638" s="139">
        <v>20180.5</v>
      </c>
      <c r="O638" s="139"/>
      <c r="Q638" s="174">
        <v>70000</v>
      </c>
      <c r="R638" s="174">
        <v>45855</v>
      </c>
      <c r="S638" s="174"/>
      <c r="T638" s="174"/>
      <c r="U638" s="174"/>
      <c r="V638" s="174">
        <v>3246.36</v>
      </c>
      <c r="W638" s="140">
        <v>3246.36</v>
      </c>
      <c r="X638" s="140"/>
      <c r="Z638" s="176">
        <v>70000</v>
      </c>
      <c r="AA638" s="176">
        <v>63943</v>
      </c>
      <c r="AB638" s="176"/>
      <c r="AC638" s="176"/>
      <c r="AD638" s="176"/>
      <c r="AE638" s="176">
        <v>48941.93</v>
      </c>
      <c r="AF638" s="172">
        <v>48941.93</v>
      </c>
      <c r="AG638" s="172"/>
      <c r="AI638" s="168">
        <f>IFERROR(VLOOKUP(B638,[2]rptBudgetaryBudgetCrossOrganiza!$A$1:$M$754,4,FALSE),"0")</f>
        <v>70000</v>
      </c>
      <c r="AJ638" s="168">
        <f>IFERROR(VLOOKUP(B638,[2]rptBudgetaryBudgetCrossOrganiza!$A$1:$M$754,6,FALSE),"0")</f>
        <v>78057</v>
      </c>
      <c r="AK638" s="170">
        <v>78057</v>
      </c>
      <c r="AL638" s="170">
        <f>IFERROR(VLOOKUP(B638,[3]rptBudgetaryBudgetCrossOrganiza!$A$8792:$O$10068,13,FALSE),"0")</f>
        <v>8582.42</v>
      </c>
      <c r="AM638" s="170"/>
      <c r="AN638" s="170"/>
      <c r="AO638" s="170"/>
      <c r="AP638" s="170"/>
      <c r="AQ638" s="170"/>
      <c r="AS638" s="140"/>
      <c r="AT638" s="140"/>
      <c r="AU638" s="140"/>
      <c r="AV638" s="140"/>
      <c r="AW638" s="140"/>
      <c r="AX638" s="140"/>
      <c r="AY638" s="140"/>
      <c r="AZ638" s="140"/>
      <c r="BA638" s="141" t="b">
        <f t="shared" si="86"/>
        <v>1</v>
      </c>
      <c r="BB638" s="141">
        <f t="shared" si="90"/>
        <v>8057</v>
      </c>
    </row>
    <row r="639" spans="1:54" x14ac:dyDescent="0.2">
      <c r="A639" s="141">
        <v>5</v>
      </c>
      <c r="B639" s="141" t="s">
        <v>882</v>
      </c>
      <c r="C639" s="148" t="str">
        <f t="shared" si="85"/>
        <v>40</v>
      </c>
      <c r="D639" s="148" t="str">
        <f t="shared" si="87"/>
        <v>80</v>
      </c>
      <c r="E639" s="148" t="str">
        <f t="shared" si="88"/>
        <v>660</v>
      </c>
      <c r="F639" s="127" t="str">
        <f t="shared" si="89"/>
        <v>6000.09</v>
      </c>
      <c r="G639" s="141" t="s">
        <v>185</v>
      </c>
      <c r="H639" s="163">
        <v>5000</v>
      </c>
      <c r="I639" s="163">
        <v>5000</v>
      </c>
      <c r="J639" s="163"/>
      <c r="K639" s="163"/>
      <c r="L639" s="163"/>
      <c r="M639" s="163">
        <v>4953.8999999999996</v>
      </c>
      <c r="N639" s="139">
        <v>4953.8999999999996</v>
      </c>
      <c r="O639" s="139"/>
      <c r="Q639" s="174">
        <v>6500</v>
      </c>
      <c r="R639" s="174">
        <v>6500</v>
      </c>
      <c r="S639" s="174"/>
      <c r="T639" s="174"/>
      <c r="U639" s="174"/>
      <c r="V639" s="174">
        <v>4205.43</v>
      </c>
      <c r="W639" s="140">
        <v>4205.43</v>
      </c>
      <c r="X639" s="140"/>
      <c r="Z639" s="176">
        <v>7000</v>
      </c>
      <c r="AA639" s="176">
        <v>7000</v>
      </c>
      <c r="AB639" s="176"/>
      <c r="AC639" s="176"/>
      <c r="AD639" s="176"/>
      <c r="AE639" s="176">
        <v>7384.39</v>
      </c>
      <c r="AF639" s="172">
        <v>7384.39</v>
      </c>
      <c r="AG639" s="172"/>
      <c r="AI639" s="168">
        <f>IFERROR(VLOOKUP(B639,[2]rptBudgetaryBudgetCrossOrganiza!$A$1:$M$754,4,FALSE),"0")</f>
        <v>7000</v>
      </c>
      <c r="AJ639" s="168">
        <f>IFERROR(VLOOKUP(B639,[2]rptBudgetaryBudgetCrossOrganiza!$A$1:$M$754,6,FALSE),"0")</f>
        <v>7000</v>
      </c>
      <c r="AK639" s="197">
        <v>9500</v>
      </c>
      <c r="AL639" s="170">
        <f>IFERROR(VLOOKUP(B639,[3]rptBudgetaryBudgetCrossOrganiza!$A$8792:$O$10068,13,FALSE),"0")</f>
        <v>2429.12</v>
      </c>
      <c r="AM639" s="170"/>
      <c r="AN639" s="170"/>
      <c r="AO639" s="170"/>
      <c r="AP639" s="170"/>
      <c r="AQ639" s="170"/>
      <c r="AS639" s="140"/>
      <c r="AT639" s="140"/>
      <c r="AU639" s="140"/>
      <c r="AV639" s="140"/>
      <c r="AW639" s="140"/>
      <c r="AX639" s="140"/>
      <c r="AY639" s="140"/>
      <c r="AZ639" s="140"/>
      <c r="BA639" s="141" t="b">
        <f t="shared" si="86"/>
        <v>0</v>
      </c>
      <c r="BB639" s="141">
        <f t="shared" si="90"/>
        <v>2500</v>
      </c>
    </row>
    <row r="640" spans="1:54" hidden="1" x14ac:dyDescent="0.2">
      <c r="A640" s="141">
        <v>5</v>
      </c>
      <c r="B640" s="141" t="s">
        <v>883</v>
      </c>
      <c r="C640" s="148" t="str">
        <f t="shared" si="85"/>
        <v>40</v>
      </c>
      <c r="D640" s="148" t="str">
        <f t="shared" si="87"/>
        <v>80</v>
      </c>
      <c r="E640" s="148" t="str">
        <f t="shared" si="88"/>
        <v>660</v>
      </c>
      <c r="F640" s="127" t="str">
        <f t="shared" si="89"/>
        <v>6000.07</v>
      </c>
      <c r="G640" s="141" t="s">
        <v>1073</v>
      </c>
      <c r="H640" s="163">
        <v>15000</v>
      </c>
      <c r="I640" s="163">
        <v>15000</v>
      </c>
      <c r="J640" s="163"/>
      <c r="K640" s="163"/>
      <c r="L640" s="163"/>
      <c r="M640" s="163">
        <v>0</v>
      </c>
      <c r="N640" s="139">
        <v>0</v>
      </c>
      <c r="O640" s="139"/>
      <c r="Q640" s="174">
        <v>15000</v>
      </c>
      <c r="R640" s="174">
        <v>15000</v>
      </c>
      <c r="S640" s="174"/>
      <c r="T640" s="174"/>
      <c r="U640" s="174"/>
      <c r="V640" s="174">
        <v>7712.5</v>
      </c>
      <c r="W640" s="140">
        <v>7712.5</v>
      </c>
      <c r="X640" s="140"/>
      <c r="Z640" s="176">
        <v>15000</v>
      </c>
      <c r="AA640" s="176">
        <v>15000</v>
      </c>
      <c r="AB640" s="176"/>
      <c r="AC640" s="176"/>
      <c r="AD640" s="176"/>
      <c r="AE640" s="176">
        <v>0</v>
      </c>
      <c r="AF640" s="172">
        <v>0</v>
      </c>
      <c r="AG640" s="172"/>
      <c r="AI640" s="168">
        <f>IFERROR(VLOOKUP(B640,[2]rptBudgetaryBudgetCrossOrganiza!$A$1:$M$754,4,FALSE),"0")</f>
        <v>15000</v>
      </c>
      <c r="AJ640" s="168">
        <f>IFERROR(VLOOKUP(B640,[2]rptBudgetaryBudgetCrossOrganiza!$A$1:$M$754,6,FALSE),"0")</f>
        <v>15000</v>
      </c>
      <c r="AK640" s="170">
        <v>15000</v>
      </c>
      <c r="AL640" s="170">
        <f>IFERROR(VLOOKUP(B640,[3]rptBudgetaryBudgetCrossOrganiza!$A$8792:$O$10068,13,FALSE),"0")</f>
        <v>0</v>
      </c>
      <c r="AM640" s="170"/>
      <c r="AN640" s="170"/>
      <c r="AO640" s="170"/>
      <c r="AP640" s="170"/>
      <c r="AQ640" s="170"/>
      <c r="AS640" s="140"/>
      <c r="AT640" s="140"/>
      <c r="AU640" s="140"/>
      <c r="AV640" s="140"/>
      <c r="AW640" s="140"/>
      <c r="AX640" s="140"/>
      <c r="AY640" s="140"/>
      <c r="AZ640" s="140"/>
      <c r="BA640" s="141" t="b">
        <f t="shared" si="86"/>
        <v>1</v>
      </c>
      <c r="BB640" s="141">
        <f t="shared" si="90"/>
        <v>0</v>
      </c>
    </row>
    <row r="641" spans="1:54" hidden="1" x14ac:dyDescent="0.2">
      <c r="A641" s="141">
        <v>9</v>
      </c>
      <c r="B641" s="141" t="s">
        <v>884</v>
      </c>
      <c r="C641" s="148" t="str">
        <f t="shared" si="85"/>
        <v>40</v>
      </c>
      <c r="D641" s="148" t="str">
        <f t="shared" si="87"/>
        <v>80</v>
      </c>
      <c r="E641" s="148" t="str">
        <f t="shared" si="88"/>
        <v>660</v>
      </c>
      <c r="F641" s="127" t="str">
        <f t="shared" si="89"/>
        <v>6400.01</v>
      </c>
      <c r="G641" s="141" t="s">
        <v>162</v>
      </c>
      <c r="H641" s="163">
        <v>130000</v>
      </c>
      <c r="I641" s="163">
        <v>132100</v>
      </c>
      <c r="J641" s="163"/>
      <c r="K641" s="163"/>
      <c r="L641" s="163"/>
      <c r="M641" s="163">
        <v>24813.41</v>
      </c>
      <c r="N641" s="139">
        <v>24813.41</v>
      </c>
      <c r="O641" s="139"/>
      <c r="Q641" s="174">
        <v>130000</v>
      </c>
      <c r="R641" s="174">
        <v>93500</v>
      </c>
      <c r="S641" s="174"/>
      <c r="T641" s="174"/>
      <c r="U641" s="174"/>
      <c r="V641" s="174">
        <v>7444.29</v>
      </c>
      <c r="W641" s="140">
        <v>7444.29</v>
      </c>
      <c r="X641" s="140"/>
      <c r="Z641" s="176">
        <v>70000</v>
      </c>
      <c r="AA641" s="176">
        <v>66337</v>
      </c>
      <c r="AB641" s="176"/>
      <c r="AC641" s="176"/>
      <c r="AD641" s="176"/>
      <c r="AE641" s="176">
        <v>12737.3</v>
      </c>
      <c r="AF641" s="172">
        <v>12737.3</v>
      </c>
      <c r="AG641" s="172"/>
      <c r="AI641" s="168">
        <f>IFERROR(VLOOKUP(B641,[2]rptBudgetaryBudgetCrossOrganiza!$A$1:$M$754,4,FALSE),"0")</f>
        <v>70000</v>
      </c>
      <c r="AJ641" s="168">
        <f>IFERROR(VLOOKUP(B641,[2]rptBudgetaryBudgetCrossOrganiza!$A$1:$M$754,6,FALSE),"0")</f>
        <v>73663</v>
      </c>
      <c r="AK641" s="170">
        <v>73663</v>
      </c>
      <c r="AL641" s="170">
        <f>IFERROR(VLOOKUP(B641,[3]rptBudgetaryBudgetCrossOrganiza!$A$8792:$O$10068,13,FALSE),"0")</f>
        <v>3487.26</v>
      </c>
      <c r="AM641" s="170"/>
      <c r="AN641" s="170"/>
      <c r="AO641" s="170"/>
      <c r="AP641" s="170"/>
      <c r="AQ641" s="170"/>
      <c r="AS641" s="140"/>
      <c r="AT641" s="140"/>
      <c r="AU641" s="140"/>
      <c r="AV641" s="140"/>
      <c r="AW641" s="140"/>
      <c r="AX641" s="140"/>
      <c r="AY641" s="140"/>
      <c r="AZ641" s="140"/>
      <c r="BA641" s="141" t="b">
        <f t="shared" si="86"/>
        <v>1</v>
      </c>
      <c r="BB641" s="141">
        <f t="shared" si="90"/>
        <v>3663</v>
      </c>
    </row>
    <row r="642" spans="1:54" hidden="1" x14ac:dyDescent="0.2">
      <c r="A642" s="141">
        <v>9</v>
      </c>
      <c r="B642" s="141" t="s">
        <v>885</v>
      </c>
      <c r="C642" s="148" t="str">
        <f t="shared" si="85"/>
        <v>40</v>
      </c>
      <c r="D642" s="148" t="str">
        <f t="shared" si="87"/>
        <v>80</v>
      </c>
      <c r="E642" s="148" t="str">
        <f t="shared" si="88"/>
        <v>660</v>
      </c>
      <c r="F642" s="127" t="str">
        <f t="shared" si="89"/>
        <v>6400.04</v>
      </c>
      <c r="G642" s="141" t="s">
        <v>121</v>
      </c>
      <c r="H642" s="163">
        <v>12000</v>
      </c>
      <c r="I642" s="163">
        <v>12000</v>
      </c>
      <c r="J642" s="163"/>
      <c r="K642" s="163"/>
      <c r="L642" s="163"/>
      <c r="M642" s="163">
        <v>15112.92</v>
      </c>
      <c r="N642" s="139">
        <v>15112.92</v>
      </c>
      <c r="O642" s="139"/>
      <c r="Q642" s="174">
        <v>30000</v>
      </c>
      <c r="R642" s="174">
        <v>30000</v>
      </c>
      <c r="S642" s="174"/>
      <c r="T642" s="174"/>
      <c r="U642" s="174"/>
      <c r="V642" s="174">
        <v>5357.18</v>
      </c>
      <c r="W642" s="140">
        <v>5357.18</v>
      </c>
      <c r="X642" s="140"/>
      <c r="Z642" s="176">
        <v>30000</v>
      </c>
      <c r="AA642" s="176">
        <v>30000</v>
      </c>
      <c r="AB642" s="176"/>
      <c r="AC642" s="176"/>
      <c r="AD642" s="176"/>
      <c r="AE642" s="176">
        <v>11670.61</v>
      </c>
      <c r="AF642" s="172">
        <v>11670.61</v>
      </c>
      <c r="AG642" s="172"/>
      <c r="AI642" s="168">
        <f>IFERROR(VLOOKUP(B642,[2]rptBudgetaryBudgetCrossOrganiza!$A$1:$M$754,4,FALSE),"0")</f>
        <v>30000</v>
      </c>
      <c r="AJ642" s="168">
        <f>IFERROR(VLOOKUP(B642,[2]rptBudgetaryBudgetCrossOrganiza!$A$1:$M$754,6,FALSE),"0")</f>
        <v>30000</v>
      </c>
      <c r="AK642" s="170">
        <v>30000</v>
      </c>
      <c r="AL642" s="170">
        <f>IFERROR(VLOOKUP(B642,[3]rptBudgetaryBudgetCrossOrganiza!$A$8792:$O$10068,13,FALSE),"0")</f>
        <v>2021.81</v>
      </c>
      <c r="AM642" s="170"/>
      <c r="AN642" s="170"/>
      <c r="AO642" s="170"/>
      <c r="AP642" s="170"/>
      <c r="AQ642" s="170"/>
      <c r="AS642" s="140"/>
      <c r="AT642" s="140"/>
      <c r="AU642" s="140"/>
      <c r="AV642" s="140"/>
      <c r="AW642" s="140"/>
      <c r="AX642" s="140"/>
      <c r="AY642" s="140"/>
      <c r="AZ642" s="140"/>
      <c r="BA642" s="141" t="b">
        <f t="shared" si="86"/>
        <v>1</v>
      </c>
      <c r="BB642" s="141">
        <f t="shared" si="90"/>
        <v>0</v>
      </c>
    </row>
    <row r="643" spans="1:54" x14ac:dyDescent="0.2">
      <c r="A643" s="141">
        <v>9</v>
      </c>
      <c r="B643" s="141" t="s">
        <v>886</v>
      </c>
      <c r="C643" s="148" t="str">
        <f t="shared" si="85"/>
        <v>40</v>
      </c>
      <c r="D643" s="148" t="str">
        <f t="shared" si="87"/>
        <v>80</v>
      </c>
      <c r="E643" s="148" t="str">
        <f t="shared" si="88"/>
        <v>660</v>
      </c>
      <c r="F643" s="127" t="str">
        <f t="shared" si="89"/>
        <v>6400.03</v>
      </c>
      <c r="G643" s="141" t="s">
        <v>1061</v>
      </c>
      <c r="H643" s="163">
        <v>50000</v>
      </c>
      <c r="I643" s="163">
        <v>207075</v>
      </c>
      <c r="J643" s="163"/>
      <c r="K643" s="163"/>
      <c r="L643" s="163"/>
      <c r="M643" s="163">
        <v>965.74</v>
      </c>
      <c r="N643" s="139">
        <v>965.74</v>
      </c>
      <c r="O643" s="139"/>
      <c r="Q643" s="174">
        <v>50000</v>
      </c>
      <c r="R643" s="174">
        <v>110000</v>
      </c>
      <c r="S643" s="174"/>
      <c r="T643" s="174"/>
      <c r="U643" s="174"/>
      <c r="V643" s="174">
        <v>28651.08</v>
      </c>
      <c r="W643" s="140">
        <v>28651.08</v>
      </c>
      <c r="X643" s="140"/>
      <c r="Z643" s="176">
        <v>75000</v>
      </c>
      <c r="AA643" s="176">
        <v>85000</v>
      </c>
      <c r="AB643" s="176"/>
      <c r="AC643" s="176"/>
      <c r="AD643" s="176"/>
      <c r="AE643" s="176">
        <v>58253.75</v>
      </c>
      <c r="AF643" s="172">
        <v>58253.75</v>
      </c>
      <c r="AG643" s="172"/>
      <c r="AI643" s="168">
        <f>IFERROR(VLOOKUP(B643,[2]rptBudgetaryBudgetCrossOrganiza!$A$1:$M$754,4,FALSE),"0")</f>
        <v>75000</v>
      </c>
      <c r="AJ643" s="168">
        <f>IFERROR(VLOOKUP(B643,[2]rptBudgetaryBudgetCrossOrganiza!$A$1:$M$754,6,FALSE),"0")</f>
        <v>75000</v>
      </c>
      <c r="AK643" s="197">
        <v>100000</v>
      </c>
      <c r="AL643" s="170">
        <f>IFERROR(VLOOKUP(B643,[3]rptBudgetaryBudgetCrossOrganiza!$A$8792:$O$10068,13,FALSE),"0")</f>
        <v>0</v>
      </c>
      <c r="AM643" s="170"/>
      <c r="AN643" s="170"/>
      <c r="AO643" s="170"/>
      <c r="AP643" s="170"/>
      <c r="AQ643" s="170"/>
      <c r="AS643" s="140"/>
      <c r="AT643" s="140"/>
      <c r="AU643" s="140"/>
      <c r="AV643" s="140"/>
      <c r="AW643" s="140"/>
      <c r="AX643" s="140"/>
      <c r="AY643" s="140"/>
      <c r="AZ643" s="140"/>
      <c r="BA643" s="141" t="b">
        <f t="shared" si="86"/>
        <v>0</v>
      </c>
      <c r="BB643" s="141">
        <f t="shared" si="90"/>
        <v>25000</v>
      </c>
    </row>
    <row r="644" spans="1:54" x14ac:dyDescent="0.2">
      <c r="A644" s="141">
        <v>9</v>
      </c>
      <c r="B644" s="141" t="s">
        <v>887</v>
      </c>
      <c r="C644" s="148" t="str">
        <f t="shared" ref="C644:C707" si="91">MID(B644,5,2)</f>
        <v>40</v>
      </c>
      <c r="D644" s="148" t="str">
        <f t="shared" si="87"/>
        <v>80</v>
      </c>
      <c r="E644" s="148" t="str">
        <f t="shared" si="88"/>
        <v>660</v>
      </c>
      <c r="F644" s="127" t="str">
        <f t="shared" si="89"/>
        <v>6400.02</v>
      </c>
      <c r="G644" s="141" t="s">
        <v>120</v>
      </c>
      <c r="H644" s="163">
        <v>150000</v>
      </c>
      <c r="I644" s="163">
        <v>153940</v>
      </c>
      <c r="J644" s="163"/>
      <c r="K644" s="163"/>
      <c r="L644" s="163"/>
      <c r="M644" s="163">
        <v>153190.82</v>
      </c>
      <c r="N644" s="139">
        <v>153190.82</v>
      </c>
      <c r="O644" s="139"/>
      <c r="Q644" s="174">
        <v>150000</v>
      </c>
      <c r="R644" s="174">
        <v>68389</v>
      </c>
      <c r="S644" s="174"/>
      <c r="T644" s="174"/>
      <c r="U644" s="174"/>
      <c r="V644" s="174">
        <v>53425.68</v>
      </c>
      <c r="W644" s="140">
        <v>53425.68</v>
      </c>
      <c r="X644" s="140"/>
      <c r="Z644" s="176">
        <v>150000</v>
      </c>
      <c r="AA644" s="176">
        <v>166768</v>
      </c>
      <c r="AB644" s="176"/>
      <c r="AC644" s="176"/>
      <c r="AD644" s="176"/>
      <c r="AE644" s="176">
        <v>132909.79</v>
      </c>
      <c r="AF644" s="172">
        <v>132909.79</v>
      </c>
      <c r="AG644" s="172"/>
      <c r="AI644" s="168">
        <f>IFERROR(VLOOKUP(B644,[2]rptBudgetaryBudgetCrossOrganiza!$A$1:$M$754,4,FALSE),"0")</f>
        <v>183120</v>
      </c>
      <c r="AJ644" s="168">
        <f>IFERROR(VLOOKUP(B644,[2]rptBudgetaryBudgetCrossOrganiza!$A$1:$M$754,6,FALSE),"0")</f>
        <v>189163</v>
      </c>
      <c r="AK644" s="197">
        <v>203120</v>
      </c>
      <c r="AL644" s="170">
        <f>IFERROR(VLOOKUP(B644,[3]rptBudgetaryBudgetCrossOrganiza!$A$8792:$O$10068,13,FALSE),"0")</f>
        <v>7528.25</v>
      </c>
      <c r="AM644" s="170"/>
      <c r="AN644" s="170"/>
      <c r="AO644" s="170"/>
      <c r="AP644" s="170"/>
      <c r="AQ644" s="170"/>
      <c r="AS644" s="140"/>
      <c r="AT644" s="140"/>
      <c r="AU644" s="140"/>
      <c r="AV644" s="140"/>
      <c r="AW644" s="140"/>
      <c r="AX644" s="140"/>
      <c r="AY644" s="140"/>
      <c r="AZ644" s="140"/>
      <c r="BA644" s="141" t="b">
        <f t="shared" si="86"/>
        <v>0</v>
      </c>
      <c r="BB644" s="141">
        <f t="shared" si="90"/>
        <v>20000</v>
      </c>
    </row>
    <row r="645" spans="1:54" hidden="1" x14ac:dyDescent="0.2">
      <c r="A645" s="141">
        <v>9</v>
      </c>
      <c r="B645" s="141" t="s">
        <v>888</v>
      </c>
      <c r="C645" s="148" t="str">
        <f t="shared" si="91"/>
        <v>40</v>
      </c>
      <c r="D645" s="148" t="str">
        <f t="shared" si="87"/>
        <v>80</v>
      </c>
      <c r="E645" s="148" t="str">
        <f t="shared" si="88"/>
        <v>660</v>
      </c>
      <c r="F645" s="127" t="str">
        <f t="shared" si="89"/>
        <v>6400.20</v>
      </c>
      <c r="G645" s="141" t="s">
        <v>163</v>
      </c>
      <c r="H645" s="163">
        <v>5000</v>
      </c>
      <c r="I645" s="163">
        <v>5000</v>
      </c>
      <c r="J645" s="163"/>
      <c r="K645" s="163"/>
      <c r="L645" s="163"/>
      <c r="M645" s="163">
        <v>0</v>
      </c>
      <c r="N645" s="139">
        <v>0</v>
      </c>
      <c r="O645" s="139"/>
      <c r="Q645" s="174">
        <v>5000</v>
      </c>
      <c r="R645" s="174">
        <v>5000</v>
      </c>
      <c r="S645" s="174"/>
      <c r="T645" s="174"/>
      <c r="U645" s="174"/>
      <c r="V645" s="174">
        <v>2200</v>
      </c>
      <c r="W645" s="140">
        <v>2200</v>
      </c>
      <c r="X645" s="140"/>
      <c r="Z645" s="176">
        <v>5000</v>
      </c>
      <c r="AA645" s="176">
        <v>5000</v>
      </c>
      <c r="AB645" s="176"/>
      <c r="AC645" s="176"/>
      <c r="AD645" s="176"/>
      <c r="AE645" s="176">
        <v>622.04</v>
      </c>
      <c r="AF645" s="172">
        <v>622.04</v>
      </c>
      <c r="AG645" s="172"/>
      <c r="AI645" s="168">
        <f>IFERROR(VLOOKUP(B645,[2]rptBudgetaryBudgetCrossOrganiza!$A$1:$M$754,4,FALSE),"0")</f>
        <v>5000</v>
      </c>
      <c r="AJ645" s="168">
        <f>IFERROR(VLOOKUP(B645,[2]rptBudgetaryBudgetCrossOrganiza!$A$1:$M$754,6,FALSE),"0")</f>
        <v>5000</v>
      </c>
      <c r="AK645" s="170">
        <v>5000</v>
      </c>
      <c r="AL645" s="170">
        <f>IFERROR(VLOOKUP(B645,[3]rptBudgetaryBudgetCrossOrganiza!$A$8792:$O$10068,13,FALSE),"0")</f>
        <v>0</v>
      </c>
      <c r="AM645" s="170"/>
      <c r="AN645" s="170"/>
      <c r="AO645" s="170"/>
      <c r="AP645" s="170"/>
      <c r="AQ645" s="170"/>
      <c r="AS645" s="140"/>
      <c r="AT645" s="140"/>
      <c r="AU645" s="140"/>
      <c r="AV645" s="140"/>
      <c r="AW645" s="140"/>
      <c r="AX645" s="140"/>
      <c r="AY645" s="140"/>
      <c r="AZ645" s="140"/>
      <c r="BA645" s="141" t="b">
        <f t="shared" ref="BA645:BA708" si="92">AJ645=AK645</f>
        <v>1</v>
      </c>
      <c r="BB645" s="141">
        <f t="shared" si="90"/>
        <v>0</v>
      </c>
    </row>
    <row r="646" spans="1:54" hidden="1" x14ac:dyDescent="0.2">
      <c r="A646" s="141">
        <v>9</v>
      </c>
      <c r="B646" s="141" t="s">
        <v>889</v>
      </c>
      <c r="C646" s="148" t="str">
        <f t="shared" si="91"/>
        <v>40</v>
      </c>
      <c r="D646" s="148" t="str">
        <f t="shared" ref="D646:D709" si="93">MID(B646,8,2)</f>
        <v>80</v>
      </c>
      <c r="E646" s="148" t="str">
        <f t="shared" ref="E646:E709" si="94">MID(B646,11,3)</f>
        <v>660</v>
      </c>
      <c r="F646" s="127" t="str">
        <f t="shared" ref="F646:F709" si="95">RIGHT(B646,7)</f>
        <v>6400.19</v>
      </c>
      <c r="G646" s="141" t="s">
        <v>1072</v>
      </c>
      <c r="H646" s="163">
        <v>5000</v>
      </c>
      <c r="I646" s="163">
        <v>5000</v>
      </c>
      <c r="J646" s="163"/>
      <c r="K646" s="163"/>
      <c r="L646" s="163"/>
      <c r="M646" s="163">
        <v>303.75</v>
      </c>
      <c r="N646" s="139">
        <v>303.75</v>
      </c>
      <c r="O646" s="139"/>
      <c r="Q646" s="174">
        <v>5000</v>
      </c>
      <c r="R646" s="174">
        <v>5000</v>
      </c>
      <c r="S646" s="174"/>
      <c r="T646" s="174"/>
      <c r="U646" s="174"/>
      <c r="V646" s="174">
        <v>938.61</v>
      </c>
      <c r="W646" s="140">
        <v>938.61</v>
      </c>
      <c r="X646" s="140"/>
      <c r="Z646" s="176">
        <v>5000</v>
      </c>
      <c r="AA646" s="176">
        <v>5000</v>
      </c>
      <c r="AB646" s="176"/>
      <c r="AC646" s="176"/>
      <c r="AD646" s="176"/>
      <c r="AE646" s="176">
        <v>0</v>
      </c>
      <c r="AF646" s="172">
        <v>0</v>
      </c>
      <c r="AG646" s="172"/>
      <c r="AI646" s="168">
        <f>IFERROR(VLOOKUP(B646,[2]rptBudgetaryBudgetCrossOrganiza!$A$1:$M$754,4,FALSE),"0")</f>
        <v>5000</v>
      </c>
      <c r="AJ646" s="168">
        <f>IFERROR(VLOOKUP(B646,[2]rptBudgetaryBudgetCrossOrganiza!$A$1:$M$754,6,FALSE),"0")</f>
        <v>5000</v>
      </c>
      <c r="AK646" s="170">
        <v>5000</v>
      </c>
      <c r="AL646" s="170">
        <f>IFERROR(VLOOKUP(B646,[3]rptBudgetaryBudgetCrossOrganiza!$A$8792:$O$10068,13,FALSE),"0")</f>
        <v>0</v>
      </c>
      <c r="AM646" s="170"/>
      <c r="AN646" s="170"/>
      <c r="AO646" s="170"/>
      <c r="AP646" s="170"/>
      <c r="AQ646" s="170"/>
      <c r="AS646" s="140"/>
      <c r="AT646" s="140"/>
      <c r="AU646" s="140"/>
      <c r="AV646" s="140"/>
      <c r="AW646" s="140"/>
      <c r="AX646" s="140"/>
      <c r="AY646" s="140"/>
      <c r="AZ646" s="140"/>
      <c r="BA646" s="141" t="b">
        <f t="shared" si="92"/>
        <v>1</v>
      </c>
      <c r="BB646" s="141">
        <f t="shared" si="90"/>
        <v>0</v>
      </c>
    </row>
    <row r="647" spans="1:54" hidden="1" x14ac:dyDescent="0.2">
      <c r="A647" s="141">
        <v>4</v>
      </c>
      <c r="B647" s="141" t="s">
        <v>890</v>
      </c>
      <c r="C647" s="148" t="str">
        <f t="shared" si="91"/>
        <v>40</v>
      </c>
      <c r="D647" s="148" t="str">
        <f t="shared" si="93"/>
        <v>80</v>
      </c>
      <c r="E647" s="148" t="str">
        <f t="shared" si="94"/>
        <v>660</v>
      </c>
      <c r="F647" s="127" t="str">
        <f t="shared" si="95"/>
        <v>5000.07</v>
      </c>
      <c r="G647" s="141" t="s">
        <v>91</v>
      </c>
      <c r="H647" s="163">
        <v>1861</v>
      </c>
      <c r="I647" s="163">
        <v>1861</v>
      </c>
      <c r="J647" s="163"/>
      <c r="K647" s="163"/>
      <c r="L647" s="163"/>
      <c r="M647" s="163">
        <v>915.26</v>
      </c>
      <c r="N647" s="139">
        <v>915.26</v>
      </c>
      <c r="O647" s="139"/>
      <c r="Q647" s="174">
        <v>3475</v>
      </c>
      <c r="R647" s="174">
        <v>3475</v>
      </c>
      <c r="S647" s="174"/>
      <c r="T647" s="174"/>
      <c r="U647" s="174"/>
      <c r="V647" s="174">
        <v>952.23</v>
      </c>
      <c r="W647" s="140">
        <v>952.23</v>
      </c>
      <c r="X647" s="140"/>
      <c r="Z647" s="176">
        <v>3475</v>
      </c>
      <c r="AA647" s="176">
        <v>3475</v>
      </c>
      <c r="AB647" s="176"/>
      <c r="AC647" s="176"/>
      <c r="AD647" s="176"/>
      <c r="AE647" s="176">
        <v>1480.71</v>
      </c>
      <c r="AF647" s="172">
        <v>1480.71</v>
      </c>
      <c r="AG647" s="172"/>
      <c r="AI647" s="168">
        <f>IFERROR(VLOOKUP(B647,[2]rptBudgetaryBudgetCrossOrganiza!$A$1:$M$754,4,FALSE),"0")</f>
        <v>3580</v>
      </c>
      <c r="AJ647" s="168">
        <f>IFERROR(VLOOKUP(B647,[2]rptBudgetaryBudgetCrossOrganiza!$A$1:$M$754,6,FALSE),"0")</f>
        <v>3580</v>
      </c>
      <c r="AK647" s="170">
        <v>3580</v>
      </c>
      <c r="AL647" s="170">
        <f>IFERROR(VLOOKUP(B647,[3]rptBudgetaryBudgetCrossOrganiza!$A$8792:$O$10068,13,FALSE),"0")</f>
        <v>0</v>
      </c>
      <c r="AM647" s="170"/>
      <c r="AN647" s="170"/>
      <c r="AO647" s="170"/>
      <c r="AP647" s="170"/>
      <c r="AQ647" s="170"/>
      <c r="AS647" s="140"/>
      <c r="AT647" s="140"/>
      <c r="AU647" s="140"/>
      <c r="AV647" s="140"/>
      <c r="AW647" s="140"/>
      <c r="AX647" s="140"/>
      <c r="AY647" s="140"/>
      <c r="AZ647" s="140"/>
      <c r="BA647" s="141" t="b">
        <f t="shared" si="92"/>
        <v>1</v>
      </c>
      <c r="BB647" s="141">
        <f t="shared" si="90"/>
        <v>0</v>
      </c>
    </row>
    <row r="648" spans="1:54" hidden="1" x14ac:dyDescent="0.2">
      <c r="A648" s="141">
        <v>4</v>
      </c>
      <c r="B648" s="141" t="s">
        <v>891</v>
      </c>
      <c r="C648" s="148" t="str">
        <f t="shared" si="91"/>
        <v>40</v>
      </c>
      <c r="D648" s="148" t="str">
        <f t="shared" si="93"/>
        <v>80</v>
      </c>
      <c r="E648" s="148" t="str">
        <f t="shared" si="94"/>
        <v>660</v>
      </c>
      <c r="F648" s="127" t="str">
        <f t="shared" si="95"/>
        <v>5000.12</v>
      </c>
      <c r="G648" s="141" t="s">
        <v>96</v>
      </c>
      <c r="H648" s="163">
        <v>0</v>
      </c>
      <c r="I648" s="163">
        <v>0</v>
      </c>
      <c r="J648" s="163"/>
      <c r="K648" s="163"/>
      <c r="L648" s="163"/>
      <c r="M648" s="163">
        <v>0</v>
      </c>
      <c r="N648" s="139">
        <v>0</v>
      </c>
      <c r="O648" s="139"/>
      <c r="Q648" s="174">
        <v>0</v>
      </c>
      <c r="R648" s="174">
        <v>0</v>
      </c>
      <c r="S648" s="174"/>
      <c r="T648" s="174"/>
      <c r="U648" s="174"/>
      <c r="V648" s="174">
        <v>0</v>
      </c>
      <c r="W648" s="140">
        <v>0</v>
      </c>
      <c r="X648" s="140"/>
      <c r="Z648" s="176">
        <v>0</v>
      </c>
      <c r="AA648" s="176">
        <v>0</v>
      </c>
      <c r="AB648" s="176"/>
      <c r="AC648" s="176"/>
      <c r="AD648" s="176"/>
      <c r="AE648" s="176">
        <v>0</v>
      </c>
      <c r="AF648" s="172">
        <v>0</v>
      </c>
      <c r="AG648" s="172"/>
      <c r="AI648" s="168">
        <f>IFERROR(VLOOKUP(B648,[2]rptBudgetaryBudgetCrossOrganiza!$A$1:$M$754,4,FALSE),"0")</f>
        <v>0</v>
      </c>
      <c r="AJ648" s="168">
        <f>IFERROR(VLOOKUP(B648,[2]rptBudgetaryBudgetCrossOrganiza!$A$1:$M$754,6,FALSE),"0")</f>
        <v>0</v>
      </c>
      <c r="AK648" s="170">
        <v>0</v>
      </c>
      <c r="AL648" s="170">
        <f>IFERROR(VLOOKUP(B648,[3]rptBudgetaryBudgetCrossOrganiza!$A$8792:$O$10068,13,FALSE),"0")</f>
        <v>0</v>
      </c>
      <c r="AM648" s="170"/>
      <c r="AN648" s="170"/>
      <c r="AO648" s="170"/>
      <c r="AP648" s="170"/>
      <c r="AQ648" s="170"/>
      <c r="AS648" s="140"/>
      <c r="AT648" s="140"/>
      <c r="AU648" s="140"/>
      <c r="AV648" s="140"/>
      <c r="AW648" s="140"/>
      <c r="AX648" s="140"/>
      <c r="AY648" s="140"/>
      <c r="AZ648" s="140"/>
      <c r="BA648" s="141" t="b">
        <f t="shared" si="92"/>
        <v>1</v>
      </c>
      <c r="BB648" s="141">
        <f t="shared" si="90"/>
        <v>0</v>
      </c>
    </row>
    <row r="649" spans="1:54" hidden="1" x14ac:dyDescent="0.2">
      <c r="A649" s="141">
        <v>4</v>
      </c>
      <c r="B649" s="141" t="s">
        <v>892</v>
      </c>
      <c r="C649" s="148" t="str">
        <f t="shared" si="91"/>
        <v>40</v>
      </c>
      <c r="D649" s="148" t="str">
        <f t="shared" si="93"/>
        <v>80</v>
      </c>
      <c r="E649" s="148" t="str">
        <f t="shared" si="94"/>
        <v>660</v>
      </c>
      <c r="F649" s="127" t="str">
        <f t="shared" si="95"/>
        <v>5000.05</v>
      </c>
      <c r="G649" s="141" t="s">
        <v>89</v>
      </c>
      <c r="H649" s="163">
        <v>0</v>
      </c>
      <c r="I649" s="163">
        <v>0</v>
      </c>
      <c r="J649" s="163"/>
      <c r="K649" s="163"/>
      <c r="L649" s="163"/>
      <c r="M649" s="163">
        <v>0</v>
      </c>
      <c r="N649" s="139">
        <v>0</v>
      </c>
      <c r="O649" s="139"/>
      <c r="Q649" s="174">
        <v>0</v>
      </c>
      <c r="R649" s="174">
        <v>0</v>
      </c>
      <c r="S649" s="174"/>
      <c r="T649" s="174"/>
      <c r="U649" s="174"/>
      <c r="V649" s="174">
        <v>0</v>
      </c>
      <c r="W649" s="140">
        <v>0</v>
      </c>
      <c r="X649" s="140"/>
      <c r="Z649" s="176">
        <v>0</v>
      </c>
      <c r="AA649" s="176">
        <v>0</v>
      </c>
      <c r="AB649" s="176"/>
      <c r="AC649" s="176"/>
      <c r="AD649" s="176"/>
      <c r="AE649" s="176">
        <v>0</v>
      </c>
      <c r="AF649" s="172">
        <v>0</v>
      </c>
      <c r="AG649" s="172"/>
      <c r="AI649" s="168">
        <f>IFERROR(VLOOKUP(B649,[2]rptBudgetaryBudgetCrossOrganiza!$A$1:$M$754,4,FALSE),"0")</f>
        <v>0</v>
      </c>
      <c r="AJ649" s="168">
        <f>IFERROR(VLOOKUP(B649,[2]rptBudgetaryBudgetCrossOrganiza!$A$1:$M$754,6,FALSE),"0")</f>
        <v>0</v>
      </c>
      <c r="AK649" s="170">
        <v>0</v>
      </c>
      <c r="AL649" s="170">
        <f>IFERROR(VLOOKUP(B649,[3]rptBudgetaryBudgetCrossOrganiza!$A$8792:$O$10068,13,FALSE),"0")</f>
        <v>0</v>
      </c>
      <c r="AM649" s="170"/>
      <c r="AN649" s="170"/>
      <c r="AO649" s="170"/>
      <c r="AP649" s="170"/>
      <c r="AQ649" s="170"/>
      <c r="AS649" s="140"/>
      <c r="AT649" s="140"/>
      <c r="AU649" s="140"/>
      <c r="AV649" s="140"/>
      <c r="AW649" s="140"/>
      <c r="AX649" s="140"/>
      <c r="AY649" s="140"/>
      <c r="AZ649" s="140"/>
      <c r="BA649" s="141" t="b">
        <f t="shared" si="92"/>
        <v>1</v>
      </c>
      <c r="BB649" s="141">
        <f t="shared" si="90"/>
        <v>0</v>
      </c>
    </row>
    <row r="650" spans="1:54" hidden="1" x14ac:dyDescent="0.2">
      <c r="A650" s="141">
        <v>4</v>
      </c>
      <c r="B650" s="141" t="s">
        <v>893</v>
      </c>
      <c r="C650" s="148" t="str">
        <f t="shared" si="91"/>
        <v>40</v>
      </c>
      <c r="D650" s="148" t="str">
        <f t="shared" si="93"/>
        <v>80</v>
      </c>
      <c r="E650" s="148" t="str">
        <f t="shared" si="94"/>
        <v>660</v>
      </c>
      <c r="F650" s="127" t="str">
        <f t="shared" si="95"/>
        <v>5000.10</v>
      </c>
      <c r="G650" s="141" t="s">
        <v>94</v>
      </c>
      <c r="H650" s="163">
        <v>0</v>
      </c>
      <c r="I650" s="163">
        <v>0</v>
      </c>
      <c r="J650" s="163"/>
      <c r="K650" s="163"/>
      <c r="L650" s="163"/>
      <c r="M650" s="163">
        <v>0</v>
      </c>
      <c r="N650" s="139">
        <v>0</v>
      </c>
      <c r="O650" s="139"/>
      <c r="Q650" s="174">
        <v>0</v>
      </c>
      <c r="R650" s="174">
        <v>0</v>
      </c>
      <c r="S650" s="174"/>
      <c r="T650" s="174"/>
      <c r="U650" s="174"/>
      <c r="V650" s="174">
        <v>0</v>
      </c>
      <c r="W650" s="140">
        <v>0</v>
      </c>
      <c r="X650" s="140"/>
      <c r="Z650" s="176">
        <v>0</v>
      </c>
      <c r="AA650" s="176">
        <v>0</v>
      </c>
      <c r="AB650" s="176"/>
      <c r="AC650" s="176"/>
      <c r="AD650" s="176"/>
      <c r="AE650" s="176">
        <v>0</v>
      </c>
      <c r="AF650" s="172">
        <v>0</v>
      </c>
      <c r="AG650" s="172"/>
      <c r="AI650" s="168">
        <f>IFERROR(VLOOKUP(B650,[2]rptBudgetaryBudgetCrossOrganiza!$A$1:$M$754,4,FALSE),"0")</f>
        <v>0</v>
      </c>
      <c r="AJ650" s="168">
        <f>IFERROR(VLOOKUP(B650,[2]rptBudgetaryBudgetCrossOrganiza!$A$1:$M$754,6,FALSE),"0")</f>
        <v>0</v>
      </c>
      <c r="AK650" s="170">
        <v>0</v>
      </c>
      <c r="AL650" s="170">
        <f>IFERROR(VLOOKUP(B650,[3]rptBudgetaryBudgetCrossOrganiza!$A$8792:$O$10068,13,FALSE),"0")</f>
        <v>0</v>
      </c>
      <c r="AM650" s="170"/>
      <c r="AN650" s="170"/>
      <c r="AO650" s="170"/>
      <c r="AP650" s="170"/>
      <c r="AQ650" s="170"/>
      <c r="AS650" s="140"/>
      <c r="AT650" s="140"/>
      <c r="AU650" s="140"/>
      <c r="AV650" s="140"/>
      <c r="AW650" s="140"/>
      <c r="AX650" s="140"/>
      <c r="AY650" s="140"/>
      <c r="AZ650" s="140"/>
      <c r="BA650" s="141" t="b">
        <f t="shared" si="92"/>
        <v>1</v>
      </c>
      <c r="BB650" s="141">
        <f t="shared" si="90"/>
        <v>0</v>
      </c>
    </row>
    <row r="651" spans="1:54" hidden="1" x14ac:dyDescent="0.2">
      <c r="A651" s="141">
        <v>4</v>
      </c>
      <c r="B651" s="141" t="s">
        <v>894</v>
      </c>
      <c r="C651" s="148" t="str">
        <f t="shared" si="91"/>
        <v>40</v>
      </c>
      <c r="D651" s="148" t="str">
        <f t="shared" si="93"/>
        <v>80</v>
      </c>
      <c r="E651" s="148" t="str">
        <f t="shared" si="94"/>
        <v>660</v>
      </c>
      <c r="F651" s="127" t="str">
        <f t="shared" si="95"/>
        <v>5000.04</v>
      </c>
      <c r="G651" s="141" t="s">
        <v>88</v>
      </c>
      <c r="H651" s="163">
        <v>0</v>
      </c>
      <c r="I651" s="163">
        <v>0</v>
      </c>
      <c r="J651" s="163"/>
      <c r="K651" s="163"/>
      <c r="L651" s="163"/>
      <c r="M651" s="163">
        <v>0</v>
      </c>
      <c r="N651" s="139">
        <v>0</v>
      </c>
      <c r="O651" s="139"/>
      <c r="Q651" s="174">
        <v>0</v>
      </c>
      <c r="R651" s="174">
        <v>0</v>
      </c>
      <c r="S651" s="174"/>
      <c r="T651" s="174"/>
      <c r="U651" s="174"/>
      <c r="V651" s="174">
        <v>0</v>
      </c>
      <c r="W651" s="140">
        <v>0</v>
      </c>
      <c r="X651" s="140"/>
      <c r="Z651" s="176">
        <v>0</v>
      </c>
      <c r="AA651" s="176">
        <v>0</v>
      </c>
      <c r="AB651" s="176"/>
      <c r="AC651" s="176"/>
      <c r="AD651" s="176"/>
      <c r="AE651" s="176">
        <v>0</v>
      </c>
      <c r="AF651" s="172">
        <v>0</v>
      </c>
      <c r="AG651" s="172"/>
      <c r="AI651" s="168">
        <f>IFERROR(VLOOKUP(B651,[2]rptBudgetaryBudgetCrossOrganiza!$A$1:$M$754,4,FALSE),"0")</f>
        <v>0</v>
      </c>
      <c r="AJ651" s="168">
        <f>IFERROR(VLOOKUP(B651,[2]rptBudgetaryBudgetCrossOrganiza!$A$1:$M$754,6,FALSE),"0")</f>
        <v>0</v>
      </c>
      <c r="AK651" s="170">
        <v>0</v>
      </c>
      <c r="AL651" s="170">
        <f>IFERROR(VLOOKUP(B651,[3]rptBudgetaryBudgetCrossOrganiza!$A$8792:$O$10068,13,FALSE),"0")</f>
        <v>0</v>
      </c>
      <c r="AM651" s="170"/>
      <c r="AN651" s="170"/>
      <c r="AO651" s="170"/>
      <c r="AP651" s="170"/>
      <c r="AQ651" s="170"/>
      <c r="AS651" s="140"/>
      <c r="AT651" s="140"/>
      <c r="AU651" s="140"/>
      <c r="AV651" s="140"/>
      <c r="AW651" s="140"/>
      <c r="AX651" s="140"/>
      <c r="AY651" s="140"/>
      <c r="AZ651" s="140"/>
      <c r="BA651" s="141" t="b">
        <f t="shared" si="92"/>
        <v>1</v>
      </c>
      <c r="BB651" s="141">
        <f t="shared" si="90"/>
        <v>0</v>
      </c>
    </row>
    <row r="652" spans="1:54" hidden="1" x14ac:dyDescent="0.2">
      <c r="A652" s="141">
        <v>4</v>
      </c>
      <c r="B652" s="141" t="s">
        <v>895</v>
      </c>
      <c r="C652" s="148" t="str">
        <f t="shared" si="91"/>
        <v>40</v>
      </c>
      <c r="D652" s="148" t="str">
        <f t="shared" si="93"/>
        <v>80</v>
      </c>
      <c r="E652" s="148" t="str">
        <f t="shared" si="94"/>
        <v>660</v>
      </c>
      <c r="F652" s="127" t="str">
        <f t="shared" si="95"/>
        <v>5000.08</v>
      </c>
      <c r="G652" s="141" t="s">
        <v>92</v>
      </c>
      <c r="H652" s="163">
        <v>4808</v>
      </c>
      <c r="I652" s="163">
        <v>4808</v>
      </c>
      <c r="J652" s="163"/>
      <c r="K652" s="163"/>
      <c r="L652" s="163"/>
      <c r="M652" s="163">
        <v>4826.53</v>
      </c>
      <c r="N652" s="139">
        <v>4826.53</v>
      </c>
      <c r="O652" s="139"/>
      <c r="Q652" s="174">
        <v>5000</v>
      </c>
      <c r="R652" s="174">
        <v>5000</v>
      </c>
      <c r="S652" s="174"/>
      <c r="T652" s="174"/>
      <c r="U652" s="174"/>
      <c r="V652" s="174">
        <v>4866.04</v>
      </c>
      <c r="W652" s="140">
        <v>4866.04</v>
      </c>
      <c r="X652" s="140"/>
      <c r="Z652" s="176">
        <v>6365</v>
      </c>
      <c r="AA652" s="176">
        <v>6365</v>
      </c>
      <c r="AB652" s="176"/>
      <c r="AC652" s="176"/>
      <c r="AD652" s="176"/>
      <c r="AE652" s="176">
        <v>4488.96</v>
      </c>
      <c r="AF652" s="172">
        <v>4488.96</v>
      </c>
      <c r="AG652" s="172"/>
      <c r="AI652" s="168">
        <f>IFERROR(VLOOKUP(B652,[2]rptBudgetaryBudgetCrossOrganiza!$A$1:$M$754,4,FALSE),"0")</f>
        <v>6550</v>
      </c>
      <c r="AJ652" s="168">
        <f>IFERROR(VLOOKUP(B652,[2]rptBudgetaryBudgetCrossOrganiza!$A$1:$M$754,6,FALSE),"0")</f>
        <v>6550</v>
      </c>
      <c r="AK652" s="170">
        <v>6550</v>
      </c>
      <c r="AL652" s="170">
        <f>IFERROR(VLOOKUP(B652,[3]rptBudgetaryBudgetCrossOrganiza!$A$8792:$O$10068,13,FALSE),"0")</f>
        <v>2415.92</v>
      </c>
      <c r="AM652" s="170"/>
      <c r="AN652" s="170"/>
      <c r="AO652" s="170"/>
      <c r="AP652" s="170"/>
      <c r="AQ652" s="170"/>
      <c r="AS652" s="140"/>
      <c r="AT652" s="140"/>
      <c r="AU652" s="140"/>
      <c r="AV652" s="140"/>
      <c r="AW652" s="140"/>
      <c r="AX652" s="140"/>
      <c r="AY652" s="140"/>
      <c r="AZ652" s="140"/>
      <c r="BA652" s="141" t="b">
        <f t="shared" si="92"/>
        <v>1</v>
      </c>
      <c r="BB652" s="141">
        <f t="shared" si="90"/>
        <v>0</v>
      </c>
    </row>
    <row r="653" spans="1:54" hidden="1" x14ac:dyDescent="0.2">
      <c r="A653" s="141">
        <v>4</v>
      </c>
      <c r="B653" s="141" t="s">
        <v>896</v>
      </c>
      <c r="C653" s="148" t="str">
        <f t="shared" si="91"/>
        <v>40</v>
      </c>
      <c r="D653" s="148" t="str">
        <f t="shared" si="93"/>
        <v>80</v>
      </c>
      <c r="E653" s="148" t="str">
        <f t="shared" si="94"/>
        <v>660</v>
      </c>
      <c r="F653" s="127" t="str">
        <f t="shared" si="95"/>
        <v>5000.09</v>
      </c>
      <c r="G653" s="141" t="s">
        <v>93</v>
      </c>
      <c r="H653" s="163">
        <v>0</v>
      </c>
      <c r="I653" s="163">
        <v>0</v>
      </c>
      <c r="J653" s="163"/>
      <c r="K653" s="163"/>
      <c r="L653" s="163"/>
      <c r="M653" s="163">
        <v>0</v>
      </c>
      <c r="N653" s="139">
        <v>0</v>
      </c>
      <c r="O653" s="139"/>
      <c r="Q653" s="174">
        <v>0</v>
      </c>
      <c r="R653" s="174">
        <v>0</v>
      </c>
      <c r="S653" s="174"/>
      <c r="T653" s="174"/>
      <c r="U653" s="174"/>
      <c r="V653" s="174">
        <v>0</v>
      </c>
      <c r="W653" s="140">
        <v>0</v>
      </c>
      <c r="X653" s="140"/>
      <c r="Z653" s="176">
        <v>0</v>
      </c>
      <c r="AA653" s="176">
        <v>0</v>
      </c>
      <c r="AB653" s="176"/>
      <c r="AC653" s="176"/>
      <c r="AD653" s="176"/>
      <c r="AE653" s="176">
        <v>0</v>
      </c>
      <c r="AF653" s="172">
        <v>0</v>
      </c>
      <c r="AG653" s="172"/>
      <c r="AI653" s="168">
        <f>IFERROR(VLOOKUP(B653,[2]rptBudgetaryBudgetCrossOrganiza!$A$1:$M$754,4,FALSE),"0")</f>
        <v>0</v>
      </c>
      <c r="AJ653" s="168">
        <f>IFERROR(VLOOKUP(B653,[2]rptBudgetaryBudgetCrossOrganiza!$A$1:$M$754,6,FALSE),"0")</f>
        <v>0</v>
      </c>
      <c r="AK653" s="170">
        <v>0</v>
      </c>
      <c r="AL653" s="170">
        <f>IFERROR(VLOOKUP(B653,[3]rptBudgetaryBudgetCrossOrganiza!$A$8792:$O$10068,13,FALSE),"0")</f>
        <v>0</v>
      </c>
      <c r="AM653" s="170"/>
      <c r="AN653" s="170"/>
      <c r="AO653" s="170"/>
      <c r="AP653" s="170"/>
      <c r="AQ653" s="170"/>
      <c r="AS653" s="140"/>
      <c r="AT653" s="140"/>
      <c r="AU653" s="140"/>
      <c r="AV653" s="140"/>
      <c r="AW653" s="140"/>
      <c r="AX653" s="140"/>
      <c r="AY653" s="140"/>
      <c r="AZ653" s="140"/>
      <c r="BA653" s="141" t="b">
        <f t="shared" si="92"/>
        <v>1</v>
      </c>
      <c r="BB653" s="141">
        <f t="shared" ref="BB653:BB716" si="96">AK653-AI653</f>
        <v>0</v>
      </c>
    </row>
    <row r="654" spans="1:54" hidden="1" x14ac:dyDescent="0.2">
      <c r="A654" s="141">
        <v>4</v>
      </c>
      <c r="B654" s="141" t="s">
        <v>897</v>
      </c>
      <c r="C654" s="148" t="str">
        <f t="shared" si="91"/>
        <v>40</v>
      </c>
      <c r="D654" s="148" t="str">
        <f t="shared" si="93"/>
        <v>80</v>
      </c>
      <c r="E654" s="148" t="str">
        <f t="shared" si="94"/>
        <v>660</v>
      </c>
      <c r="F654" s="127" t="str">
        <f t="shared" si="95"/>
        <v>5000.99</v>
      </c>
      <c r="G654" s="141" t="s">
        <v>97</v>
      </c>
      <c r="H654" s="163">
        <v>0</v>
      </c>
      <c r="I654" s="163">
        <v>0</v>
      </c>
      <c r="J654" s="163"/>
      <c r="K654" s="163"/>
      <c r="L654" s="163"/>
      <c r="M654" s="163">
        <v>0</v>
      </c>
      <c r="N654" s="139">
        <v>0</v>
      </c>
      <c r="O654" s="139"/>
      <c r="Q654" s="174">
        <v>198370</v>
      </c>
      <c r="R654" s="174">
        <v>0</v>
      </c>
      <c r="S654" s="174"/>
      <c r="T654" s="174"/>
      <c r="U654" s="174"/>
      <c r="V654" s="174">
        <v>0</v>
      </c>
      <c r="W654" s="140">
        <v>0</v>
      </c>
      <c r="X654" s="140"/>
      <c r="Z654" s="176">
        <v>0</v>
      </c>
      <c r="AA654" s="176">
        <v>0</v>
      </c>
      <c r="AB654" s="176"/>
      <c r="AC654" s="176"/>
      <c r="AD654" s="176"/>
      <c r="AE654" s="176">
        <v>0</v>
      </c>
      <c r="AF654" s="172">
        <v>0</v>
      </c>
      <c r="AG654" s="172"/>
      <c r="AI654" s="168">
        <f>IFERROR(VLOOKUP(B654,[2]rptBudgetaryBudgetCrossOrganiza!$A$1:$M$754,4,FALSE),"0")</f>
        <v>0</v>
      </c>
      <c r="AJ654" s="168">
        <f>IFERROR(VLOOKUP(B654,[2]rptBudgetaryBudgetCrossOrganiza!$A$1:$M$754,6,FALSE),"0")</f>
        <v>0</v>
      </c>
      <c r="AK654" s="170">
        <v>0</v>
      </c>
      <c r="AL654" s="170">
        <f>IFERROR(VLOOKUP(B654,[3]rptBudgetaryBudgetCrossOrganiza!$A$8792:$O$10068,13,FALSE),"0")</f>
        <v>0</v>
      </c>
      <c r="AM654" s="170"/>
      <c r="AN654" s="170"/>
      <c r="AO654" s="170"/>
      <c r="AP654" s="170"/>
      <c r="AQ654" s="170"/>
      <c r="AS654" s="140"/>
      <c r="AT654" s="140"/>
      <c r="AU654" s="140"/>
      <c r="AV654" s="140"/>
      <c r="AW654" s="140"/>
      <c r="AX654" s="140"/>
      <c r="AY654" s="140"/>
      <c r="AZ654" s="140"/>
      <c r="BA654" s="141" t="b">
        <f t="shared" si="92"/>
        <v>1</v>
      </c>
      <c r="BB654" s="141">
        <f t="shared" si="96"/>
        <v>0</v>
      </c>
    </row>
    <row r="655" spans="1:54" hidden="1" x14ac:dyDescent="0.2">
      <c r="A655" s="141">
        <v>4</v>
      </c>
      <c r="B655" s="141" t="s">
        <v>898</v>
      </c>
      <c r="C655" s="148" t="str">
        <f t="shared" si="91"/>
        <v>40</v>
      </c>
      <c r="D655" s="148" t="str">
        <f t="shared" si="93"/>
        <v>80</v>
      </c>
      <c r="E655" s="148" t="str">
        <f t="shared" si="94"/>
        <v>660</v>
      </c>
      <c r="F655" s="127" t="str">
        <f t="shared" si="95"/>
        <v>5000.06</v>
      </c>
      <c r="G655" s="141" t="s">
        <v>90</v>
      </c>
      <c r="H655" s="163">
        <v>500</v>
      </c>
      <c r="I655" s="163">
        <v>500</v>
      </c>
      <c r="J655" s="163"/>
      <c r="K655" s="163"/>
      <c r="L655" s="163"/>
      <c r="M655" s="163">
        <v>0</v>
      </c>
      <c r="N655" s="139">
        <v>0</v>
      </c>
      <c r="O655" s="139"/>
      <c r="Q655" s="174">
        <v>500</v>
      </c>
      <c r="R655" s="174">
        <v>500</v>
      </c>
      <c r="S655" s="174"/>
      <c r="T655" s="174"/>
      <c r="U655" s="174"/>
      <c r="V655" s="174">
        <v>0</v>
      </c>
      <c r="W655" s="140">
        <v>0</v>
      </c>
      <c r="X655" s="140"/>
      <c r="Z655" s="176">
        <v>500</v>
      </c>
      <c r="AA655" s="176">
        <v>500</v>
      </c>
      <c r="AB655" s="176"/>
      <c r="AC655" s="176"/>
      <c r="AD655" s="176"/>
      <c r="AE655" s="176">
        <v>0</v>
      </c>
      <c r="AF655" s="172">
        <v>0</v>
      </c>
      <c r="AG655" s="172"/>
      <c r="AI655" s="168">
        <f>IFERROR(VLOOKUP(B655,[2]rptBudgetaryBudgetCrossOrganiza!$A$1:$M$754,4,FALSE),"0")</f>
        <v>500</v>
      </c>
      <c r="AJ655" s="168">
        <f>IFERROR(VLOOKUP(B655,[2]rptBudgetaryBudgetCrossOrganiza!$A$1:$M$754,6,FALSE),"0")</f>
        <v>500</v>
      </c>
      <c r="AK655" s="170">
        <v>500</v>
      </c>
      <c r="AL655" s="170">
        <f>IFERROR(VLOOKUP(B655,[3]rptBudgetaryBudgetCrossOrganiza!$A$8792:$O$10068,13,FALSE),"0")</f>
        <v>0</v>
      </c>
      <c r="AM655" s="170"/>
      <c r="AN655" s="170"/>
      <c r="AO655" s="170"/>
      <c r="AP655" s="170"/>
      <c r="AQ655" s="170"/>
      <c r="AS655" s="140"/>
      <c r="AT655" s="140"/>
      <c r="AU655" s="140"/>
      <c r="AV655" s="140"/>
      <c r="AW655" s="140"/>
      <c r="AX655" s="140"/>
      <c r="AY655" s="140"/>
      <c r="AZ655" s="140"/>
      <c r="BA655" s="141" t="b">
        <f t="shared" si="92"/>
        <v>1</v>
      </c>
      <c r="BB655" s="141">
        <f t="shared" si="96"/>
        <v>0</v>
      </c>
    </row>
    <row r="656" spans="1:54" x14ac:dyDescent="0.2">
      <c r="A656" s="141">
        <v>4</v>
      </c>
      <c r="B656" s="141" t="s">
        <v>899</v>
      </c>
      <c r="C656" s="148" t="str">
        <f t="shared" si="91"/>
        <v>40</v>
      </c>
      <c r="D656" s="148" t="str">
        <f t="shared" si="93"/>
        <v>80</v>
      </c>
      <c r="E656" s="148" t="str">
        <f t="shared" si="94"/>
        <v>660</v>
      </c>
      <c r="F656" s="127" t="str">
        <f t="shared" si="95"/>
        <v>5000.03</v>
      </c>
      <c r="G656" s="141" t="s">
        <v>87</v>
      </c>
      <c r="H656" s="163">
        <v>15000</v>
      </c>
      <c r="I656" s="163">
        <v>15000</v>
      </c>
      <c r="J656" s="163"/>
      <c r="K656" s="163"/>
      <c r="L656" s="163"/>
      <c r="M656" s="163">
        <v>4573.7700000000004</v>
      </c>
      <c r="N656" s="139">
        <v>4573.7700000000004</v>
      </c>
      <c r="O656" s="139"/>
      <c r="Q656" s="174">
        <v>15000</v>
      </c>
      <c r="R656" s="174">
        <v>15000</v>
      </c>
      <c r="S656" s="174"/>
      <c r="T656" s="174"/>
      <c r="U656" s="174"/>
      <c r="V656" s="174">
        <v>7157.02</v>
      </c>
      <c r="W656" s="140">
        <v>7157.02</v>
      </c>
      <c r="X656" s="140"/>
      <c r="Z656" s="176">
        <v>15000</v>
      </c>
      <c r="AA656" s="176">
        <v>15000</v>
      </c>
      <c r="AB656" s="176"/>
      <c r="AC656" s="176"/>
      <c r="AD656" s="176"/>
      <c r="AE656" s="176">
        <v>935.73</v>
      </c>
      <c r="AF656" s="172">
        <v>935.73</v>
      </c>
      <c r="AG656" s="172"/>
      <c r="AI656" s="168">
        <f>IFERROR(VLOOKUP(B656,[2]rptBudgetaryBudgetCrossOrganiza!$A$1:$M$754,4,FALSE),"0")</f>
        <v>15500</v>
      </c>
      <c r="AJ656" s="168">
        <f>IFERROR(VLOOKUP(B656,[2]rptBudgetaryBudgetCrossOrganiza!$A$1:$M$754,6,FALSE),"0")</f>
        <v>15500</v>
      </c>
      <c r="AK656" s="197">
        <v>20500</v>
      </c>
      <c r="AL656" s="170">
        <f>IFERROR(VLOOKUP(B656,[3]rptBudgetaryBudgetCrossOrganiza!$A$8792:$O$10068,13,FALSE),"0")</f>
        <v>1366.65</v>
      </c>
      <c r="AM656" s="170"/>
      <c r="AN656" s="170"/>
      <c r="AO656" s="170"/>
      <c r="AP656" s="170"/>
      <c r="AQ656" s="170"/>
      <c r="AS656" s="140"/>
      <c r="AT656" s="140"/>
      <c r="AU656" s="140"/>
      <c r="AV656" s="140"/>
      <c r="AW656" s="140"/>
      <c r="AX656" s="140"/>
      <c r="AY656" s="140"/>
      <c r="AZ656" s="140"/>
      <c r="BA656" s="141" t="b">
        <f t="shared" si="92"/>
        <v>0</v>
      </c>
      <c r="BB656" s="141">
        <f t="shared" si="96"/>
        <v>5000</v>
      </c>
    </row>
    <row r="657" spans="1:54" hidden="1" x14ac:dyDescent="0.2">
      <c r="A657" s="141">
        <v>4</v>
      </c>
      <c r="B657" s="141" t="s">
        <v>900</v>
      </c>
      <c r="C657" s="148" t="str">
        <f t="shared" si="91"/>
        <v>40</v>
      </c>
      <c r="D657" s="148" t="str">
        <f t="shared" si="93"/>
        <v>80</v>
      </c>
      <c r="E657" s="148" t="str">
        <f t="shared" si="94"/>
        <v>660</v>
      </c>
      <c r="F657" s="127" t="str">
        <f t="shared" si="95"/>
        <v>5000.02</v>
      </c>
      <c r="G657" s="141" t="s">
        <v>86</v>
      </c>
      <c r="H657" s="163">
        <v>0</v>
      </c>
      <c r="I657" s="163">
        <v>0</v>
      </c>
      <c r="J657" s="163"/>
      <c r="K657" s="163"/>
      <c r="L657" s="163"/>
      <c r="M657" s="163">
        <v>0</v>
      </c>
      <c r="N657" s="139">
        <v>0</v>
      </c>
      <c r="O657" s="139"/>
      <c r="Q657" s="174">
        <v>0</v>
      </c>
      <c r="R657" s="174">
        <v>0</v>
      </c>
      <c r="S657" s="174"/>
      <c r="T657" s="174"/>
      <c r="U657" s="174"/>
      <c r="V657" s="174">
        <v>0</v>
      </c>
      <c r="W657" s="140">
        <v>0</v>
      </c>
      <c r="X657" s="140"/>
      <c r="Z657" s="176">
        <v>0</v>
      </c>
      <c r="AA657" s="176">
        <v>0</v>
      </c>
      <c r="AB657" s="176"/>
      <c r="AC657" s="176"/>
      <c r="AD657" s="176"/>
      <c r="AE657" s="176">
        <v>0</v>
      </c>
      <c r="AF657" s="172">
        <v>0</v>
      </c>
      <c r="AG657" s="172"/>
      <c r="AI657" s="168">
        <f>IFERROR(VLOOKUP(B657,[2]rptBudgetaryBudgetCrossOrganiza!$A$1:$M$754,4,FALSE),"0")</f>
        <v>0</v>
      </c>
      <c r="AJ657" s="168">
        <f>IFERROR(VLOOKUP(B657,[2]rptBudgetaryBudgetCrossOrganiza!$A$1:$M$754,6,FALSE),"0")</f>
        <v>0</v>
      </c>
      <c r="AK657" s="170">
        <v>0</v>
      </c>
      <c r="AL657" s="170">
        <f>IFERROR(VLOOKUP(B657,[3]rptBudgetaryBudgetCrossOrganiza!$A$8792:$O$10068,13,FALSE),"0")</f>
        <v>0</v>
      </c>
      <c r="AM657" s="170"/>
      <c r="AN657" s="170"/>
      <c r="AO657" s="170"/>
      <c r="AP657" s="170"/>
      <c r="AQ657" s="170"/>
      <c r="AS657" s="140"/>
      <c r="AT657" s="140"/>
      <c r="AU657" s="140"/>
      <c r="AV657" s="140"/>
      <c r="AW657" s="140"/>
      <c r="AX657" s="140"/>
      <c r="AY657" s="140"/>
      <c r="AZ657" s="140"/>
      <c r="BA657" s="141" t="b">
        <f t="shared" si="92"/>
        <v>1</v>
      </c>
      <c r="BB657" s="141">
        <f t="shared" si="96"/>
        <v>0</v>
      </c>
    </row>
    <row r="658" spans="1:54" hidden="1" x14ac:dyDescent="0.2">
      <c r="A658" s="141">
        <v>4</v>
      </c>
      <c r="B658" s="141" t="s">
        <v>901</v>
      </c>
      <c r="C658" s="148" t="str">
        <f t="shared" si="91"/>
        <v>40</v>
      </c>
      <c r="D658" s="148" t="str">
        <f t="shared" si="93"/>
        <v>80</v>
      </c>
      <c r="E658" s="148" t="str">
        <f t="shared" si="94"/>
        <v>660</v>
      </c>
      <c r="F658" s="127" t="str">
        <f t="shared" si="95"/>
        <v>5000.01</v>
      </c>
      <c r="G658" s="141" t="s">
        <v>85</v>
      </c>
      <c r="H658" s="163">
        <v>608405</v>
      </c>
      <c r="I658" s="163">
        <v>613905</v>
      </c>
      <c r="J658" s="163"/>
      <c r="K658" s="163"/>
      <c r="L658" s="163"/>
      <c r="M658" s="163">
        <v>424204.31</v>
      </c>
      <c r="N658" s="139">
        <v>424204.31</v>
      </c>
      <c r="O658" s="139"/>
      <c r="Q658" s="174">
        <v>641670</v>
      </c>
      <c r="R658" s="174">
        <v>750775</v>
      </c>
      <c r="S658" s="174"/>
      <c r="T658" s="174"/>
      <c r="U658" s="174"/>
      <c r="V658" s="174">
        <v>530949.85</v>
      </c>
      <c r="W658" s="140">
        <v>530949.85</v>
      </c>
      <c r="X658" s="140"/>
      <c r="Z658" s="176">
        <v>773460</v>
      </c>
      <c r="AA658" s="176">
        <v>803435</v>
      </c>
      <c r="AB658" s="176"/>
      <c r="AC658" s="176"/>
      <c r="AD658" s="176"/>
      <c r="AE658" s="176">
        <v>584727.97</v>
      </c>
      <c r="AF658" s="172">
        <v>584727.97</v>
      </c>
      <c r="AG658" s="172"/>
      <c r="AI658" s="168">
        <f>IFERROR(VLOOKUP(B658,[2]rptBudgetaryBudgetCrossOrganiza!$A$1:$M$754,4,FALSE),"0")</f>
        <v>796665</v>
      </c>
      <c r="AJ658" s="168">
        <f>IFERROR(VLOOKUP(B658,[2]rptBudgetaryBudgetCrossOrganiza!$A$1:$M$754,6,FALSE),"0")</f>
        <v>796665</v>
      </c>
      <c r="AK658" s="170">
        <v>796665</v>
      </c>
      <c r="AL658" s="170">
        <f>IFERROR(VLOOKUP(B658,[3]rptBudgetaryBudgetCrossOrganiza!$A$8792:$O$10068,13,FALSE),"0")</f>
        <v>166167.94</v>
      </c>
      <c r="AM658" s="170"/>
      <c r="AN658" s="170"/>
      <c r="AO658" s="170"/>
      <c r="AP658" s="170"/>
      <c r="AQ658" s="170"/>
      <c r="AS658" s="140"/>
      <c r="AT658" s="140"/>
      <c r="AU658" s="140"/>
      <c r="AV658" s="140"/>
      <c r="AW658" s="140"/>
      <c r="AX658" s="140"/>
      <c r="AY658" s="140"/>
      <c r="AZ658" s="140"/>
      <c r="BA658" s="141" t="b">
        <f t="shared" si="92"/>
        <v>1</v>
      </c>
      <c r="BB658" s="141">
        <f t="shared" si="96"/>
        <v>0</v>
      </c>
    </row>
    <row r="659" spans="1:54" hidden="1" x14ac:dyDescent="0.2">
      <c r="A659" s="141">
        <v>4</v>
      </c>
      <c r="B659" s="141" t="s">
        <v>902</v>
      </c>
      <c r="C659" s="148" t="str">
        <f t="shared" si="91"/>
        <v>40</v>
      </c>
      <c r="D659" s="148" t="str">
        <f t="shared" si="93"/>
        <v>80</v>
      </c>
      <c r="E659" s="148" t="str">
        <f t="shared" si="94"/>
        <v>660</v>
      </c>
      <c r="F659" s="127" t="str">
        <f t="shared" si="95"/>
        <v>5000.11</v>
      </c>
      <c r="G659" s="141" t="s">
        <v>95</v>
      </c>
      <c r="H659" s="163">
        <v>0</v>
      </c>
      <c r="I659" s="163">
        <v>0</v>
      </c>
      <c r="J659" s="163"/>
      <c r="K659" s="163"/>
      <c r="L659" s="163"/>
      <c r="M659" s="163">
        <v>0</v>
      </c>
      <c r="N659" s="139">
        <v>0</v>
      </c>
      <c r="O659" s="139"/>
      <c r="Q659" s="174">
        <v>0</v>
      </c>
      <c r="R659" s="174">
        <v>0</v>
      </c>
      <c r="S659" s="174"/>
      <c r="T659" s="174"/>
      <c r="U659" s="174"/>
      <c r="V659" s="174">
        <v>0</v>
      </c>
      <c r="W659" s="140">
        <v>0</v>
      </c>
      <c r="X659" s="140"/>
      <c r="Z659" s="176">
        <v>0</v>
      </c>
      <c r="AA659" s="176">
        <v>0</v>
      </c>
      <c r="AB659" s="176"/>
      <c r="AC659" s="176"/>
      <c r="AD659" s="176"/>
      <c r="AE659" s="176">
        <v>0</v>
      </c>
      <c r="AF659" s="172">
        <v>0</v>
      </c>
      <c r="AG659" s="172"/>
      <c r="AI659" s="168">
        <f>IFERROR(VLOOKUP(B659,[2]rptBudgetaryBudgetCrossOrganiza!$A$1:$M$754,4,FALSE),"0")</f>
        <v>0</v>
      </c>
      <c r="AJ659" s="168">
        <f>IFERROR(VLOOKUP(B659,[2]rptBudgetaryBudgetCrossOrganiza!$A$1:$M$754,6,FALSE),"0")</f>
        <v>0</v>
      </c>
      <c r="AK659" s="170">
        <v>0</v>
      </c>
      <c r="AL659" s="170">
        <f>IFERROR(VLOOKUP(B659,[3]rptBudgetaryBudgetCrossOrganiza!$A$8792:$O$10068,13,FALSE),"0")</f>
        <v>0</v>
      </c>
      <c r="AM659" s="170"/>
      <c r="AN659" s="170"/>
      <c r="AO659" s="170"/>
      <c r="AP659" s="170"/>
      <c r="AQ659" s="170"/>
      <c r="AS659" s="140"/>
      <c r="AT659" s="140"/>
      <c r="AU659" s="140"/>
      <c r="AV659" s="140"/>
      <c r="AW659" s="140"/>
      <c r="AX659" s="140"/>
      <c r="AY659" s="140"/>
      <c r="AZ659" s="140"/>
      <c r="BA659" s="141" t="b">
        <f t="shared" si="92"/>
        <v>1</v>
      </c>
      <c r="BB659" s="141">
        <f t="shared" si="96"/>
        <v>0</v>
      </c>
    </row>
    <row r="660" spans="1:54" hidden="1" x14ac:dyDescent="0.2">
      <c r="A660" s="141">
        <v>6</v>
      </c>
      <c r="B660" s="141" t="s">
        <v>903</v>
      </c>
      <c r="C660" s="148" t="str">
        <f t="shared" si="91"/>
        <v>40</v>
      </c>
      <c r="D660" s="148" t="str">
        <f t="shared" si="93"/>
        <v>80</v>
      </c>
      <c r="E660" s="148" t="str">
        <f t="shared" si="94"/>
        <v>660</v>
      </c>
      <c r="F660" s="127" t="str">
        <f t="shared" si="95"/>
        <v>6200.12</v>
      </c>
      <c r="G660" s="141" t="s">
        <v>187</v>
      </c>
      <c r="H660" s="163">
        <v>0</v>
      </c>
      <c r="I660" s="163">
        <v>0</v>
      </c>
      <c r="J660" s="163"/>
      <c r="K660" s="163"/>
      <c r="L660" s="163"/>
      <c r="M660" s="163">
        <v>0</v>
      </c>
      <c r="N660" s="139">
        <v>0</v>
      </c>
      <c r="O660" s="139"/>
      <c r="Q660" s="174">
        <v>50000</v>
      </c>
      <c r="R660" s="174">
        <v>18000</v>
      </c>
      <c r="S660" s="174"/>
      <c r="T660" s="174"/>
      <c r="U660" s="174"/>
      <c r="V660" s="174">
        <v>0</v>
      </c>
      <c r="W660" s="140">
        <v>0</v>
      </c>
      <c r="X660" s="140"/>
      <c r="Z660" s="176">
        <v>8000</v>
      </c>
      <c r="AA660" s="176">
        <v>8000</v>
      </c>
      <c r="AB660" s="176"/>
      <c r="AC660" s="176"/>
      <c r="AD660" s="176"/>
      <c r="AE660" s="176">
        <v>0</v>
      </c>
      <c r="AF660" s="172">
        <v>0</v>
      </c>
      <c r="AG660" s="172"/>
      <c r="AI660" s="168">
        <f>IFERROR(VLOOKUP(B660,[2]rptBudgetaryBudgetCrossOrganiza!$A$1:$M$754,4,FALSE),"0")</f>
        <v>8000</v>
      </c>
      <c r="AJ660" s="168">
        <f>IFERROR(VLOOKUP(B660,[2]rptBudgetaryBudgetCrossOrganiza!$A$1:$M$754,6,FALSE),"0")</f>
        <v>8000</v>
      </c>
      <c r="AK660" s="170">
        <v>8000</v>
      </c>
      <c r="AL660" s="170">
        <f>IFERROR(VLOOKUP(B660,[3]rptBudgetaryBudgetCrossOrganiza!$A$8792:$O$10068,13,FALSE),"0")</f>
        <v>967.88</v>
      </c>
      <c r="AM660" s="170"/>
      <c r="AN660" s="170"/>
      <c r="AO660" s="170"/>
      <c r="AP660" s="170"/>
      <c r="AQ660" s="170"/>
      <c r="AS660" s="140"/>
      <c r="AT660" s="140"/>
      <c r="AU660" s="140"/>
      <c r="AV660" s="140"/>
      <c r="AW660" s="140"/>
      <c r="AX660" s="140"/>
      <c r="AY660" s="140"/>
      <c r="AZ660" s="140"/>
      <c r="BA660" s="141" t="b">
        <f t="shared" si="92"/>
        <v>1</v>
      </c>
      <c r="BB660" s="141">
        <f t="shared" si="96"/>
        <v>0</v>
      </c>
    </row>
    <row r="661" spans="1:54" hidden="1" x14ac:dyDescent="0.2">
      <c r="A661" s="141">
        <v>6</v>
      </c>
      <c r="B661" s="141" t="s">
        <v>904</v>
      </c>
      <c r="C661" s="148" t="str">
        <f t="shared" si="91"/>
        <v>40</v>
      </c>
      <c r="D661" s="148" t="str">
        <f t="shared" si="93"/>
        <v>80</v>
      </c>
      <c r="E661" s="148" t="str">
        <f t="shared" si="94"/>
        <v>660</v>
      </c>
      <c r="F661" s="127" t="str">
        <f t="shared" si="95"/>
        <v>6200.05</v>
      </c>
      <c r="G661" s="141" t="s">
        <v>119</v>
      </c>
      <c r="H661" s="163">
        <v>12775</v>
      </c>
      <c r="I661" s="163">
        <v>12775</v>
      </c>
      <c r="J661" s="163"/>
      <c r="K661" s="163"/>
      <c r="L661" s="163"/>
      <c r="M661" s="163">
        <v>17449.39</v>
      </c>
      <c r="N661" s="139">
        <v>17449.39</v>
      </c>
      <c r="O661" s="139"/>
      <c r="Q661" s="174">
        <v>16350</v>
      </c>
      <c r="R661" s="174">
        <v>41850</v>
      </c>
      <c r="S661" s="174"/>
      <c r="T661" s="174"/>
      <c r="U661" s="174"/>
      <c r="V661" s="174">
        <v>41339.620000000003</v>
      </c>
      <c r="W661" s="140">
        <v>41339.620000000003</v>
      </c>
      <c r="X661" s="140"/>
      <c r="Z661" s="176">
        <v>39500</v>
      </c>
      <c r="AA661" s="176">
        <v>39500</v>
      </c>
      <c r="AB661" s="176"/>
      <c r="AC661" s="176"/>
      <c r="AD661" s="176"/>
      <c r="AE661" s="176">
        <v>14527.13</v>
      </c>
      <c r="AF661" s="172">
        <v>14527.13</v>
      </c>
      <c r="AG661" s="172"/>
      <c r="AI661" s="168">
        <f>IFERROR(VLOOKUP(B661,[2]rptBudgetaryBudgetCrossOrganiza!$A$1:$M$754,4,FALSE),"0")</f>
        <v>39500</v>
      </c>
      <c r="AJ661" s="168">
        <f>IFERROR(VLOOKUP(B661,[2]rptBudgetaryBudgetCrossOrganiza!$A$1:$M$754,6,FALSE),"0")</f>
        <v>39500</v>
      </c>
      <c r="AK661" s="170">
        <v>39500</v>
      </c>
      <c r="AL661" s="170">
        <f>IFERROR(VLOOKUP(B661,[3]rptBudgetaryBudgetCrossOrganiza!$A$8792:$O$10068,13,FALSE),"0")</f>
        <v>4224.16</v>
      </c>
      <c r="AM661" s="170"/>
      <c r="AN661" s="170"/>
      <c r="AO661" s="170"/>
      <c r="AP661" s="170"/>
      <c r="AQ661" s="170"/>
      <c r="AS661" s="140"/>
      <c r="AT661" s="140"/>
      <c r="AU661" s="140"/>
      <c r="AV661" s="140"/>
      <c r="AW661" s="140"/>
      <c r="AX661" s="140"/>
      <c r="AY661" s="140"/>
      <c r="AZ661" s="140"/>
      <c r="BA661" s="141" t="b">
        <f t="shared" si="92"/>
        <v>1</v>
      </c>
      <c r="BB661" s="141">
        <f t="shared" si="96"/>
        <v>0</v>
      </c>
    </row>
    <row r="662" spans="1:54" hidden="1" x14ac:dyDescent="0.2">
      <c r="A662" s="141">
        <v>6</v>
      </c>
      <c r="B662" s="141" t="s">
        <v>905</v>
      </c>
      <c r="C662" s="148" t="str">
        <f t="shared" si="91"/>
        <v>40</v>
      </c>
      <c r="D662" s="148" t="str">
        <f t="shared" si="93"/>
        <v>80</v>
      </c>
      <c r="E662" s="148" t="str">
        <f t="shared" si="94"/>
        <v>660</v>
      </c>
      <c r="F662" s="127" t="str">
        <f t="shared" si="95"/>
        <v>6200.07</v>
      </c>
      <c r="G662" s="141" t="s">
        <v>1074</v>
      </c>
      <c r="H662" s="163">
        <v>2000</v>
      </c>
      <c r="I662" s="163">
        <v>2000</v>
      </c>
      <c r="J662" s="163"/>
      <c r="K662" s="163"/>
      <c r="L662" s="163"/>
      <c r="M662" s="163">
        <v>2141.1799999999998</v>
      </c>
      <c r="N662" s="139">
        <v>2141.1799999999998</v>
      </c>
      <c r="O662" s="139"/>
      <c r="Q662" s="174">
        <v>2500</v>
      </c>
      <c r="R662" s="174">
        <v>2500</v>
      </c>
      <c r="S662" s="174"/>
      <c r="T662" s="174"/>
      <c r="U662" s="174"/>
      <c r="V662" s="174">
        <v>0</v>
      </c>
      <c r="W662" s="140">
        <v>0</v>
      </c>
      <c r="X662" s="140"/>
      <c r="Z662" s="176">
        <v>2500</v>
      </c>
      <c r="AA662" s="176">
        <v>2500</v>
      </c>
      <c r="AB662" s="176"/>
      <c r="AC662" s="176"/>
      <c r="AD662" s="176"/>
      <c r="AE662" s="176">
        <v>0</v>
      </c>
      <c r="AF662" s="172">
        <v>0</v>
      </c>
      <c r="AG662" s="172"/>
      <c r="AI662" s="168">
        <f>IFERROR(VLOOKUP(B662,[2]rptBudgetaryBudgetCrossOrganiza!$A$1:$M$754,4,FALSE),"0")</f>
        <v>2500</v>
      </c>
      <c r="AJ662" s="168">
        <f>IFERROR(VLOOKUP(B662,[2]rptBudgetaryBudgetCrossOrganiza!$A$1:$M$754,6,FALSE),"0")</f>
        <v>2500</v>
      </c>
      <c r="AK662" s="170">
        <v>2500</v>
      </c>
      <c r="AL662" s="170">
        <f>IFERROR(VLOOKUP(B662,[3]rptBudgetaryBudgetCrossOrganiza!$A$8792:$O$10068,13,FALSE),"0")</f>
        <v>0</v>
      </c>
      <c r="AM662" s="170"/>
      <c r="AN662" s="170"/>
      <c r="AO662" s="170"/>
      <c r="AP662" s="170"/>
      <c r="AQ662" s="170"/>
      <c r="AS662" s="140"/>
      <c r="AT662" s="140"/>
      <c r="AU662" s="140"/>
      <c r="AV662" s="140"/>
      <c r="AW662" s="140"/>
      <c r="AX662" s="140"/>
      <c r="AY662" s="140"/>
      <c r="AZ662" s="140"/>
      <c r="BA662" s="141" t="b">
        <f t="shared" si="92"/>
        <v>1</v>
      </c>
      <c r="BB662" s="141">
        <f t="shared" si="96"/>
        <v>0</v>
      </c>
    </row>
    <row r="663" spans="1:54" x14ac:dyDescent="0.2">
      <c r="A663" s="141">
        <v>6</v>
      </c>
      <c r="B663" s="141" t="s">
        <v>906</v>
      </c>
      <c r="C663" s="148" t="str">
        <f t="shared" si="91"/>
        <v>40</v>
      </c>
      <c r="D663" s="148" t="str">
        <f t="shared" si="93"/>
        <v>80</v>
      </c>
      <c r="E663" s="148" t="str">
        <f t="shared" si="94"/>
        <v>660</v>
      </c>
      <c r="F663" s="127" t="str">
        <f t="shared" si="95"/>
        <v>6200.02</v>
      </c>
      <c r="G663" s="141" t="s">
        <v>117</v>
      </c>
      <c r="H663" s="163">
        <v>225000</v>
      </c>
      <c r="I663" s="163">
        <v>224739</v>
      </c>
      <c r="J663" s="163"/>
      <c r="K663" s="163"/>
      <c r="L663" s="163"/>
      <c r="M663" s="163">
        <v>186195.65</v>
      </c>
      <c r="N663" s="139">
        <v>186195.65</v>
      </c>
      <c r="O663" s="139"/>
      <c r="Q663" s="174">
        <v>240000</v>
      </c>
      <c r="R663" s="174">
        <v>270061</v>
      </c>
      <c r="S663" s="174"/>
      <c r="T663" s="174"/>
      <c r="U663" s="174"/>
      <c r="V663" s="174">
        <v>278123.74</v>
      </c>
      <c r="W663" s="140">
        <v>278123.74</v>
      </c>
      <c r="X663" s="140"/>
      <c r="Z663" s="176">
        <v>250000</v>
      </c>
      <c r="AA663" s="176">
        <v>316760</v>
      </c>
      <c r="AB663" s="176"/>
      <c r="AC663" s="176"/>
      <c r="AD663" s="176"/>
      <c r="AE663" s="176">
        <v>323497.5</v>
      </c>
      <c r="AF663" s="172">
        <v>323497.5</v>
      </c>
      <c r="AG663" s="172"/>
      <c r="AI663" s="168">
        <f>IFERROR(VLOOKUP(B663,[2]rptBudgetaryBudgetCrossOrganiza!$A$1:$M$754,4,FALSE),"0")</f>
        <v>250000</v>
      </c>
      <c r="AJ663" s="168">
        <f>IFERROR(VLOOKUP(B663,[2]rptBudgetaryBudgetCrossOrganiza!$A$1:$M$754,6,FALSE),"0")</f>
        <v>250000</v>
      </c>
      <c r="AK663" s="197">
        <v>300000</v>
      </c>
      <c r="AL663" s="170">
        <f>IFERROR(VLOOKUP(B663,[3]rptBudgetaryBudgetCrossOrganiza!$A$8792:$O$10068,13,FALSE),"0")</f>
        <v>47879.29</v>
      </c>
      <c r="AM663" s="170"/>
      <c r="AN663" s="170"/>
      <c r="AO663" s="170"/>
      <c r="AP663" s="170"/>
      <c r="AQ663" s="170"/>
      <c r="AS663" s="140"/>
      <c r="AT663" s="140"/>
      <c r="AU663" s="140"/>
      <c r="AV663" s="140"/>
      <c r="AW663" s="140"/>
      <c r="AX663" s="140"/>
      <c r="AY663" s="140"/>
      <c r="AZ663" s="140"/>
      <c r="BA663" s="141" t="b">
        <f t="shared" si="92"/>
        <v>0</v>
      </c>
      <c r="BB663" s="141">
        <f t="shared" si="96"/>
        <v>50000</v>
      </c>
    </row>
    <row r="664" spans="1:54" x14ac:dyDescent="0.2">
      <c r="A664" s="141">
        <v>6</v>
      </c>
      <c r="B664" s="141" t="s">
        <v>907</v>
      </c>
      <c r="C664" s="148" t="str">
        <f t="shared" si="91"/>
        <v>40</v>
      </c>
      <c r="D664" s="148" t="str">
        <f t="shared" si="93"/>
        <v>80</v>
      </c>
      <c r="E664" s="148" t="str">
        <f t="shared" si="94"/>
        <v>660</v>
      </c>
      <c r="F664" s="127" t="str">
        <f t="shared" si="95"/>
        <v>6280.42</v>
      </c>
      <c r="G664" s="141" t="s">
        <v>1075</v>
      </c>
      <c r="H664" s="163">
        <v>0</v>
      </c>
      <c r="I664" s="163">
        <v>0</v>
      </c>
      <c r="J664" s="163"/>
      <c r="K664" s="163"/>
      <c r="L664" s="163"/>
      <c r="M664" s="163">
        <v>0</v>
      </c>
      <c r="N664" s="139">
        <v>0</v>
      </c>
      <c r="O664" s="139"/>
      <c r="Q664" s="174">
        <v>0</v>
      </c>
      <c r="R664" s="174">
        <v>4000</v>
      </c>
      <c r="S664" s="174"/>
      <c r="T664" s="174"/>
      <c r="U664" s="174"/>
      <c r="V664" s="174">
        <v>2780.93</v>
      </c>
      <c r="W664" s="140">
        <v>2780.93</v>
      </c>
      <c r="X664" s="140"/>
      <c r="Z664" s="176">
        <v>25000</v>
      </c>
      <c r="AA664" s="176">
        <v>25000</v>
      </c>
      <c r="AB664" s="176"/>
      <c r="AC664" s="176"/>
      <c r="AD664" s="176"/>
      <c r="AE664" s="176">
        <v>5638.83</v>
      </c>
      <c r="AF664" s="172">
        <v>5638.83</v>
      </c>
      <c r="AG664" s="172"/>
      <c r="AI664" s="168">
        <f>IFERROR(VLOOKUP(B664,[2]rptBudgetaryBudgetCrossOrganiza!$A$1:$M$754,4,FALSE),"0")</f>
        <v>25000</v>
      </c>
      <c r="AJ664" s="168">
        <f>IFERROR(VLOOKUP(B664,[2]rptBudgetaryBudgetCrossOrganiza!$A$1:$M$754,6,FALSE),"0")</f>
        <v>25000</v>
      </c>
      <c r="AK664" s="197">
        <v>0</v>
      </c>
      <c r="AL664" s="170">
        <f>IFERROR(VLOOKUP(B664,[3]rptBudgetaryBudgetCrossOrganiza!$A$8792:$O$10068,13,FALSE),"0")</f>
        <v>0</v>
      </c>
      <c r="AM664" s="170"/>
      <c r="AN664" s="170"/>
      <c r="AO664" s="170"/>
      <c r="AP664" s="170"/>
      <c r="AQ664" s="170"/>
      <c r="AS664" s="140"/>
      <c r="AT664" s="140"/>
      <c r="AU664" s="140"/>
      <c r="AV664" s="140"/>
      <c r="AW664" s="140"/>
      <c r="AX664" s="140"/>
      <c r="AY664" s="140"/>
      <c r="AZ664" s="140"/>
      <c r="BA664" s="141" t="b">
        <f t="shared" si="92"/>
        <v>0</v>
      </c>
      <c r="BB664" s="141">
        <f t="shared" si="96"/>
        <v>-25000</v>
      </c>
    </row>
    <row r="665" spans="1:54" x14ac:dyDescent="0.2">
      <c r="A665" s="141">
        <v>6</v>
      </c>
      <c r="B665" s="141" t="s">
        <v>908</v>
      </c>
      <c r="C665" s="148" t="str">
        <f t="shared" si="91"/>
        <v>40</v>
      </c>
      <c r="D665" s="148" t="str">
        <f t="shared" si="93"/>
        <v>80</v>
      </c>
      <c r="E665" s="148" t="str">
        <f t="shared" si="94"/>
        <v>660</v>
      </c>
      <c r="F665" s="127" t="str">
        <f t="shared" si="95"/>
        <v>6280.15</v>
      </c>
      <c r="G665" s="141" t="s">
        <v>1068</v>
      </c>
      <c r="H665" s="163">
        <v>7000</v>
      </c>
      <c r="I665" s="163">
        <v>7000</v>
      </c>
      <c r="J665" s="163"/>
      <c r="K665" s="163"/>
      <c r="L665" s="163"/>
      <c r="M665" s="163">
        <v>10602.24</v>
      </c>
      <c r="N665" s="139">
        <v>10602.24</v>
      </c>
      <c r="O665" s="139"/>
      <c r="Q665" s="174">
        <v>7000</v>
      </c>
      <c r="R665" s="174">
        <v>7000</v>
      </c>
      <c r="S665" s="174"/>
      <c r="T665" s="174"/>
      <c r="U665" s="174"/>
      <c r="V665" s="174">
        <v>7495.26</v>
      </c>
      <c r="W665" s="140">
        <v>7495.26</v>
      </c>
      <c r="X665" s="140"/>
      <c r="Z665" s="176">
        <v>7000</v>
      </c>
      <c r="AA665" s="176">
        <v>7000</v>
      </c>
      <c r="AB665" s="176"/>
      <c r="AC665" s="176"/>
      <c r="AD665" s="176"/>
      <c r="AE665" s="176">
        <v>8605.52</v>
      </c>
      <c r="AF665" s="172">
        <v>8605.52</v>
      </c>
      <c r="AG665" s="172"/>
      <c r="AI665" s="168">
        <f>IFERROR(VLOOKUP(B665,[2]rptBudgetaryBudgetCrossOrganiza!$A$1:$M$754,4,FALSE),"0")</f>
        <v>7000</v>
      </c>
      <c r="AJ665" s="168">
        <f>IFERROR(VLOOKUP(B665,[2]rptBudgetaryBudgetCrossOrganiza!$A$1:$M$754,6,FALSE),"0")</f>
        <v>7000</v>
      </c>
      <c r="AK665" s="197">
        <v>9500</v>
      </c>
      <c r="AL665" s="170">
        <f>IFERROR(VLOOKUP(B665,[3]rptBudgetaryBudgetCrossOrganiza!$A$8792:$O$10068,13,FALSE),"0")</f>
        <v>6037.05</v>
      </c>
      <c r="AM665" s="170"/>
      <c r="AN665" s="170"/>
      <c r="AO665" s="170"/>
      <c r="AP665" s="170"/>
      <c r="AQ665" s="170"/>
      <c r="AS665" s="140"/>
      <c r="AT665" s="140"/>
      <c r="AU665" s="140"/>
      <c r="AV665" s="140"/>
      <c r="AW665" s="140"/>
      <c r="AX665" s="140"/>
      <c r="AY665" s="140"/>
      <c r="AZ665" s="140"/>
      <c r="BA665" s="141" t="b">
        <f t="shared" si="92"/>
        <v>0</v>
      </c>
      <c r="BB665" s="141">
        <f t="shared" si="96"/>
        <v>2500</v>
      </c>
    </row>
    <row r="666" spans="1:54" x14ac:dyDescent="0.2">
      <c r="A666" s="141">
        <v>6</v>
      </c>
      <c r="B666" s="141" t="s">
        <v>909</v>
      </c>
      <c r="C666" s="148" t="str">
        <f t="shared" si="91"/>
        <v>40</v>
      </c>
      <c r="D666" s="148" t="str">
        <f t="shared" si="93"/>
        <v>80</v>
      </c>
      <c r="E666" s="148" t="str">
        <f t="shared" si="94"/>
        <v>660</v>
      </c>
      <c r="F666" s="127" t="str">
        <f t="shared" si="95"/>
        <v>6280.14</v>
      </c>
      <c r="G666" s="141" t="s">
        <v>188</v>
      </c>
      <c r="H666" s="163">
        <v>12000</v>
      </c>
      <c r="I666" s="163">
        <v>12000</v>
      </c>
      <c r="J666" s="163"/>
      <c r="K666" s="163"/>
      <c r="L666" s="163"/>
      <c r="M666" s="163">
        <v>9034.4599999999991</v>
      </c>
      <c r="N666" s="139">
        <v>9034.4599999999991</v>
      </c>
      <c r="O666" s="139"/>
      <c r="Q666" s="174">
        <v>12000</v>
      </c>
      <c r="R666" s="174">
        <v>12000</v>
      </c>
      <c r="S666" s="174"/>
      <c r="T666" s="174"/>
      <c r="U666" s="174"/>
      <c r="V666" s="174">
        <v>10676.86</v>
      </c>
      <c r="W666" s="140">
        <v>10676.86</v>
      </c>
      <c r="X666" s="140"/>
      <c r="Z666" s="176">
        <v>12000</v>
      </c>
      <c r="AA666" s="176">
        <v>12000</v>
      </c>
      <c r="AB666" s="176"/>
      <c r="AC666" s="176"/>
      <c r="AD666" s="176"/>
      <c r="AE666" s="176">
        <v>11076.33</v>
      </c>
      <c r="AF666" s="172">
        <v>11076.33</v>
      </c>
      <c r="AG666" s="172"/>
      <c r="AI666" s="168">
        <f>IFERROR(VLOOKUP(B666,[2]rptBudgetaryBudgetCrossOrganiza!$A$1:$M$754,4,FALSE),"0")</f>
        <v>12000</v>
      </c>
      <c r="AJ666" s="168">
        <f>IFERROR(VLOOKUP(B666,[2]rptBudgetaryBudgetCrossOrganiza!$A$1:$M$754,6,FALSE),"0")</f>
        <v>12000</v>
      </c>
      <c r="AK666" s="197">
        <v>13500</v>
      </c>
      <c r="AL666" s="170">
        <f>IFERROR(VLOOKUP(B666,[3]rptBudgetaryBudgetCrossOrganiza!$A$8792:$O$10068,13,FALSE),"0")</f>
        <v>341.75</v>
      </c>
      <c r="AM666" s="170"/>
      <c r="AN666" s="170"/>
      <c r="AO666" s="170"/>
      <c r="AP666" s="170"/>
      <c r="AQ666" s="170"/>
      <c r="AS666" s="140"/>
      <c r="AT666" s="140"/>
      <c r="AU666" s="140"/>
      <c r="AV666" s="140"/>
      <c r="AW666" s="140"/>
      <c r="AX666" s="140"/>
      <c r="AY666" s="140"/>
      <c r="AZ666" s="140"/>
      <c r="BA666" s="141" t="b">
        <f t="shared" si="92"/>
        <v>0</v>
      </c>
      <c r="BB666" s="141">
        <f t="shared" si="96"/>
        <v>1500</v>
      </c>
    </row>
    <row r="667" spans="1:54" hidden="1" x14ac:dyDescent="0.2">
      <c r="A667" s="141">
        <v>6</v>
      </c>
      <c r="B667" s="141" t="s">
        <v>910</v>
      </c>
      <c r="C667" s="148" t="str">
        <f t="shared" si="91"/>
        <v>40</v>
      </c>
      <c r="D667" s="148" t="str">
        <f t="shared" si="93"/>
        <v>80</v>
      </c>
      <c r="E667" s="148" t="str">
        <f t="shared" si="94"/>
        <v>660</v>
      </c>
      <c r="F667" s="127" t="str">
        <f t="shared" si="95"/>
        <v>6280.16</v>
      </c>
      <c r="G667" s="141" t="s">
        <v>1069</v>
      </c>
      <c r="H667" s="163">
        <v>90000</v>
      </c>
      <c r="I667" s="163">
        <v>90000</v>
      </c>
      <c r="J667" s="163"/>
      <c r="K667" s="163"/>
      <c r="L667" s="163"/>
      <c r="M667" s="163">
        <v>89799.44</v>
      </c>
      <c r="N667" s="139">
        <v>89799.44</v>
      </c>
      <c r="O667" s="139"/>
      <c r="Q667" s="174">
        <v>90000</v>
      </c>
      <c r="R667" s="174">
        <v>173645</v>
      </c>
      <c r="S667" s="174"/>
      <c r="T667" s="174"/>
      <c r="U667" s="174"/>
      <c r="V667" s="174">
        <v>174774.12</v>
      </c>
      <c r="W667" s="140">
        <v>174774.12</v>
      </c>
      <c r="X667" s="140"/>
      <c r="Z667" s="176">
        <v>250000</v>
      </c>
      <c r="AA667" s="176">
        <v>250000</v>
      </c>
      <c r="AB667" s="176"/>
      <c r="AC667" s="176"/>
      <c r="AD667" s="176"/>
      <c r="AE667" s="176">
        <v>249525.85</v>
      </c>
      <c r="AF667" s="172">
        <v>249525.85</v>
      </c>
      <c r="AG667" s="172"/>
      <c r="AI667" s="168">
        <f>IFERROR(VLOOKUP(B667,[2]rptBudgetaryBudgetCrossOrganiza!$A$1:$M$754,4,FALSE),"0")</f>
        <v>650000</v>
      </c>
      <c r="AJ667" s="168">
        <f>IFERROR(VLOOKUP(B667,[2]rptBudgetaryBudgetCrossOrganiza!$A$1:$M$754,6,FALSE),"0")</f>
        <v>650000</v>
      </c>
      <c r="AK667" s="170">
        <v>650000</v>
      </c>
      <c r="AL667" s="170">
        <f>IFERROR(VLOOKUP(B667,[3]rptBudgetaryBudgetCrossOrganiza!$A$8792:$O$10068,13,FALSE),"0")</f>
        <v>10201.219999999999</v>
      </c>
      <c r="AM667" s="170"/>
      <c r="AN667" s="170"/>
      <c r="AO667" s="170"/>
      <c r="AP667" s="170"/>
      <c r="AQ667" s="170"/>
      <c r="AS667" s="140"/>
      <c r="AT667" s="140"/>
      <c r="AU667" s="140"/>
      <c r="AV667" s="140"/>
      <c r="AW667" s="140"/>
      <c r="AX667" s="140"/>
      <c r="AY667" s="140"/>
      <c r="AZ667" s="140"/>
      <c r="BA667" s="141" t="b">
        <f t="shared" si="92"/>
        <v>1</v>
      </c>
      <c r="BB667" s="141">
        <f t="shared" si="96"/>
        <v>0</v>
      </c>
    </row>
    <row r="668" spans="1:54" hidden="1" x14ac:dyDescent="0.2">
      <c r="A668" s="141">
        <v>6</v>
      </c>
      <c r="B668" s="141" t="s">
        <v>911</v>
      </c>
      <c r="C668" s="148" t="str">
        <f t="shared" si="91"/>
        <v>40</v>
      </c>
      <c r="D668" s="148" t="str">
        <f t="shared" si="93"/>
        <v>80</v>
      </c>
      <c r="E668" s="148" t="str">
        <f t="shared" si="94"/>
        <v>670</v>
      </c>
      <c r="F668" s="127" t="str">
        <f t="shared" si="95"/>
        <v>6600.07</v>
      </c>
      <c r="G668" s="141" t="s">
        <v>125</v>
      </c>
      <c r="H668" s="163">
        <v>0</v>
      </c>
      <c r="I668" s="163">
        <v>0</v>
      </c>
      <c r="J668" s="163"/>
      <c r="K668" s="163"/>
      <c r="L668" s="163"/>
      <c r="M668" s="163">
        <v>0</v>
      </c>
      <c r="N668" s="139">
        <v>0</v>
      </c>
      <c r="O668" s="139"/>
      <c r="Q668" s="174">
        <v>0</v>
      </c>
      <c r="R668" s="174">
        <v>0</v>
      </c>
      <c r="S668" s="174"/>
      <c r="T668" s="174"/>
      <c r="U668" s="174"/>
      <c r="V668" s="174">
        <v>0</v>
      </c>
      <c r="W668" s="140">
        <v>0</v>
      </c>
      <c r="X668" s="140"/>
      <c r="Z668" s="176">
        <v>0</v>
      </c>
      <c r="AA668" s="176">
        <v>-20</v>
      </c>
      <c r="AB668" s="176"/>
      <c r="AC668" s="176"/>
      <c r="AD668" s="176"/>
      <c r="AE668" s="176">
        <v>50.8</v>
      </c>
      <c r="AF668" s="172">
        <v>50.8</v>
      </c>
      <c r="AG668" s="172"/>
      <c r="AI668" s="168">
        <f>IFERROR(VLOOKUP(B668,[2]rptBudgetaryBudgetCrossOrganiza!$A$1:$M$754,4,FALSE),"0")</f>
        <v>0</v>
      </c>
      <c r="AJ668" s="168">
        <f>IFERROR(VLOOKUP(B668,[2]rptBudgetaryBudgetCrossOrganiza!$A$1:$M$754,6,FALSE),"0")</f>
        <v>0</v>
      </c>
      <c r="AK668" s="170">
        <v>0</v>
      </c>
      <c r="AL668" s="170">
        <f>IFERROR(VLOOKUP(B668,[3]rptBudgetaryBudgetCrossOrganiza!$A$8792:$O$10068,13,FALSE),"0")</f>
        <v>0</v>
      </c>
      <c r="AM668" s="170"/>
      <c r="AN668" s="170"/>
      <c r="AO668" s="170"/>
      <c r="AP668" s="170"/>
      <c r="AQ668" s="170"/>
      <c r="AS668" s="140"/>
      <c r="AT668" s="140"/>
      <c r="AU668" s="140"/>
      <c r="AV668" s="140"/>
      <c r="AW668" s="140"/>
      <c r="AX668" s="140"/>
      <c r="AY668" s="140"/>
      <c r="AZ668" s="140"/>
      <c r="BA668" s="141" t="b">
        <f t="shared" si="92"/>
        <v>1</v>
      </c>
      <c r="BB668" s="141">
        <f t="shared" si="96"/>
        <v>0</v>
      </c>
    </row>
    <row r="669" spans="1:54" hidden="1" x14ac:dyDescent="0.2">
      <c r="A669" s="141">
        <v>6</v>
      </c>
      <c r="B669" s="141" t="s">
        <v>912</v>
      </c>
      <c r="C669" s="148" t="str">
        <f t="shared" si="91"/>
        <v>40</v>
      </c>
      <c r="D669" s="148" t="str">
        <f t="shared" si="93"/>
        <v>80</v>
      </c>
      <c r="E669" s="148" t="str">
        <f t="shared" si="94"/>
        <v>670</v>
      </c>
      <c r="F669" s="127" t="str">
        <f t="shared" si="95"/>
        <v>6600.04</v>
      </c>
      <c r="G669" s="141" t="s">
        <v>124</v>
      </c>
      <c r="H669" s="163">
        <v>13000</v>
      </c>
      <c r="I669" s="163">
        <v>13000</v>
      </c>
      <c r="J669" s="163"/>
      <c r="K669" s="163"/>
      <c r="L669" s="163"/>
      <c r="M669" s="163">
        <v>10169.959999999999</v>
      </c>
      <c r="N669" s="139">
        <v>10169.959999999999</v>
      </c>
      <c r="O669" s="139"/>
      <c r="Q669" s="174">
        <v>15000</v>
      </c>
      <c r="R669" s="174">
        <v>15000</v>
      </c>
      <c r="S669" s="174"/>
      <c r="T669" s="174"/>
      <c r="U669" s="174"/>
      <c r="V669" s="174">
        <v>5753.69</v>
      </c>
      <c r="W669" s="140">
        <v>5753.69</v>
      </c>
      <c r="X669" s="140"/>
      <c r="Z669" s="176">
        <v>15000</v>
      </c>
      <c r="AA669" s="176">
        <v>5000</v>
      </c>
      <c r="AB669" s="176"/>
      <c r="AC669" s="176"/>
      <c r="AD669" s="176"/>
      <c r="AE669" s="176">
        <v>2193.94</v>
      </c>
      <c r="AF669" s="172">
        <v>2193.94</v>
      </c>
      <c r="AG669" s="172"/>
      <c r="AI669" s="168">
        <f>IFERROR(VLOOKUP(B669,[2]rptBudgetaryBudgetCrossOrganiza!$A$1:$M$754,4,FALSE),"0")</f>
        <v>15000</v>
      </c>
      <c r="AJ669" s="168">
        <f>IFERROR(VLOOKUP(B669,[2]rptBudgetaryBudgetCrossOrganiza!$A$1:$M$754,6,FALSE),"0")</f>
        <v>15000</v>
      </c>
      <c r="AK669" s="170">
        <v>15000</v>
      </c>
      <c r="AL669" s="170">
        <f>IFERROR(VLOOKUP(B669,[3]rptBudgetaryBudgetCrossOrganiza!$A$8792:$O$10068,13,FALSE),"0")</f>
        <v>278.58</v>
      </c>
      <c r="AM669" s="170"/>
      <c r="AN669" s="170"/>
      <c r="AO669" s="170"/>
      <c r="AP669" s="170"/>
      <c r="AQ669" s="170"/>
      <c r="AS669" s="140"/>
      <c r="AT669" s="140"/>
      <c r="AU669" s="140"/>
      <c r="AV669" s="140"/>
      <c r="AW669" s="140"/>
      <c r="AX669" s="140"/>
      <c r="AY669" s="140"/>
      <c r="AZ669" s="140"/>
      <c r="BA669" s="141" t="b">
        <f t="shared" si="92"/>
        <v>1</v>
      </c>
      <c r="BB669" s="141">
        <f t="shared" si="96"/>
        <v>0</v>
      </c>
    </row>
    <row r="670" spans="1:54" hidden="1" x14ac:dyDescent="0.2">
      <c r="A670" s="141">
        <v>4</v>
      </c>
      <c r="B670" s="141" t="s">
        <v>913</v>
      </c>
      <c r="C670" s="148" t="str">
        <f t="shared" si="91"/>
        <v>40</v>
      </c>
      <c r="D670" s="148" t="str">
        <f t="shared" si="93"/>
        <v>80</v>
      </c>
      <c r="E670" s="148" t="str">
        <f t="shared" si="94"/>
        <v>670</v>
      </c>
      <c r="F670" s="127" t="str">
        <f t="shared" si="95"/>
        <v>5100.16</v>
      </c>
      <c r="G670" s="141" t="s">
        <v>114</v>
      </c>
      <c r="H670" s="163">
        <v>0</v>
      </c>
      <c r="I670" s="163">
        <v>0</v>
      </c>
      <c r="J670" s="163"/>
      <c r="K670" s="163"/>
      <c r="L670" s="163"/>
      <c r="M670" s="163">
        <v>0</v>
      </c>
      <c r="N670" s="139">
        <v>0</v>
      </c>
      <c r="O670" s="139"/>
      <c r="Q670" s="174">
        <v>0</v>
      </c>
      <c r="R670" s="174">
        <v>0</v>
      </c>
      <c r="S670" s="174"/>
      <c r="T670" s="174"/>
      <c r="U670" s="174"/>
      <c r="V670" s="174">
        <v>0</v>
      </c>
      <c r="W670" s="140">
        <v>0</v>
      </c>
      <c r="X670" s="140"/>
      <c r="Z670" s="176">
        <v>0</v>
      </c>
      <c r="AA670" s="176">
        <v>0</v>
      </c>
      <c r="AB670" s="176"/>
      <c r="AC670" s="176"/>
      <c r="AD670" s="176"/>
      <c r="AE670" s="176">
        <v>0</v>
      </c>
      <c r="AF670" s="172">
        <v>0</v>
      </c>
      <c r="AG670" s="172"/>
      <c r="AI670" s="168">
        <f>IFERROR(VLOOKUP(B670,[2]rptBudgetaryBudgetCrossOrganiza!$A$1:$M$754,4,FALSE),"0")</f>
        <v>0</v>
      </c>
      <c r="AJ670" s="168">
        <f>IFERROR(VLOOKUP(B670,[2]rptBudgetaryBudgetCrossOrganiza!$A$1:$M$754,6,FALSE),"0")</f>
        <v>0</v>
      </c>
      <c r="AK670" s="170">
        <v>0</v>
      </c>
      <c r="AL670" s="170">
        <f>IFERROR(VLOOKUP(B670,[3]rptBudgetaryBudgetCrossOrganiza!$A$8792:$O$10068,13,FALSE),"0")</f>
        <v>0</v>
      </c>
      <c r="AM670" s="170"/>
      <c r="AN670" s="170"/>
      <c r="AO670" s="170"/>
      <c r="AP670" s="170"/>
      <c r="AQ670" s="170"/>
      <c r="AS670" s="140"/>
      <c r="AT670" s="140"/>
      <c r="AU670" s="140"/>
      <c r="AV670" s="140"/>
      <c r="AW670" s="140"/>
      <c r="AX670" s="140"/>
      <c r="AY670" s="140"/>
      <c r="AZ670" s="140"/>
      <c r="BA670" s="141" t="b">
        <f t="shared" si="92"/>
        <v>1</v>
      </c>
      <c r="BB670" s="141">
        <f t="shared" si="96"/>
        <v>0</v>
      </c>
    </row>
    <row r="671" spans="1:54" hidden="1" x14ac:dyDescent="0.2">
      <c r="A671" s="141">
        <v>4</v>
      </c>
      <c r="B671" s="141" t="s">
        <v>914</v>
      </c>
      <c r="C671" s="148" t="str">
        <f t="shared" si="91"/>
        <v>40</v>
      </c>
      <c r="D671" s="148" t="str">
        <f t="shared" si="93"/>
        <v>80</v>
      </c>
      <c r="E671" s="148" t="str">
        <f t="shared" si="94"/>
        <v>670</v>
      </c>
      <c r="F671" s="127" t="str">
        <f t="shared" si="95"/>
        <v>5100.12</v>
      </c>
      <c r="G671" s="141" t="s">
        <v>110</v>
      </c>
      <c r="H671" s="163">
        <v>0</v>
      </c>
      <c r="I671" s="163">
        <v>0</v>
      </c>
      <c r="J671" s="163"/>
      <c r="K671" s="163"/>
      <c r="L671" s="163"/>
      <c r="M671" s="163">
        <v>0</v>
      </c>
      <c r="N671" s="139">
        <v>0</v>
      </c>
      <c r="O671" s="139"/>
      <c r="Q671" s="174">
        <v>0</v>
      </c>
      <c r="R671" s="174">
        <v>0</v>
      </c>
      <c r="S671" s="174"/>
      <c r="T671" s="174"/>
      <c r="U671" s="174"/>
      <c r="V671" s="174">
        <v>0</v>
      </c>
      <c r="W671" s="140">
        <v>0</v>
      </c>
      <c r="X671" s="140"/>
      <c r="Z671" s="176">
        <v>0</v>
      </c>
      <c r="AA671" s="176">
        <v>0</v>
      </c>
      <c r="AB671" s="176"/>
      <c r="AC671" s="176"/>
      <c r="AD671" s="176"/>
      <c r="AE671" s="176">
        <v>0</v>
      </c>
      <c r="AF671" s="172">
        <v>0</v>
      </c>
      <c r="AG671" s="172"/>
      <c r="AI671" s="168">
        <f>IFERROR(VLOOKUP(B671,[2]rptBudgetaryBudgetCrossOrganiza!$A$1:$M$754,4,FALSE),"0")</f>
        <v>0</v>
      </c>
      <c r="AJ671" s="168">
        <f>IFERROR(VLOOKUP(B671,[2]rptBudgetaryBudgetCrossOrganiza!$A$1:$M$754,6,FALSE),"0")</f>
        <v>0</v>
      </c>
      <c r="AK671" s="170">
        <v>0</v>
      </c>
      <c r="AL671" s="170">
        <f>IFERROR(VLOOKUP(B671,[3]rptBudgetaryBudgetCrossOrganiza!$A$8792:$O$10068,13,FALSE),"0")</f>
        <v>0</v>
      </c>
      <c r="AM671" s="170"/>
      <c r="AN671" s="170"/>
      <c r="AO671" s="170"/>
      <c r="AP671" s="170"/>
      <c r="AQ671" s="170"/>
      <c r="AS671" s="140"/>
      <c r="AT671" s="140"/>
      <c r="AU671" s="140"/>
      <c r="AV671" s="140"/>
      <c r="AW671" s="140"/>
      <c r="AX671" s="140"/>
      <c r="AY671" s="140"/>
      <c r="AZ671" s="140"/>
      <c r="BA671" s="141" t="b">
        <f t="shared" si="92"/>
        <v>1</v>
      </c>
      <c r="BB671" s="141">
        <f t="shared" si="96"/>
        <v>0</v>
      </c>
    </row>
    <row r="672" spans="1:54" x14ac:dyDescent="0.2">
      <c r="A672" s="141">
        <v>4</v>
      </c>
      <c r="B672" s="141" t="s">
        <v>915</v>
      </c>
      <c r="C672" s="148" t="str">
        <f t="shared" si="91"/>
        <v>40</v>
      </c>
      <c r="D672" s="148" t="str">
        <f t="shared" si="93"/>
        <v>80</v>
      </c>
      <c r="E672" s="148" t="str">
        <f t="shared" si="94"/>
        <v>670</v>
      </c>
      <c r="F672" s="127" t="str">
        <f t="shared" si="95"/>
        <v>5100.15</v>
      </c>
      <c r="G672" s="141" t="s">
        <v>113</v>
      </c>
      <c r="H672" s="163">
        <v>730</v>
      </c>
      <c r="I672" s="163">
        <v>730</v>
      </c>
      <c r="J672" s="163"/>
      <c r="K672" s="163"/>
      <c r="L672" s="163"/>
      <c r="M672" s="163">
        <v>728.88</v>
      </c>
      <c r="N672" s="139">
        <v>728.88</v>
      </c>
      <c r="O672" s="139"/>
      <c r="Q672" s="174">
        <v>730</v>
      </c>
      <c r="R672" s="174">
        <v>730</v>
      </c>
      <c r="S672" s="174"/>
      <c r="T672" s="174"/>
      <c r="U672" s="174"/>
      <c r="V672" s="174">
        <v>728.88</v>
      </c>
      <c r="W672" s="140">
        <v>728.88</v>
      </c>
      <c r="X672" s="140"/>
      <c r="Z672" s="176">
        <v>730</v>
      </c>
      <c r="AA672" s="176">
        <v>730</v>
      </c>
      <c r="AB672" s="176"/>
      <c r="AC672" s="176"/>
      <c r="AD672" s="176"/>
      <c r="AE672" s="176">
        <v>728.88</v>
      </c>
      <c r="AF672" s="172">
        <v>728.88</v>
      </c>
      <c r="AG672" s="172"/>
      <c r="AI672" s="168">
        <f>IFERROR(VLOOKUP(B672,[2]rptBudgetaryBudgetCrossOrganiza!$A$1:$M$754,4,FALSE),"0")</f>
        <v>730</v>
      </c>
      <c r="AJ672" s="168">
        <f>IFERROR(VLOOKUP(B672,[2]rptBudgetaryBudgetCrossOrganiza!$A$1:$M$754,6,FALSE),"0")</f>
        <v>730</v>
      </c>
      <c r="AK672" s="197">
        <v>1270</v>
      </c>
      <c r="AL672" s="170">
        <f>IFERROR(VLOOKUP(B672,[3]rptBudgetaryBudgetCrossOrganiza!$A$8792:$O$10068,13,FALSE),"0")</f>
        <v>182.22</v>
      </c>
      <c r="AM672" s="170"/>
      <c r="AN672" s="170"/>
      <c r="AO672" s="170"/>
      <c r="AP672" s="170"/>
      <c r="AQ672" s="170"/>
      <c r="AS672" s="140"/>
      <c r="AT672" s="140"/>
      <c r="AU672" s="140"/>
      <c r="AV672" s="140"/>
      <c r="AW672" s="140"/>
      <c r="AX672" s="140"/>
      <c r="AY672" s="140"/>
      <c r="AZ672" s="140"/>
      <c r="BA672" s="141" t="b">
        <f t="shared" si="92"/>
        <v>0</v>
      </c>
      <c r="BB672" s="141">
        <f t="shared" si="96"/>
        <v>540</v>
      </c>
    </row>
    <row r="673" spans="1:54" hidden="1" x14ac:dyDescent="0.2">
      <c r="A673" s="141">
        <v>4</v>
      </c>
      <c r="B673" s="141" t="s">
        <v>916</v>
      </c>
      <c r="C673" s="148" t="str">
        <f t="shared" si="91"/>
        <v>40</v>
      </c>
      <c r="D673" s="148" t="str">
        <f t="shared" si="93"/>
        <v>80</v>
      </c>
      <c r="E673" s="148" t="str">
        <f t="shared" si="94"/>
        <v>670</v>
      </c>
      <c r="F673" s="127" t="str">
        <f t="shared" si="95"/>
        <v>5100.08</v>
      </c>
      <c r="G673" s="141" t="s">
        <v>106</v>
      </c>
      <c r="H673" s="163">
        <v>10802</v>
      </c>
      <c r="I673" s="163">
        <v>13426</v>
      </c>
      <c r="J673" s="163"/>
      <c r="K673" s="163"/>
      <c r="L673" s="163"/>
      <c r="M673" s="163">
        <v>25372.06</v>
      </c>
      <c r="N673" s="139">
        <v>25372.06</v>
      </c>
      <c r="O673" s="139"/>
      <c r="Q673" s="174">
        <v>28095</v>
      </c>
      <c r="R673" s="174">
        <v>28095</v>
      </c>
      <c r="S673" s="174"/>
      <c r="T673" s="174"/>
      <c r="U673" s="174"/>
      <c r="V673" s="174">
        <v>28290.63</v>
      </c>
      <c r="W673" s="140">
        <v>28290.63</v>
      </c>
      <c r="X673" s="140"/>
      <c r="Z673" s="176">
        <v>29130</v>
      </c>
      <c r="AA673" s="176">
        <v>29130</v>
      </c>
      <c r="AB673" s="176"/>
      <c r="AC673" s="176"/>
      <c r="AD673" s="176"/>
      <c r="AE673" s="176">
        <v>30368.7</v>
      </c>
      <c r="AF673" s="172">
        <v>30368.7</v>
      </c>
      <c r="AG673" s="172"/>
      <c r="AI673" s="168">
        <f>IFERROR(VLOOKUP(B673,[2]rptBudgetaryBudgetCrossOrganiza!$A$1:$M$754,4,FALSE),"0")</f>
        <v>29130</v>
      </c>
      <c r="AJ673" s="168">
        <f>IFERROR(VLOOKUP(B673,[2]rptBudgetaryBudgetCrossOrganiza!$A$1:$M$754,6,FALSE),"0")</f>
        <v>29130</v>
      </c>
      <c r="AK673" s="170">
        <v>29130</v>
      </c>
      <c r="AL673" s="170">
        <f>IFERROR(VLOOKUP(B673,[3]rptBudgetaryBudgetCrossOrganiza!$A$8792:$O$10068,13,FALSE),"0")</f>
        <v>7722.29</v>
      </c>
      <c r="AM673" s="170"/>
      <c r="AN673" s="170"/>
      <c r="AO673" s="170"/>
      <c r="AP673" s="170"/>
      <c r="AQ673" s="170"/>
      <c r="AS673" s="140"/>
      <c r="AT673" s="140"/>
      <c r="AU673" s="140"/>
      <c r="AV673" s="140"/>
      <c r="AW673" s="140"/>
      <c r="AX673" s="140"/>
      <c r="AY673" s="140"/>
      <c r="AZ673" s="140"/>
      <c r="BA673" s="141" t="b">
        <f t="shared" si="92"/>
        <v>1</v>
      </c>
      <c r="BB673" s="141">
        <f t="shared" si="96"/>
        <v>0</v>
      </c>
    </row>
    <row r="674" spans="1:54" hidden="1" x14ac:dyDescent="0.2">
      <c r="A674" s="141">
        <v>4</v>
      </c>
      <c r="B674" s="141" t="s">
        <v>917</v>
      </c>
      <c r="C674" s="148" t="str">
        <f t="shared" si="91"/>
        <v>40</v>
      </c>
      <c r="D674" s="148" t="str">
        <f t="shared" si="93"/>
        <v>80</v>
      </c>
      <c r="E674" s="148" t="str">
        <f t="shared" si="94"/>
        <v>670</v>
      </c>
      <c r="F674" s="127" t="str">
        <f t="shared" si="95"/>
        <v>5100.03</v>
      </c>
      <c r="G674" s="141" t="s">
        <v>101</v>
      </c>
      <c r="H674" s="163">
        <v>11845</v>
      </c>
      <c r="I674" s="163">
        <v>15153</v>
      </c>
      <c r="J674" s="163"/>
      <c r="K674" s="163"/>
      <c r="L674" s="163"/>
      <c r="M674" s="163">
        <v>12593</v>
      </c>
      <c r="N674" s="139">
        <v>12593</v>
      </c>
      <c r="O674" s="139"/>
      <c r="Q674" s="174">
        <v>12845</v>
      </c>
      <c r="R674" s="174">
        <v>12845</v>
      </c>
      <c r="S674" s="174"/>
      <c r="T674" s="174"/>
      <c r="U674" s="174"/>
      <c r="V674" s="174">
        <v>12299.92</v>
      </c>
      <c r="W674" s="140">
        <v>12299.92</v>
      </c>
      <c r="X674" s="140"/>
      <c r="Z674" s="176">
        <v>12725</v>
      </c>
      <c r="AA674" s="176">
        <v>12564</v>
      </c>
      <c r="AB674" s="176"/>
      <c r="AC674" s="176"/>
      <c r="AD674" s="176"/>
      <c r="AE674" s="176">
        <v>12243.96</v>
      </c>
      <c r="AF674" s="172">
        <v>12243.96</v>
      </c>
      <c r="AG674" s="172"/>
      <c r="AI674" s="168">
        <f>IFERROR(VLOOKUP(B674,[2]rptBudgetaryBudgetCrossOrganiza!$A$1:$M$754,4,FALSE),"0")</f>
        <v>12725</v>
      </c>
      <c r="AJ674" s="168">
        <f>IFERROR(VLOOKUP(B674,[2]rptBudgetaryBudgetCrossOrganiza!$A$1:$M$754,6,FALSE),"0")</f>
        <v>12725</v>
      </c>
      <c r="AK674" s="170">
        <v>12725</v>
      </c>
      <c r="AL674" s="170">
        <f>IFERROR(VLOOKUP(B674,[3]rptBudgetaryBudgetCrossOrganiza!$A$8792:$O$10068,13,FALSE),"0")</f>
        <v>2775.5</v>
      </c>
      <c r="AM674" s="170"/>
      <c r="AN674" s="170"/>
      <c r="AO674" s="170"/>
      <c r="AP674" s="170"/>
      <c r="AQ674" s="170"/>
      <c r="AS674" s="140"/>
      <c r="AT674" s="140"/>
      <c r="AU674" s="140"/>
      <c r="AV674" s="140"/>
      <c r="AW674" s="140"/>
      <c r="AX674" s="140"/>
      <c r="AY674" s="140"/>
      <c r="AZ674" s="140"/>
      <c r="BA674" s="141" t="b">
        <f t="shared" si="92"/>
        <v>1</v>
      </c>
      <c r="BB674" s="141">
        <f t="shared" si="96"/>
        <v>0</v>
      </c>
    </row>
    <row r="675" spans="1:54" hidden="1" x14ac:dyDescent="0.2">
      <c r="A675" s="141">
        <v>4</v>
      </c>
      <c r="B675" s="141" t="s">
        <v>918</v>
      </c>
      <c r="C675" s="148" t="str">
        <f t="shared" si="91"/>
        <v>40</v>
      </c>
      <c r="D675" s="148" t="str">
        <f t="shared" si="93"/>
        <v>80</v>
      </c>
      <c r="E675" s="148" t="str">
        <f t="shared" si="94"/>
        <v>670</v>
      </c>
      <c r="F675" s="127" t="str">
        <f t="shared" si="95"/>
        <v>5100.13</v>
      </c>
      <c r="G675" s="141" t="s">
        <v>111</v>
      </c>
      <c r="H675" s="163">
        <v>0</v>
      </c>
      <c r="I675" s="163">
        <v>0</v>
      </c>
      <c r="J675" s="163"/>
      <c r="K675" s="163"/>
      <c r="L675" s="163"/>
      <c r="M675" s="163">
        <v>0</v>
      </c>
      <c r="N675" s="139">
        <v>0</v>
      </c>
      <c r="O675" s="139"/>
      <c r="Q675" s="174">
        <v>0</v>
      </c>
      <c r="R675" s="174">
        <v>0</v>
      </c>
      <c r="S675" s="174"/>
      <c r="T675" s="174"/>
      <c r="U675" s="174"/>
      <c r="V675" s="174">
        <v>0</v>
      </c>
      <c r="W675" s="140">
        <v>0</v>
      </c>
      <c r="X675" s="140"/>
      <c r="Z675" s="176">
        <v>0</v>
      </c>
      <c r="AA675" s="176">
        <v>0</v>
      </c>
      <c r="AB675" s="176"/>
      <c r="AC675" s="176"/>
      <c r="AD675" s="176"/>
      <c r="AE675" s="176">
        <v>0</v>
      </c>
      <c r="AF675" s="172">
        <v>0</v>
      </c>
      <c r="AG675" s="172"/>
      <c r="AI675" s="168">
        <f>IFERROR(VLOOKUP(B675,[2]rptBudgetaryBudgetCrossOrganiza!$A$1:$M$754,4,FALSE),"0")</f>
        <v>0</v>
      </c>
      <c r="AJ675" s="168">
        <f>IFERROR(VLOOKUP(B675,[2]rptBudgetaryBudgetCrossOrganiza!$A$1:$M$754,6,FALSE),"0")</f>
        <v>0</v>
      </c>
      <c r="AK675" s="170">
        <v>0</v>
      </c>
      <c r="AL675" s="170">
        <f>IFERROR(VLOOKUP(B675,[3]rptBudgetaryBudgetCrossOrganiza!$A$8792:$O$10068,13,FALSE),"0")</f>
        <v>0</v>
      </c>
      <c r="AM675" s="170"/>
      <c r="AN675" s="170"/>
      <c r="AO675" s="170"/>
      <c r="AP675" s="170"/>
      <c r="AQ675" s="170"/>
      <c r="AS675" s="140"/>
      <c r="AT675" s="140"/>
      <c r="AU675" s="140"/>
      <c r="AV675" s="140"/>
      <c r="AW675" s="140"/>
      <c r="AX675" s="140"/>
      <c r="AY675" s="140"/>
      <c r="AZ675" s="140"/>
      <c r="BA675" s="141" t="b">
        <f t="shared" si="92"/>
        <v>1</v>
      </c>
      <c r="BB675" s="141">
        <f t="shared" si="96"/>
        <v>0</v>
      </c>
    </row>
    <row r="676" spans="1:54" hidden="1" x14ac:dyDescent="0.2">
      <c r="A676" s="141">
        <v>4</v>
      </c>
      <c r="B676" s="141" t="s">
        <v>919</v>
      </c>
      <c r="C676" s="148" t="str">
        <f t="shared" si="91"/>
        <v>40</v>
      </c>
      <c r="D676" s="148" t="str">
        <f t="shared" si="93"/>
        <v>80</v>
      </c>
      <c r="E676" s="148" t="str">
        <f t="shared" si="94"/>
        <v>670</v>
      </c>
      <c r="F676" s="127" t="str">
        <f t="shared" si="95"/>
        <v>5100.02</v>
      </c>
      <c r="G676" s="141" t="s">
        <v>100</v>
      </c>
      <c r="H676" s="163">
        <v>161773</v>
      </c>
      <c r="I676" s="163">
        <v>206773</v>
      </c>
      <c r="J676" s="163"/>
      <c r="K676" s="163"/>
      <c r="L676" s="163"/>
      <c r="M676" s="163">
        <v>149835.60999999999</v>
      </c>
      <c r="N676" s="139">
        <v>149835.60999999999</v>
      </c>
      <c r="O676" s="139"/>
      <c r="Q676" s="174">
        <v>153460</v>
      </c>
      <c r="R676" s="174">
        <v>153460</v>
      </c>
      <c r="S676" s="174"/>
      <c r="T676" s="174"/>
      <c r="U676" s="174"/>
      <c r="V676" s="174">
        <v>145610.04999999999</v>
      </c>
      <c r="W676" s="140">
        <v>145610.04999999999</v>
      </c>
      <c r="X676" s="140"/>
      <c r="Z676" s="176">
        <v>153215</v>
      </c>
      <c r="AA676" s="176">
        <v>150965</v>
      </c>
      <c r="AB676" s="176"/>
      <c r="AC676" s="176"/>
      <c r="AD676" s="176"/>
      <c r="AE676" s="176">
        <v>140223.63</v>
      </c>
      <c r="AF676" s="172">
        <v>140223.63</v>
      </c>
      <c r="AG676" s="172"/>
      <c r="AI676" s="168">
        <f>IFERROR(VLOOKUP(B676,[2]rptBudgetaryBudgetCrossOrganiza!$A$1:$M$754,4,FALSE),"0")</f>
        <v>153215</v>
      </c>
      <c r="AJ676" s="168">
        <f>IFERROR(VLOOKUP(B676,[2]rptBudgetaryBudgetCrossOrganiza!$A$1:$M$754,6,FALSE),"0")</f>
        <v>153215</v>
      </c>
      <c r="AK676" s="170">
        <v>153215</v>
      </c>
      <c r="AL676" s="170">
        <f>IFERROR(VLOOKUP(B676,[3]rptBudgetaryBudgetCrossOrganiza!$A$8792:$O$10068,13,FALSE),"0")</f>
        <v>32898.58</v>
      </c>
      <c r="AM676" s="170"/>
      <c r="AN676" s="170"/>
      <c r="AO676" s="170"/>
      <c r="AP676" s="170"/>
      <c r="AQ676" s="170"/>
      <c r="AS676" s="140"/>
      <c r="AT676" s="140"/>
      <c r="AU676" s="140"/>
      <c r="AV676" s="140"/>
      <c r="AW676" s="140"/>
      <c r="AX676" s="140"/>
      <c r="AY676" s="140"/>
      <c r="AZ676" s="140"/>
      <c r="BA676" s="141" t="b">
        <f t="shared" si="92"/>
        <v>1</v>
      </c>
      <c r="BB676" s="141">
        <f t="shared" si="96"/>
        <v>0</v>
      </c>
    </row>
    <row r="677" spans="1:54" hidden="1" x14ac:dyDescent="0.2">
      <c r="A677" s="141">
        <v>4</v>
      </c>
      <c r="B677" s="141" t="s">
        <v>920</v>
      </c>
      <c r="C677" s="148" t="str">
        <f t="shared" si="91"/>
        <v>40</v>
      </c>
      <c r="D677" s="148" t="str">
        <f t="shared" si="93"/>
        <v>80</v>
      </c>
      <c r="E677" s="148" t="str">
        <f t="shared" si="94"/>
        <v>670</v>
      </c>
      <c r="F677" s="127" t="str">
        <f t="shared" si="95"/>
        <v>5100.05</v>
      </c>
      <c r="G677" s="141" t="s">
        <v>103</v>
      </c>
      <c r="H677" s="163">
        <v>890</v>
      </c>
      <c r="I677" s="163">
        <v>956</v>
      </c>
      <c r="J677" s="163"/>
      <c r="K677" s="163"/>
      <c r="L677" s="163"/>
      <c r="M677" s="163">
        <v>757.49</v>
      </c>
      <c r="N677" s="139">
        <v>757.49</v>
      </c>
      <c r="O677" s="139"/>
      <c r="Q677" s="174">
        <v>785</v>
      </c>
      <c r="R677" s="174">
        <v>785</v>
      </c>
      <c r="S677" s="174"/>
      <c r="T677" s="174"/>
      <c r="U677" s="174"/>
      <c r="V677" s="174">
        <v>795.6</v>
      </c>
      <c r="W677" s="140">
        <v>795.6</v>
      </c>
      <c r="X677" s="140"/>
      <c r="Z677" s="176">
        <v>840</v>
      </c>
      <c r="AA677" s="176">
        <v>836</v>
      </c>
      <c r="AB677" s="176"/>
      <c r="AC677" s="176"/>
      <c r="AD677" s="176"/>
      <c r="AE677" s="176">
        <v>784.71</v>
      </c>
      <c r="AF677" s="172">
        <v>784.71</v>
      </c>
      <c r="AG677" s="172"/>
      <c r="AI677" s="168">
        <f>IFERROR(VLOOKUP(B677,[2]rptBudgetaryBudgetCrossOrganiza!$A$1:$M$754,4,FALSE),"0")</f>
        <v>840</v>
      </c>
      <c r="AJ677" s="168">
        <f>IFERROR(VLOOKUP(B677,[2]rptBudgetaryBudgetCrossOrganiza!$A$1:$M$754,6,FALSE),"0")</f>
        <v>840</v>
      </c>
      <c r="AK677" s="170">
        <v>840</v>
      </c>
      <c r="AL677" s="170">
        <f>IFERROR(VLOOKUP(B677,[3]rptBudgetaryBudgetCrossOrganiza!$A$8792:$O$10068,13,FALSE),"0")</f>
        <v>188.43</v>
      </c>
      <c r="AM677" s="170"/>
      <c r="AN677" s="170"/>
      <c r="AO677" s="170"/>
      <c r="AP677" s="170"/>
      <c r="AQ677" s="170"/>
      <c r="AS677" s="140"/>
      <c r="AT677" s="140"/>
      <c r="AU677" s="140"/>
      <c r="AV677" s="140"/>
      <c r="AW677" s="140"/>
      <c r="AX677" s="140"/>
      <c r="AY677" s="140"/>
      <c r="AZ677" s="140"/>
      <c r="BA677" s="141" t="b">
        <f t="shared" si="92"/>
        <v>1</v>
      </c>
      <c r="BB677" s="141">
        <f t="shared" si="96"/>
        <v>0</v>
      </c>
    </row>
    <row r="678" spans="1:54" hidden="1" x14ac:dyDescent="0.2">
      <c r="A678" s="141">
        <v>4</v>
      </c>
      <c r="B678" s="141" t="s">
        <v>921</v>
      </c>
      <c r="C678" s="148" t="str">
        <f t="shared" si="91"/>
        <v>40</v>
      </c>
      <c r="D678" s="148" t="str">
        <f t="shared" si="93"/>
        <v>80</v>
      </c>
      <c r="E678" s="148" t="str">
        <f t="shared" si="94"/>
        <v>670</v>
      </c>
      <c r="F678" s="127" t="str">
        <f t="shared" si="95"/>
        <v>5100.07</v>
      </c>
      <c r="G678" s="141" t="s">
        <v>105</v>
      </c>
      <c r="H678" s="163">
        <v>3970</v>
      </c>
      <c r="I678" s="163">
        <v>5014</v>
      </c>
      <c r="J678" s="163"/>
      <c r="K678" s="163"/>
      <c r="L678" s="163"/>
      <c r="M678" s="163">
        <v>3361.03</v>
      </c>
      <c r="N678" s="139">
        <v>3361.03</v>
      </c>
      <c r="O678" s="139"/>
      <c r="Q678" s="174">
        <v>4320</v>
      </c>
      <c r="R678" s="174">
        <v>4320</v>
      </c>
      <c r="S678" s="174"/>
      <c r="T678" s="174"/>
      <c r="U678" s="174"/>
      <c r="V678" s="174">
        <v>3745.47</v>
      </c>
      <c r="W678" s="140">
        <v>3745.47</v>
      </c>
      <c r="X678" s="140"/>
      <c r="Z678" s="176">
        <v>3990</v>
      </c>
      <c r="AA678" s="176">
        <v>3783</v>
      </c>
      <c r="AB678" s="176"/>
      <c r="AC678" s="176"/>
      <c r="AD678" s="176"/>
      <c r="AE678" s="176">
        <v>3734.25</v>
      </c>
      <c r="AF678" s="172">
        <v>3734.25</v>
      </c>
      <c r="AG678" s="172"/>
      <c r="AI678" s="168">
        <f>IFERROR(VLOOKUP(B678,[2]rptBudgetaryBudgetCrossOrganiza!$A$1:$M$754,4,FALSE),"0")</f>
        <v>3990</v>
      </c>
      <c r="AJ678" s="168">
        <f>IFERROR(VLOOKUP(B678,[2]rptBudgetaryBudgetCrossOrganiza!$A$1:$M$754,6,FALSE),"0")</f>
        <v>3990</v>
      </c>
      <c r="AK678" s="170">
        <v>3990</v>
      </c>
      <c r="AL678" s="170">
        <f>IFERROR(VLOOKUP(B678,[3]rptBudgetaryBudgetCrossOrganiza!$A$8792:$O$10068,13,FALSE),"0")</f>
        <v>789.13</v>
      </c>
      <c r="AM678" s="170"/>
      <c r="AN678" s="170"/>
      <c r="AO678" s="170"/>
      <c r="AP678" s="170"/>
      <c r="AQ678" s="170"/>
      <c r="AS678" s="140"/>
      <c r="AT678" s="140"/>
      <c r="AU678" s="140"/>
      <c r="AV678" s="140"/>
      <c r="AW678" s="140"/>
      <c r="AX678" s="140"/>
      <c r="AY678" s="140"/>
      <c r="AZ678" s="140"/>
      <c r="BA678" s="141" t="b">
        <f t="shared" si="92"/>
        <v>1</v>
      </c>
      <c r="BB678" s="141">
        <f t="shared" si="96"/>
        <v>0</v>
      </c>
    </row>
    <row r="679" spans="1:54" hidden="1" x14ac:dyDescent="0.2">
      <c r="A679" s="141">
        <v>4</v>
      </c>
      <c r="B679" s="141" t="s">
        <v>922</v>
      </c>
      <c r="C679" s="148" t="str">
        <f t="shared" si="91"/>
        <v>40</v>
      </c>
      <c r="D679" s="148" t="str">
        <f t="shared" si="93"/>
        <v>80</v>
      </c>
      <c r="E679" s="148" t="str">
        <f t="shared" si="94"/>
        <v>670</v>
      </c>
      <c r="F679" s="127" t="str">
        <f t="shared" si="95"/>
        <v>5100.11</v>
      </c>
      <c r="G679" s="141" t="s">
        <v>109</v>
      </c>
      <c r="H679" s="163">
        <v>8330</v>
      </c>
      <c r="I679" s="163">
        <v>9741</v>
      </c>
      <c r="J679" s="163"/>
      <c r="K679" s="163"/>
      <c r="L679" s="163"/>
      <c r="M679" s="163">
        <v>9190.14</v>
      </c>
      <c r="N679" s="139">
        <v>9190.14</v>
      </c>
      <c r="O679" s="139"/>
      <c r="Q679" s="174">
        <v>10130</v>
      </c>
      <c r="R679" s="174">
        <v>10130</v>
      </c>
      <c r="S679" s="174"/>
      <c r="T679" s="174"/>
      <c r="U679" s="174"/>
      <c r="V679" s="174">
        <v>9977.2000000000007</v>
      </c>
      <c r="W679" s="140">
        <v>9977.2000000000007</v>
      </c>
      <c r="X679" s="140"/>
      <c r="Z679" s="176">
        <v>10840</v>
      </c>
      <c r="AA679" s="176">
        <v>10788</v>
      </c>
      <c r="AB679" s="176"/>
      <c r="AC679" s="176"/>
      <c r="AD679" s="176"/>
      <c r="AE679" s="176">
        <v>10784.97</v>
      </c>
      <c r="AF679" s="172">
        <v>10784.97</v>
      </c>
      <c r="AG679" s="172"/>
      <c r="AI679" s="168">
        <f>IFERROR(VLOOKUP(B679,[2]rptBudgetaryBudgetCrossOrganiza!$A$1:$M$754,4,FALSE),"0")</f>
        <v>10840</v>
      </c>
      <c r="AJ679" s="168">
        <f>IFERROR(VLOOKUP(B679,[2]rptBudgetaryBudgetCrossOrganiza!$A$1:$M$754,6,FALSE),"0")</f>
        <v>10840</v>
      </c>
      <c r="AK679" s="170">
        <v>10840</v>
      </c>
      <c r="AL679" s="170">
        <f>IFERROR(VLOOKUP(B679,[3]rptBudgetaryBudgetCrossOrganiza!$A$8792:$O$10068,13,FALSE),"0")</f>
        <v>2720.59</v>
      </c>
      <c r="AM679" s="170"/>
      <c r="AN679" s="170"/>
      <c r="AO679" s="170"/>
      <c r="AP679" s="170"/>
      <c r="AQ679" s="170"/>
      <c r="AS679" s="140"/>
      <c r="AT679" s="140"/>
      <c r="AU679" s="140"/>
      <c r="AV679" s="140"/>
      <c r="AW679" s="140"/>
      <c r="AX679" s="140"/>
      <c r="AY679" s="140"/>
      <c r="AZ679" s="140"/>
      <c r="BA679" s="141" t="b">
        <f t="shared" si="92"/>
        <v>1</v>
      </c>
      <c r="BB679" s="141">
        <f t="shared" si="96"/>
        <v>0</v>
      </c>
    </row>
    <row r="680" spans="1:54" hidden="1" x14ac:dyDescent="0.2">
      <c r="A680" s="141">
        <v>4</v>
      </c>
      <c r="B680" s="141" t="s">
        <v>923</v>
      </c>
      <c r="C680" s="148" t="str">
        <f t="shared" si="91"/>
        <v>40</v>
      </c>
      <c r="D680" s="148" t="str">
        <f t="shared" si="93"/>
        <v>80</v>
      </c>
      <c r="E680" s="148" t="str">
        <f t="shared" si="94"/>
        <v>670</v>
      </c>
      <c r="F680" s="127" t="str">
        <f t="shared" si="95"/>
        <v>5100.17</v>
      </c>
      <c r="G680" s="141" t="s">
        <v>1027</v>
      </c>
      <c r="H680" s="163">
        <v>0</v>
      </c>
      <c r="I680" s="163">
        <v>0</v>
      </c>
      <c r="J680" s="163"/>
      <c r="K680" s="163"/>
      <c r="L680" s="163"/>
      <c r="M680" s="163">
        <v>0</v>
      </c>
      <c r="N680" s="139">
        <v>0</v>
      </c>
      <c r="O680" s="139"/>
      <c r="Q680" s="174">
        <v>0</v>
      </c>
      <c r="R680" s="174">
        <v>0</v>
      </c>
      <c r="S680" s="174"/>
      <c r="T680" s="174"/>
      <c r="U680" s="174"/>
      <c r="V680" s="174">
        <v>0</v>
      </c>
      <c r="W680" s="140">
        <v>0</v>
      </c>
      <c r="X680" s="140"/>
      <c r="Z680" s="176">
        <v>0</v>
      </c>
      <c r="AA680" s="176">
        <v>0</v>
      </c>
      <c r="AB680" s="176"/>
      <c r="AC680" s="176"/>
      <c r="AD680" s="176"/>
      <c r="AE680" s="176">
        <v>0</v>
      </c>
      <c r="AF680" s="172">
        <v>0</v>
      </c>
      <c r="AG680" s="172"/>
      <c r="AI680" s="168">
        <f>IFERROR(VLOOKUP(B680,[2]rptBudgetaryBudgetCrossOrganiza!$A$1:$M$754,4,FALSE),"0")</f>
        <v>0</v>
      </c>
      <c r="AJ680" s="168">
        <f>IFERROR(VLOOKUP(B680,[2]rptBudgetaryBudgetCrossOrganiza!$A$1:$M$754,6,FALSE),"0")</f>
        <v>0</v>
      </c>
      <c r="AK680" s="170">
        <v>0</v>
      </c>
      <c r="AL680" s="170">
        <f>IFERROR(VLOOKUP(B680,[3]rptBudgetaryBudgetCrossOrganiza!$A$8792:$O$10068,13,FALSE),"0")</f>
        <v>0</v>
      </c>
      <c r="AM680" s="170"/>
      <c r="AN680" s="170"/>
      <c r="AO680" s="170"/>
      <c r="AP680" s="170"/>
      <c r="AQ680" s="170"/>
      <c r="AS680" s="140"/>
      <c r="AT680" s="140"/>
      <c r="AU680" s="140"/>
      <c r="AV680" s="140"/>
      <c r="AW680" s="140"/>
      <c r="AX680" s="140"/>
      <c r="AY680" s="140"/>
      <c r="AZ680" s="140"/>
      <c r="BA680" s="141" t="b">
        <f t="shared" si="92"/>
        <v>1</v>
      </c>
      <c r="BB680" s="141">
        <f t="shared" si="96"/>
        <v>0</v>
      </c>
    </row>
    <row r="681" spans="1:54" hidden="1" x14ac:dyDescent="0.2">
      <c r="A681" s="141">
        <v>4</v>
      </c>
      <c r="B681" s="141" t="s">
        <v>924</v>
      </c>
      <c r="C681" s="148" t="str">
        <f t="shared" si="91"/>
        <v>40</v>
      </c>
      <c r="D681" s="148" t="str">
        <f t="shared" si="93"/>
        <v>80</v>
      </c>
      <c r="E681" s="148" t="str">
        <f t="shared" si="94"/>
        <v>670</v>
      </c>
      <c r="F681" s="127" t="str">
        <f t="shared" si="95"/>
        <v>5100.00</v>
      </c>
      <c r="G681" s="141" t="s">
        <v>98</v>
      </c>
      <c r="H681" s="163">
        <v>86470</v>
      </c>
      <c r="I681" s="163">
        <v>101652</v>
      </c>
      <c r="J681" s="163"/>
      <c r="K681" s="163"/>
      <c r="L681" s="163"/>
      <c r="M681" s="163">
        <v>96232.87</v>
      </c>
      <c r="N681" s="139">
        <v>96232.87</v>
      </c>
      <c r="O681" s="139"/>
      <c r="Q681" s="174">
        <v>114210</v>
      </c>
      <c r="R681" s="174">
        <v>114860</v>
      </c>
      <c r="S681" s="174"/>
      <c r="T681" s="174"/>
      <c r="U681" s="174"/>
      <c r="V681" s="174">
        <v>114780.94</v>
      </c>
      <c r="W681" s="140">
        <v>114780.94</v>
      </c>
      <c r="X681" s="140"/>
      <c r="Z681" s="176">
        <v>128700</v>
      </c>
      <c r="AA681" s="176">
        <v>127982</v>
      </c>
      <c r="AB681" s="176"/>
      <c r="AC681" s="176"/>
      <c r="AD681" s="176"/>
      <c r="AE681" s="176">
        <v>134108.75</v>
      </c>
      <c r="AF681" s="172">
        <v>134108.75</v>
      </c>
      <c r="AG681" s="172"/>
      <c r="AI681" s="168">
        <f>IFERROR(VLOOKUP(B681,[2]rptBudgetaryBudgetCrossOrganiza!$A$1:$M$754,4,FALSE),"0")</f>
        <v>128700</v>
      </c>
      <c r="AJ681" s="168">
        <f>IFERROR(VLOOKUP(B681,[2]rptBudgetaryBudgetCrossOrganiza!$A$1:$M$754,6,FALSE),"0")</f>
        <v>128700</v>
      </c>
      <c r="AK681" s="170">
        <v>128700</v>
      </c>
      <c r="AL681" s="170">
        <f>IFERROR(VLOOKUP(B681,[3]rptBudgetaryBudgetCrossOrganiza!$A$8792:$O$10068,13,FALSE),"0")</f>
        <v>34482.22</v>
      </c>
      <c r="AM681" s="170"/>
      <c r="AN681" s="170"/>
      <c r="AO681" s="170"/>
      <c r="AP681" s="170"/>
      <c r="AQ681" s="170"/>
      <c r="AS681" s="140"/>
      <c r="AT681" s="140"/>
      <c r="AU681" s="140"/>
      <c r="AV681" s="140"/>
      <c r="AW681" s="140"/>
      <c r="AX681" s="140"/>
      <c r="AY681" s="140"/>
      <c r="AZ681" s="140"/>
      <c r="BA681" s="141" t="b">
        <f t="shared" si="92"/>
        <v>1</v>
      </c>
      <c r="BB681" s="141">
        <f t="shared" si="96"/>
        <v>0</v>
      </c>
    </row>
    <row r="682" spans="1:54" hidden="1" x14ac:dyDescent="0.2">
      <c r="A682" s="141">
        <v>4</v>
      </c>
      <c r="B682" s="141" t="s">
        <v>925</v>
      </c>
      <c r="C682" s="148" t="str">
        <f t="shared" si="91"/>
        <v>40</v>
      </c>
      <c r="D682" s="148" t="str">
        <f t="shared" si="93"/>
        <v>80</v>
      </c>
      <c r="E682" s="148" t="str">
        <f t="shared" si="94"/>
        <v>670</v>
      </c>
      <c r="F682" s="127" t="str">
        <f t="shared" si="95"/>
        <v>5100.14</v>
      </c>
      <c r="G682" s="141" t="s">
        <v>112</v>
      </c>
      <c r="H682" s="163">
        <v>0</v>
      </c>
      <c r="I682" s="163">
        <v>0</v>
      </c>
      <c r="J682" s="163"/>
      <c r="K682" s="163"/>
      <c r="L682" s="163"/>
      <c r="M682" s="163">
        <v>0</v>
      </c>
      <c r="N682" s="139">
        <v>0</v>
      </c>
      <c r="O682" s="139"/>
      <c r="Q682" s="174">
        <v>0</v>
      </c>
      <c r="R682" s="174">
        <v>0</v>
      </c>
      <c r="S682" s="174"/>
      <c r="T682" s="174"/>
      <c r="U682" s="174"/>
      <c r="V682" s="174">
        <v>0</v>
      </c>
      <c r="W682" s="140">
        <v>0</v>
      </c>
      <c r="X682" s="140"/>
      <c r="Z682" s="176">
        <v>0</v>
      </c>
      <c r="AA682" s="176">
        <v>0</v>
      </c>
      <c r="AB682" s="176"/>
      <c r="AC682" s="176"/>
      <c r="AD682" s="176"/>
      <c r="AE682" s="176">
        <v>0</v>
      </c>
      <c r="AF682" s="172">
        <v>0</v>
      </c>
      <c r="AG682" s="172"/>
      <c r="AI682" s="168">
        <f>IFERROR(VLOOKUP(B682,[2]rptBudgetaryBudgetCrossOrganiza!$A$1:$M$754,4,FALSE),"0")</f>
        <v>0</v>
      </c>
      <c r="AJ682" s="168">
        <f>IFERROR(VLOOKUP(B682,[2]rptBudgetaryBudgetCrossOrganiza!$A$1:$M$754,6,FALSE),"0")</f>
        <v>0</v>
      </c>
      <c r="AK682" s="170">
        <v>0</v>
      </c>
      <c r="AL682" s="170">
        <f>IFERROR(VLOOKUP(B682,[3]rptBudgetaryBudgetCrossOrganiza!$A$8792:$O$10068,13,FALSE),"0")</f>
        <v>0</v>
      </c>
      <c r="AM682" s="170"/>
      <c r="AN682" s="170"/>
      <c r="AO682" s="170"/>
      <c r="AP682" s="170"/>
      <c r="AQ682" s="170"/>
      <c r="AS682" s="140"/>
      <c r="AT682" s="140"/>
      <c r="AU682" s="140"/>
      <c r="AV682" s="140"/>
      <c r="AW682" s="140"/>
      <c r="AX682" s="140"/>
      <c r="AY682" s="140"/>
      <c r="AZ682" s="140"/>
      <c r="BA682" s="141" t="b">
        <f t="shared" si="92"/>
        <v>1</v>
      </c>
      <c r="BB682" s="141">
        <f t="shared" si="96"/>
        <v>0</v>
      </c>
    </row>
    <row r="683" spans="1:54" hidden="1" x14ac:dyDescent="0.2">
      <c r="A683" s="141">
        <v>4</v>
      </c>
      <c r="B683" s="141" t="s">
        <v>926</v>
      </c>
      <c r="C683" s="148" t="str">
        <f t="shared" si="91"/>
        <v>40</v>
      </c>
      <c r="D683" s="148" t="str">
        <f t="shared" si="93"/>
        <v>80</v>
      </c>
      <c r="E683" s="148" t="str">
        <f t="shared" si="94"/>
        <v>670</v>
      </c>
      <c r="F683" s="127" t="str">
        <f t="shared" si="95"/>
        <v>5100.01</v>
      </c>
      <c r="G683" s="141" t="s">
        <v>99</v>
      </c>
      <c r="H683" s="163">
        <v>51475</v>
      </c>
      <c r="I683" s="163">
        <v>63771</v>
      </c>
      <c r="J683" s="163"/>
      <c r="K683" s="163"/>
      <c r="L683" s="163"/>
      <c r="M683" s="163">
        <v>55452.05</v>
      </c>
      <c r="N683" s="139">
        <v>55452.05</v>
      </c>
      <c r="O683" s="139"/>
      <c r="Q683" s="174">
        <v>61450</v>
      </c>
      <c r="R683" s="174">
        <v>62450</v>
      </c>
      <c r="S683" s="174"/>
      <c r="T683" s="174"/>
      <c r="U683" s="174"/>
      <c r="V683" s="174">
        <v>61833.11</v>
      </c>
      <c r="W683" s="140">
        <v>61833.11</v>
      </c>
      <c r="X683" s="140"/>
      <c r="Z683" s="176">
        <v>66405</v>
      </c>
      <c r="AA683" s="176">
        <v>65941</v>
      </c>
      <c r="AB683" s="176"/>
      <c r="AC683" s="176"/>
      <c r="AD683" s="176"/>
      <c r="AE683" s="176">
        <v>65171.19</v>
      </c>
      <c r="AF683" s="172">
        <v>65171.19</v>
      </c>
      <c r="AG683" s="172"/>
      <c r="AI683" s="168">
        <f>IFERROR(VLOOKUP(B683,[2]rptBudgetaryBudgetCrossOrganiza!$A$1:$M$754,4,FALSE),"0")</f>
        <v>66405</v>
      </c>
      <c r="AJ683" s="168">
        <f>IFERROR(VLOOKUP(B683,[2]rptBudgetaryBudgetCrossOrganiza!$A$1:$M$754,6,FALSE),"0")</f>
        <v>66405</v>
      </c>
      <c r="AK683" s="170">
        <v>66405</v>
      </c>
      <c r="AL683" s="170">
        <f>IFERROR(VLOOKUP(B683,[3]rptBudgetaryBudgetCrossOrganiza!$A$8792:$O$10068,13,FALSE),"0")</f>
        <v>17114.310000000001</v>
      </c>
      <c r="AM683" s="170"/>
      <c r="AN683" s="170"/>
      <c r="AO683" s="170"/>
      <c r="AP683" s="170"/>
      <c r="AQ683" s="170"/>
      <c r="AS683" s="140"/>
      <c r="AT683" s="140"/>
      <c r="AU683" s="140"/>
      <c r="AV683" s="140"/>
      <c r="AW683" s="140"/>
      <c r="AX683" s="140"/>
      <c r="AY683" s="140"/>
      <c r="AZ683" s="140"/>
      <c r="BA683" s="141" t="b">
        <f t="shared" si="92"/>
        <v>1</v>
      </c>
      <c r="BB683" s="141">
        <f t="shared" si="96"/>
        <v>0</v>
      </c>
    </row>
    <row r="684" spans="1:54" hidden="1" x14ac:dyDescent="0.2">
      <c r="A684" s="141">
        <v>4</v>
      </c>
      <c r="B684" s="141" t="s">
        <v>927</v>
      </c>
      <c r="C684" s="148" t="str">
        <f t="shared" si="91"/>
        <v>40</v>
      </c>
      <c r="D684" s="148" t="str">
        <f t="shared" si="93"/>
        <v>80</v>
      </c>
      <c r="E684" s="148" t="str">
        <f t="shared" si="94"/>
        <v>670</v>
      </c>
      <c r="F684" s="127" t="str">
        <f t="shared" si="95"/>
        <v>5100.09</v>
      </c>
      <c r="G684" s="141" t="s">
        <v>107</v>
      </c>
      <c r="H684" s="163">
        <v>0</v>
      </c>
      <c r="I684" s="163">
        <v>0</v>
      </c>
      <c r="J684" s="163"/>
      <c r="K684" s="163"/>
      <c r="L684" s="163"/>
      <c r="M684" s="163">
        <v>591.95000000000005</v>
      </c>
      <c r="N684" s="139">
        <v>591.95000000000005</v>
      </c>
      <c r="O684" s="139"/>
      <c r="Q684" s="174">
        <v>0</v>
      </c>
      <c r="R684" s="174">
        <v>0</v>
      </c>
      <c r="S684" s="174"/>
      <c r="T684" s="174"/>
      <c r="U684" s="174"/>
      <c r="V684" s="174">
        <v>-257.45</v>
      </c>
      <c r="W684" s="140">
        <v>-257.45</v>
      </c>
      <c r="X684" s="140"/>
      <c r="Z684" s="176">
        <v>0</v>
      </c>
      <c r="AA684" s="176">
        <v>0</v>
      </c>
      <c r="AB684" s="176"/>
      <c r="AC684" s="176"/>
      <c r="AD684" s="176"/>
      <c r="AE684" s="176">
        <v>0</v>
      </c>
      <c r="AF684" s="172">
        <v>0</v>
      </c>
      <c r="AG684" s="172"/>
      <c r="AI684" s="168">
        <f>IFERROR(VLOOKUP(B684,[2]rptBudgetaryBudgetCrossOrganiza!$A$1:$M$754,4,FALSE),"0")</f>
        <v>0</v>
      </c>
      <c r="AJ684" s="168">
        <f>IFERROR(VLOOKUP(B684,[2]rptBudgetaryBudgetCrossOrganiza!$A$1:$M$754,6,FALSE),"0")</f>
        <v>0</v>
      </c>
      <c r="AK684" s="170">
        <v>0</v>
      </c>
      <c r="AL684" s="170">
        <f>IFERROR(VLOOKUP(B684,[3]rptBudgetaryBudgetCrossOrganiza!$A$8792:$O$10068,13,FALSE),"0")</f>
        <v>0</v>
      </c>
      <c r="AM684" s="170"/>
      <c r="AN684" s="170"/>
      <c r="AO684" s="170"/>
      <c r="AP684" s="170"/>
      <c r="AQ684" s="170"/>
      <c r="AS684" s="140"/>
      <c r="AT684" s="140"/>
      <c r="AU684" s="140"/>
      <c r="AV684" s="140"/>
      <c r="AW684" s="140"/>
      <c r="AX684" s="140"/>
      <c r="AY684" s="140"/>
      <c r="AZ684" s="140"/>
      <c r="BA684" s="141" t="b">
        <f t="shared" si="92"/>
        <v>1</v>
      </c>
      <c r="BB684" s="141">
        <f t="shared" si="96"/>
        <v>0</v>
      </c>
    </row>
    <row r="685" spans="1:54" x14ac:dyDescent="0.2">
      <c r="A685" s="141">
        <v>4</v>
      </c>
      <c r="B685" s="141" t="s">
        <v>928</v>
      </c>
      <c r="C685" s="148" t="str">
        <f t="shared" si="91"/>
        <v>40</v>
      </c>
      <c r="D685" s="148" t="str">
        <f t="shared" si="93"/>
        <v>80</v>
      </c>
      <c r="E685" s="148" t="str">
        <f t="shared" si="94"/>
        <v>670</v>
      </c>
      <c r="F685" s="127" t="str">
        <f t="shared" si="95"/>
        <v>5100.10</v>
      </c>
      <c r="G685" s="141" t="s">
        <v>108</v>
      </c>
      <c r="H685" s="163">
        <v>0</v>
      </c>
      <c r="I685" s="163">
        <v>0</v>
      </c>
      <c r="J685" s="163"/>
      <c r="K685" s="163"/>
      <c r="L685" s="163"/>
      <c r="M685" s="163">
        <v>0</v>
      </c>
      <c r="N685" s="139">
        <v>0</v>
      </c>
      <c r="O685" s="139"/>
      <c r="Q685" s="174">
        <v>0</v>
      </c>
      <c r="R685" s="174">
        <v>0</v>
      </c>
      <c r="S685" s="174"/>
      <c r="T685" s="174"/>
      <c r="U685" s="174"/>
      <c r="V685" s="174">
        <v>0</v>
      </c>
      <c r="W685" s="140">
        <v>0</v>
      </c>
      <c r="X685" s="140"/>
      <c r="Z685" s="176">
        <v>0</v>
      </c>
      <c r="AA685" s="176">
        <v>0</v>
      </c>
      <c r="AB685" s="176"/>
      <c r="AC685" s="176"/>
      <c r="AD685" s="176"/>
      <c r="AE685" s="176">
        <v>4137.5</v>
      </c>
      <c r="AF685" s="172">
        <v>4137.5</v>
      </c>
      <c r="AG685" s="172"/>
      <c r="AI685" s="168">
        <f>IFERROR(VLOOKUP(B685,[2]rptBudgetaryBudgetCrossOrganiza!$A$1:$M$754,4,FALSE),"0")</f>
        <v>0</v>
      </c>
      <c r="AJ685" s="168">
        <f>IFERROR(VLOOKUP(B685,[2]rptBudgetaryBudgetCrossOrganiza!$A$1:$M$754,6,FALSE),"0")</f>
        <v>0</v>
      </c>
      <c r="AK685" s="197">
        <v>4200</v>
      </c>
      <c r="AL685" s="170">
        <f>IFERROR(VLOOKUP(B685,[3]rptBudgetaryBudgetCrossOrganiza!$A$8792:$O$10068,13,FALSE),"0")</f>
        <v>0</v>
      </c>
      <c r="AM685" s="170"/>
      <c r="AN685" s="170"/>
      <c r="AO685" s="170"/>
      <c r="AP685" s="170"/>
      <c r="AQ685" s="170"/>
      <c r="AS685" s="140"/>
      <c r="AT685" s="140"/>
      <c r="AU685" s="140"/>
      <c r="AV685" s="140"/>
      <c r="AW685" s="140"/>
      <c r="AX685" s="140"/>
      <c r="AY685" s="140"/>
      <c r="AZ685" s="140"/>
      <c r="BA685" s="141" t="b">
        <f t="shared" si="92"/>
        <v>0</v>
      </c>
      <c r="BB685" s="141">
        <f t="shared" si="96"/>
        <v>4200</v>
      </c>
    </row>
    <row r="686" spans="1:54" hidden="1" x14ac:dyDescent="0.2">
      <c r="A686" s="141">
        <v>4</v>
      </c>
      <c r="B686" s="141" t="s">
        <v>929</v>
      </c>
      <c r="C686" s="148" t="str">
        <f t="shared" si="91"/>
        <v>40</v>
      </c>
      <c r="D686" s="148" t="str">
        <f t="shared" si="93"/>
        <v>80</v>
      </c>
      <c r="E686" s="148" t="str">
        <f t="shared" si="94"/>
        <v>670</v>
      </c>
      <c r="F686" s="127" t="str">
        <f t="shared" si="95"/>
        <v>5100.04</v>
      </c>
      <c r="G686" s="141" t="s">
        <v>102</v>
      </c>
      <c r="H686" s="163">
        <v>1823</v>
      </c>
      <c r="I686" s="163">
        <v>2301</v>
      </c>
      <c r="J686" s="163"/>
      <c r="K686" s="163"/>
      <c r="L686" s="163"/>
      <c r="M686" s="163">
        <v>2001.06</v>
      </c>
      <c r="N686" s="139">
        <v>2001.06</v>
      </c>
      <c r="O686" s="139"/>
      <c r="Q686" s="174">
        <v>2050</v>
      </c>
      <c r="R686" s="174">
        <v>2050</v>
      </c>
      <c r="S686" s="174"/>
      <c r="T686" s="174"/>
      <c r="U686" s="174"/>
      <c r="V686" s="174">
        <v>2039.43</v>
      </c>
      <c r="W686" s="140">
        <v>2039.43</v>
      </c>
      <c r="X686" s="140"/>
      <c r="Z686" s="176">
        <v>2045</v>
      </c>
      <c r="AA686" s="176">
        <v>2021</v>
      </c>
      <c r="AB686" s="176"/>
      <c r="AC686" s="176"/>
      <c r="AD686" s="176"/>
      <c r="AE686" s="176">
        <v>2027.47</v>
      </c>
      <c r="AF686" s="172">
        <v>2027.47</v>
      </c>
      <c r="AG686" s="172"/>
      <c r="AI686" s="168">
        <f>IFERROR(VLOOKUP(B686,[2]rptBudgetaryBudgetCrossOrganiza!$A$1:$M$754,4,FALSE),"0")</f>
        <v>2045</v>
      </c>
      <c r="AJ686" s="168">
        <f>IFERROR(VLOOKUP(B686,[2]rptBudgetaryBudgetCrossOrganiza!$A$1:$M$754,6,FALSE),"0")</f>
        <v>2045</v>
      </c>
      <c r="AK686" s="170">
        <v>2045</v>
      </c>
      <c r="AL686" s="170">
        <f>IFERROR(VLOOKUP(B686,[3]rptBudgetaryBudgetCrossOrganiza!$A$8792:$O$10068,13,FALSE),"0")</f>
        <v>466.76</v>
      </c>
      <c r="AM686" s="170"/>
      <c r="AN686" s="170"/>
      <c r="AO686" s="170"/>
      <c r="AP686" s="170"/>
      <c r="AQ686" s="170"/>
      <c r="AS686" s="140"/>
      <c r="AT686" s="140"/>
      <c r="AU686" s="140"/>
      <c r="AV686" s="140"/>
      <c r="AW686" s="140"/>
      <c r="AX686" s="140"/>
      <c r="AY686" s="140"/>
      <c r="AZ686" s="140"/>
      <c r="BA686" s="141" t="b">
        <f t="shared" si="92"/>
        <v>1</v>
      </c>
      <c r="BB686" s="141">
        <f t="shared" si="96"/>
        <v>0</v>
      </c>
    </row>
    <row r="687" spans="1:54" hidden="1" x14ac:dyDescent="0.2">
      <c r="A687" s="141">
        <v>4</v>
      </c>
      <c r="B687" s="141" t="s">
        <v>930</v>
      </c>
      <c r="C687" s="148" t="str">
        <f t="shared" si="91"/>
        <v>40</v>
      </c>
      <c r="D687" s="148" t="str">
        <f t="shared" si="93"/>
        <v>80</v>
      </c>
      <c r="E687" s="148" t="str">
        <f t="shared" si="94"/>
        <v>670</v>
      </c>
      <c r="F687" s="127" t="str">
        <f t="shared" si="95"/>
        <v>5100.06</v>
      </c>
      <c r="G687" s="141" t="s">
        <v>104</v>
      </c>
      <c r="H687" s="163">
        <v>16590</v>
      </c>
      <c r="I687" s="163">
        <v>16590</v>
      </c>
      <c r="J687" s="163"/>
      <c r="K687" s="163"/>
      <c r="L687" s="163"/>
      <c r="M687" s="163">
        <v>16590</v>
      </c>
      <c r="N687" s="139">
        <v>16590</v>
      </c>
      <c r="O687" s="139"/>
      <c r="Q687" s="174">
        <v>20370</v>
      </c>
      <c r="R687" s="174">
        <v>20370</v>
      </c>
      <c r="S687" s="174"/>
      <c r="T687" s="174"/>
      <c r="U687" s="174"/>
      <c r="V687" s="174">
        <v>20370</v>
      </c>
      <c r="W687" s="140">
        <v>20370</v>
      </c>
      <c r="X687" s="140"/>
      <c r="Z687" s="176">
        <v>21530</v>
      </c>
      <c r="AA687" s="176">
        <v>21530</v>
      </c>
      <c r="AB687" s="176"/>
      <c r="AC687" s="176"/>
      <c r="AD687" s="176"/>
      <c r="AE687" s="176">
        <v>5976.68</v>
      </c>
      <c r="AF687" s="172">
        <v>5976.68</v>
      </c>
      <c r="AG687" s="172"/>
      <c r="AI687" s="168">
        <f>IFERROR(VLOOKUP(B687,[2]rptBudgetaryBudgetCrossOrganiza!$A$1:$M$754,4,FALSE),"0")</f>
        <v>21530</v>
      </c>
      <c r="AJ687" s="168">
        <f>IFERROR(VLOOKUP(B687,[2]rptBudgetaryBudgetCrossOrganiza!$A$1:$M$754,6,FALSE),"0")</f>
        <v>21530</v>
      </c>
      <c r="AK687" s="170">
        <v>21530</v>
      </c>
      <c r="AL687" s="170">
        <f>IFERROR(VLOOKUP(B687,[3]rptBudgetaryBudgetCrossOrganiza!$A$8792:$O$10068,13,FALSE),"0")</f>
        <v>0</v>
      </c>
      <c r="AM687" s="170"/>
      <c r="AN687" s="170"/>
      <c r="AO687" s="170"/>
      <c r="AP687" s="170"/>
      <c r="AQ687" s="170"/>
      <c r="AS687" s="140"/>
      <c r="AT687" s="140"/>
      <c r="AU687" s="140"/>
      <c r="AV687" s="140"/>
      <c r="AW687" s="140"/>
      <c r="AX687" s="140"/>
      <c r="AY687" s="140"/>
      <c r="AZ687" s="140"/>
      <c r="BA687" s="141" t="b">
        <f t="shared" si="92"/>
        <v>1</v>
      </c>
      <c r="BB687" s="141">
        <f t="shared" si="96"/>
        <v>0</v>
      </c>
    </row>
    <row r="688" spans="1:54" hidden="1" x14ac:dyDescent="0.2">
      <c r="A688" s="141">
        <v>7</v>
      </c>
      <c r="B688" s="141" t="s">
        <v>931</v>
      </c>
      <c r="C688" s="148" t="str">
        <f t="shared" si="91"/>
        <v>40</v>
      </c>
      <c r="D688" s="148" t="str">
        <f t="shared" si="93"/>
        <v>80</v>
      </c>
      <c r="E688" s="148" t="str">
        <f t="shared" si="94"/>
        <v>670</v>
      </c>
      <c r="F688" s="127" t="str">
        <f t="shared" si="95"/>
        <v>7000.08</v>
      </c>
      <c r="G688" s="141" t="s">
        <v>170</v>
      </c>
      <c r="H688" s="163">
        <v>0</v>
      </c>
      <c r="I688" s="163">
        <v>0</v>
      </c>
      <c r="J688" s="163"/>
      <c r="K688" s="163"/>
      <c r="L688" s="163"/>
      <c r="M688" s="163">
        <v>0</v>
      </c>
      <c r="N688" s="139">
        <v>0</v>
      </c>
      <c r="O688" s="139"/>
      <c r="Q688" s="174">
        <v>0</v>
      </c>
      <c r="R688" s="174">
        <v>0</v>
      </c>
      <c r="S688" s="174"/>
      <c r="T688" s="174"/>
      <c r="U688" s="174"/>
      <c r="V688" s="174">
        <v>0</v>
      </c>
      <c r="W688" s="140">
        <v>0</v>
      </c>
      <c r="X688" s="140"/>
      <c r="Z688" s="176">
        <v>0</v>
      </c>
      <c r="AA688" s="176">
        <v>0</v>
      </c>
      <c r="AB688" s="176"/>
      <c r="AC688" s="176"/>
      <c r="AD688" s="176"/>
      <c r="AE688" s="176">
        <v>0</v>
      </c>
      <c r="AF688" s="172">
        <v>0</v>
      </c>
      <c r="AG688" s="172"/>
      <c r="AI688" s="168">
        <f>IFERROR(VLOOKUP(B688,[2]rptBudgetaryBudgetCrossOrganiza!$A$1:$M$754,4,FALSE),"0")</f>
        <v>0</v>
      </c>
      <c r="AJ688" s="168">
        <f>IFERROR(VLOOKUP(B688,[2]rptBudgetaryBudgetCrossOrganiza!$A$1:$M$754,6,FALSE),"0")</f>
        <v>0</v>
      </c>
      <c r="AK688" s="170">
        <v>0</v>
      </c>
      <c r="AL688" s="170">
        <f>IFERROR(VLOOKUP(B688,[3]rptBudgetaryBudgetCrossOrganiza!$A$8792:$O$10068,13,FALSE),"0")</f>
        <v>0</v>
      </c>
      <c r="AM688" s="170"/>
      <c r="AN688" s="170"/>
      <c r="AO688" s="170"/>
      <c r="AP688" s="170"/>
      <c r="AQ688" s="170"/>
      <c r="AS688" s="140"/>
      <c r="AT688" s="140"/>
      <c r="AU688" s="140"/>
      <c r="AV688" s="140"/>
      <c r="AW688" s="140"/>
      <c r="AX688" s="140"/>
      <c r="AY688" s="140"/>
      <c r="AZ688" s="140"/>
      <c r="BA688" s="141" t="b">
        <f t="shared" si="92"/>
        <v>1</v>
      </c>
      <c r="BB688" s="141">
        <f t="shared" si="96"/>
        <v>0</v>
      </c>
    </row>
    <row r="689" spans="1:55" x14ac:dyDescent="0.2">
      <c r="A689" s="141">
        <v>7</v>
      </c>
      <c r="B689" s="141" t="s">
        <v>932</v>
      </c>
      <c r="C689" s="148" t="str">
        <f t="shared" si="91"/>
        <v>40</v>
      </c>
      <c r="D689" s="148" t="str">
        <f t="shared" si="93"/>
        <v>80</v>
      </c>
      <c r="E689" s="148" t="str">
        <f t="shared" si="94"/>
        <v>670</v>
      </c>
      <c r="F689" s="127" t="str">
        <f t="shared" si="95"/>
        <v>7000.99</v>
      </c>
      <c r="G689" s="141" t="s">
        <v>84</v>
      </c>
      <c r="H689" s="163">
        <v>58500</v>
      </c>
      <c r="I689" s="163">
        <v>0</v>
      </c>
      <c r="J689" s="163"/>
      <c r="K689" s="163"/>
      <c r="L689" s="163"/>
      <c r="M689" s="163">
        <v>0</v>
      </c>
      <c r="N689" s="139">
        <v>0</v>
      </c>
      <c r="O689" s="139"/>
      <c r="Q689" s="174">
        <v>0</v>
      </c>
      <c r="R689" s="174">
        <v>0</v>
      </c>
      <c r="S689" s="174"/>
      <c r="T689" s="174"/>
      <c r="U689" s="174"/>
      <c r="V689" s="174">
        <v>0</v>
      </c>
      <c r="W689" s="140">
        <v>0</v>
      </c>
      <c r="X689" s="140"/>
      <c r="Z689" s="176">
        <v>0</v>
      </c>
      <c r="AA689" s="176">
        <v>0</v>
      </c>
      <c r="AB689" s="176"/>
      <c r="AC689" s="176"/>
      <c r="AD689" s="176"/>
      <c r="AE689" s="176">
        <v>0</v>
      </c>
      <c r="AF689" s="172">
        <v>0</v>
      </c>
      <c r="AG689" s="172"/>
      <c r="AI689" s="168">
        <f>IFERROR(VLOOKUP(B689,[2]rptBudgetaryBudgetCrossOrganiza!$A$1:$M$754,4,FALSE),"0")</f>
        <v>585000</v>
      </c>
      <c r="AJ689" s="168">
        <f>IFERROR(VLOOKUP(B689,[2]rptBudgetaryBudgetCrossOrganiza!$A$1:$M$754,6,FALSE),"0")</f>
        <v>585000</v>
      </c>
      <c r="AK689" s="197">
        <v>650000</v>
      </c>
      <c r="AL689" s="170">
        <f>IFERROR(VLOOKUP(B689,[3]rptBudgetaryBudgetCrossOrganiza!$A$8792:$O$10068,13,FALSE),"0")</f>
        <v>0</v>
      </c>
      <c r="AM689" s="170"/>
      <c r="AN689" s="170"/>
      <c r="AO689" s="170"/>
      <c r="AP689" s="170"/>
      <c r="AQ689" s="170"/>
      <c r="AS689" s="140"/>
      <c r="AT689" s="140"/>
      <c r="AU689" s="140"/>
      <c r="AV689" s="140"/>
      <c r="AW689" s="140"/>
      <c r="AX689" s="140"/>
      <c r="AY689" s="140"/>
      <c r="AZ689" s="140"/>
      <c r="BA689" s="141" t="b">
        <f t="shared" si="92"/>
        <v>0</v>
      </c>
      <c r="BC689" s="141">
        <f>AK689-AI689</f>
        <v>65000</v>
      </c>
    </row>
    <row r="690" spans="1:55" hidden="1" x14ac:dyDescent="0.2">
      <c r="A690" s="141">
        <v>7</v>
      </c>
      <c r="B690" s="141" t="s">
        <v>933</v>
      </c>
      <c r="C690" s="148" t="str">
        <f t="shared" si="91"/>
        <v>40</v>
      </c>
      <c r="D690" s="148" t="str">
        <f t="shared" si="93"/>
        <v>80</v>
      </c>
      <c r="E690" s="148" t="str">
        <f t="shared" si="94"/>
        <v>670</v>
      </c>
      <c r="F690" s="127" t="str">
        <f t="shared" si="95"/>
        <v>7000.03</v>
      </c>
      <c r="G690" s="141" t="s">
        <v>83</v>
      </c>
      <c r="H690" s="163">
        <v>0</v>
      </c>
      <c r="I690" s="163">
        <v>61675</v>
      </c>
      <c r="J690" s="163"/>
      <c r="K690" s="163"/>
      <c r="L690" s="163"/>
      <c r="M690" s="163">
        <v>40506.47</v>
      </c>
      <c r="N690" s="139">
        <v>40506.47</v>
      </c>
      <c r="O690" s="139"/>
      <c r="Q690" s="174">
        <v>0</v>
      </c>
      <c r="R690" s="174">
        <v>58515</v>
      </c>
      <c r="S690" s="174"/>
      <c r="T690" s="174"/>
      <c r="U690" s="174"/>
      <c r="V690" s="174">
        <v>57456.97</v>
      </c>
      <c r="W690" s="140">
        <v>57456.97</v>
      </c>
      <c r="X690" s="140"/>
      <c r="Z690" s="176">
        <v>0</v>
      </c>
      <c r="AA690" s="176">
        <v>0</v>
      </c>
      <c r="AB690" s="176"/>
      <c r="AC690" s="176"/>
      <c r="AD690" s="176"/>
      <c r="AE690" s="176">
        <v>0</v>
      </c>
      <c r="AF690" s="172">
        <v>0</v>
      </c>
      <c r="AG690" s="172"/>
      <c r="AI690" s="168">
        <f>IFERROR(VLOOKUP(B690,[2]rptBudgetaryBudgetCrossOrganiza!$A$1:$M$754,4,FALSE),"0")</f>
        <v>0</v>
      </c>
      <c r="AJ690" s="168">
        <f>IFERROR(VLOOKUP(B690,[2]rptBudgetaryBudgetCrossOrganiza!$A$1:$M$754,6,FALSE),"0")</f>
        <v>0</v>
      </c>
      <c r="AK690" s="170">
        <v>0</v>
      </c>
      <c r="AL690" s="170">
        <f>IFERROR(VLOOKUP(B690,[3]rptBudgetaryBudgetCrossOrganiza!$A$8792:$O$10068,13,FALSE),"0")</f>
        <v>0</v>
      </c>
      <c r="AM690" s="170"/>
      <c r="AN690" s="170"/>
      <c r="AO690" s="170"/>
      <c r="AP690" s="170"/>
      <c r="AQ690" s="170"/>
      <c r="AS690" s="140"/>
      <c r="AT690" s="140"/>
      <c r="AU690" s="140"/>
      <c r="AV690" s="140"/>
      <c r="AW690" s="140"/>
      <c r="AX690" s="140"/>
      <c r="AY690" s="140"/>
      <c r="AZ690" s="140"/>
      <c r="BA690" s="141" t="b">
        <f t="shared" si="92"/>
        <v>1</v>
      </c>
      <c r="BB690" s="141">
        <f t="shared" si="96"/>
        <v>0</v>
      </c>
    </row>
    <row r="691" spans="1:55" hidden="1" x14ac:dyDescent="0.2">
      <c r="A691" s="141">
        <v>6</v>
      </c>
      <c r="B691" s="141" t="s">
        <v>934</v>
      </c>
      <c r="C691" s="148" t="str">
        <f t="shared" si="91"/>
        <v>40</v>
      </c>
      <c r="D691" s="148" t="str">
        <f t="shared" si="93"/>
        <v>80</v>
      </c>
      <c r="E691" s="148" t="str">
        <f t="shared" si="94"/>
        <v>670</v>
      </c>
      <c r="F691" s="127" t="str">
        <f t="shared" si="95"/>
        <v>6300.03</v>
      </c>
      <c r="G691" s="141" t="s">
        <v>1071</v>
      </c>
      <c r="H691" s="163">
        <v>3000</v>
      </c>
      <c r="I691" s="163">
        <v>3000</v>
      </c>
      <c r="J691" s="163"/>
      <c r="K691" s="163"/>
      <c r="L691" s="163"/>
      <c r="M691" s="163">
        <v>1134</v>
      </c>
      <c r="N691" s="139">
        <v>1134</v>
      </c>
      <c r="O691" s="139"/>
      <c r="Q691" s="174">
        <v>3500</v>
      </c>
      <c r="R691" s="174">
        <v>3500</v>
      </c>
      <c r="S691" s="174"/>
      <c r="T691" s="174"/>
      <c r="U691" s="174"/>
      <c r="V691" s="174">
        <v>1301.95</v>
      </c>
      <c r="W691" s="140">
        <v>1301.95</v>
      </c>
      <c r="X691" s="140"/>
      <c r="Z691" s="176">
        <v>3500</v>
      </c>
      <c r="AA691" s="176">
        <v>3500</v>
      </c>
      <c r="AB691" s="176"/>
      <c r="AC691" s="176"/>
      <c r="AD691" s="176"/>
      <c r="AE691" s="176">
        <v>1026</v>
      </c>
      <c r="AF691" s="172">
        <v>1026</v>
      </c>
      <c r="AG691" s="172"/>
      <c r="AI691" s="168">
        <f>IFERROR(VLOOKUP(B691,[2]rptBudgetaryBudgetCrossOrganiza!$A$1:$M$754,4,FALSE),"0")</f>
        <v>3500</v>
      </c>
      <c r="AJ691" s="168">
        <f>IFERROR(VLOOKUP(B691,[2]rptBudgetaryBudgetCrossOrganiza!$A$1:$M$754,6,FALSE),"0")</f>
        <v>3500</v>
      </c>
      <c r="AK691" s="170">
        <v>3500</v>
      </c>
      <c r="AL691" s="170">
        <f>IFERROR(VLOOKUP(B691,[3]rptBudgetaryBudgetCrossOrganiza!$A$8792:$O$10068,13,FALSE),"0")</f>
        <v>106</v>
      </c>
      <c r="AM691" s="170"/>
      <c r="AN691" s="170"/>
      <c r="AO691" s="170"/>
      <c r="AP691" s="170"/>
      <c r="AQ691" s="170"/>
      <c r="AS691" s="140"/>
      <c r="AT691" s="140"/>
      <c r="AU691" s="140"/>
      <c r="AV691" s="140"/>
      <c r="AW691" s="140"/>
      <c r="AX691" s="140"/>
      <c r="AY691" s="140"/>
      <c r="AZ691" s="140"/>
      <c r="BA691" s="141" t="b">
        <f t="shared" si="92"/>
        <v>1</v>
      </c>
      <c r="BB691" s="141">
        <f t="shared" si="96"/>
        <v>0</v>
      </c>
    </row>
    <row r="692" spans="1:55" hidden="1" x14ac:dyDescent="0.2">
      <c r="A692" s="141">
        <v>6</v>
      </c>
      <c r="B692" s="141" t="s">
        <v>935</v>
      </c>
      <c r="C692" s="148" t="str">
        <f t="shared" si="91"/>
        <v>40</v>
      </c>
      <c r="D692" s="148" t="str">
        <f t="shared" si="93"/>
        <v>80</v>
      </c>
      <c r="E692" s="148" t="str">
        <f t="shared" si="94"/>
        <v>670</v>
      </c>
      <c r="F692" s="127" t="str">
        <f t="shared" si="95"/>
        <v>6300.01</v>
      </c>
      <c r="G692" s="141" t="s">
        <v>158</v>
      </c>
      <c r="H692" s="163">
        <v>1000</v>
      </c>
      <c r="I692" s="163">
        <v>1000</v>
      </c>
      <c r="J692" s="163"/>
      <c r="K692" s="163"/>
      <c r="L692" s="163"/>
      <c r="M692" s="163">
        <v>1399</v>
      </c>
      <c r="N692" s="139">
        <v>1399</v>
      </c>
      <c r="O692" s="139"/>
      <c r="Q692" s="174">
        <v>1500</v>
      </c>
      <c r="R692" s="174">
        <v>1500</v>
      </c>
      <c r="S692" s="174"/>
      <c r="T692" s="174"/>
      <c r="U692" s="174"/>
      <c r="V692" s="174">
        <v>1619</v>
      </c>
      <c r="W692" s="140">
        <v>1619</v>
      </c>
      <c r="X692" s="140"/>
      <c r="Z692" s="176">
        <v>2000</v>
      </c>
      <c r="AA692" s="176">
        <v>2000</v>
      </c>
      <c r="AB692" s="176"/>
      <c r="AC692" s="176"/>
      <c r="AD692" s="176"/>
      <c r="AE692" s="176">
        <v>1717</v>
      </c>
      <c r="AF692" s="172">
        <v>1717</v>
      </c>
      <c r="AG692" s="172"/>
      <c r="AI692" s="168">
        <f>IFERROR(VLOOKUP(B692,[2]rptBudgetaryBudgetCrossOrganiza!$A$1:$M$754,4,FALSE),"0")</f>
        <v>2000</v>
      </c>
      <c r="AJ692" s="168">
        <f>IFERROR(VLOOKUP(B692,[2]rptBudgetaryBudgetCrossOrganiza!$A$1:$M$754,6,FALSE),"0")</f>
        <v>2000</v>
      </c>
      <c r="AK692" s="170">
        <v>2000</v>
      </c>
      <c r="AL692" s="170">
        <f>IFERROR(VLOOKUP(B692,[3]rptBudgetaryBudgetCrossOrganiza!$A$8792:$O$10068,13,FALSE),"0")</f>
        <v>1100</v>
      </c>
      <c r="AM692" s="170"/>
      <c r="AN692" s="170"/>
      <c r="AO692" s="170"/>
      <c r="AP692" s="170"/>
      <c r="AQ692" s="170"/>
      <c r="AS692" s="140"/>
      <c r="AT692" s="140"/>
      <c r="AU692" s="140"/>
      <c r="AV692" s="140"/>
      <c r="AW692" s="140"/>
      <c r="AX692" s="140"/>
      <c r="AY692" s="140"/>
      <c r="AZ692" s="140"/>
      <c r="BA692" s="141" t="b">
        <f t="shared" si="92"/>
        <v>1</v>
      </c>
      <c r="BB692" s="141">
        <f t="shared" si="96"/>
        <v>0</v>
      </c>
    </row>
    <row r="693" spans="1:55" hidden="1" x14ac:dyDescent="0.2">
      <c r="A693" s="141">
        <v>6</v>
      </c>
      <c r="B693" s="141" t="s">
        <v>936</v>
      </c>
      <c r="C693" s="148" t="str">
        <f t="shared" si="91"/>
        <v>40</v>
      </c>
      <c r="D693" s="148" t="str">
        <f t="shared" si="93"/>
        <v>80</v>
      </c>
      <c r="E693" s="148" t="str">
        <f t="shared" si="94"/>
        <v>670</v>
      </c>
      <c r="F693" s="127" t="str">
        <f t="shared" si="95"/>
        <v>6350.03</v>
      </c>
      <c r="G693" s="141" t="s">
        <v>161</v>
      </c>
      <c r="H693" s="163">
        <v>5000</v>
      </c>
      <c r="I693" s="163">
        <v>5000</v>
      </c>
      <c r="J693" s="163"/>
      <c r="K693" s="163"/>
      <c r="L693" s="163"/>
      <c r="M693" s="163">
        <v>0</v>
      </c>
      <c r="N693" s="139">
        <v>0</v>
      </c>
      <c r="O693" s="139"/>
      <c r="Q693" s="174">
        <v>7500</v>
      </c>
      <c r="R693" s="174">
        <v>7500</v>
      </c>
      <c r="S693" s="174"/>
      <c r="T693" s="174"/>
      <c r="U693" s="174"/>
      <c r="V693" s="174">
        <v>7098.57</v>
      </c>
      <c r="W693" s="140">
        <v>7098.57</v>
      </c>
      <c r="X693" s="140"/>
      <c r="Z693" s="176">
        <v>7500</v>
      </c>
      <c r="AA693" s="176">
        <v>6420</v>
      </c>
      <c r="AB693" s="176"/>
      <c r="AC693" s="176"/>
      <c r="AD693" s="176"/>
      <c r="AE693" s="176">
        <v>5960</v>
      </c>
      <c r="AF693" s="172">
        <v>5960</v>
      </c>
      <c r="AG693" s="172"/>
      <c r="AI693" s="168">
        <f>IFERROR(VLOOKUP(B693,[2]rptBudgetaryBudgetCrossOrganiza!$A$1:$M$754,4,FALSE),"0")</f>
        <v>7500</v>
      </c>
      <c r="AJ693" s="168">
        <f>IFERROR(VLOOKUP(B693,[2]rptBudgetaryBudgetCrossOrganiza!$A$1:$M$754,6,FALSE),"0")</f>
        <v>8580</v>
      </c>
      <c r="AK693" s="170">
        <v>8580</v>
      </c>
      <c r="AL693" s="170">
        <f>IFERROR(VLOOKUP(B693,[3]rptBudgetaryBudgetCrossOrganiza!$A$8792:$O$10068,13,FALSE),"0")</f>
        <v>7056.69</v>
      </c>
      <c r="AM693" s="170"/>
      <c r="AN693" s="170"/>
      <c r="AO693" s="170"/>
      <c r="AP693" s="170"/>
      <c r="AQ693" s="170"/>
      <c r="AS693" s="140"/>
      <c r="AT693" s="140"/>
      <c r="AU693" s="140"/>
      <c r="AV693" s="140"/>
      <c r="AW693" s="140"/>
      <c r="AX693" s="140"/>
      <c r="AY693" s="140"/>
      <c r="AZ693" s="140"/>
      <c r="BA693" s="141" t="b">
        <f t="shared" si="92"/>
        <v>1</v>
      </c>
      <c r="BB693" s="141">
        <f t="shared" si="96"/>
        <v>1080</v>
      </c>
    </row>
    <row r="694" spans="1:55" hidden="1" x14ac:dyDescent="0.2">
      <c r="A694" s="141">
        <v>6</v>
      </c>
      <c r="B694" s="141" t="s">
        <v>937</v>
      </c>
      <c r="C694" s="148" t="str">
        <f t="shared" si="91"/>
        <v>40</v>
      </c>
      <c r="D694" s="148" t="str">
        <f t="shared" si="93"/>
        <v>80</v>
      </c>
      <c r="E694" s="148" t="str">
        <f t="shared" si="94"/>
        <v>670</v>
      </c>
      <c r="F694" s="127" t="str">
        <f t="shared" si="95"/>
        <v>6350.04</v>
      </c>
      <c r="G694" s="141" t="s">
        <v>1050</v>
      </c>
      <c r="H694" s="163">
        <v>66000</v>
      </c>
      <c r="I694" s="163">
        <v>66000</v>
      </c>
      <c r="J694" s="163"/>
      <c r="K694" s="163"/>
      <c r="L694" s="163"/>
      <c r="M694" s="163">
        <v>49866.42</v>
      </c>
      <c r="N694" s="139">
        <v>49866.42</v>
      </c>
      <c r="O694" s="139"/>
      <c r="Q694" s="174">
        <v>70000</v>
      </c>
      <c r="R694" s="174">
        <v>70000</v>
      </c>
      <c r="S694" s="174"/>
      <c r="T694" s="174"/>
      <c r="U694" s="174"/>
      <c r="V694" s="174">
        <v>38112.5</v>
      </c>
      <c r="W694" s="140">
        <v>38112.5</v>
      </c>
      <c r="X694" s="140"/>
      <c r="Z694" s="176">
        <v>80000</v>
      </c>
      <c r="AA694" s="176">
        <v>78920</v>
      </c>
      <c r="AB694" s="176"/>
      <c r="AC694" s="176"/>
      <c r="AD694" s="176"/>
      <c r="AE694" s="176">
        <v>60000</v>
      </c>
      <c r="AF694" s="172">
        <v>60000</v>
      </c>
      <c r="AG694" s="172"/>
      <c r="AI694" s="168">
        <f>IFERROR(VLOOKUP(B694,[2]rptBudgetaryBudgetCrossOrganiza!$A$1:$M$754,4,FALSE),"0")</f>
        <v>80000</v>
      </c>
      <c r="AJ694" s="168">
        <f>IFERROR(VLOOKUP(B694,[2]rptBudgetaryBudgetCrossOrganiza!$A$1:$M$754,6,FALSE),"0")</f>
        <v>81080</v>
      </c>
      <c r="AK694" s="170">
        <v>81080</v>
      </c>
      <c r="AL694" s="170">
        <f>IFERROR(VLOOKUP(B694,[3]rptBudgetaryBudgetCrossOrganiza!$A$8792:$O$10068,13,FALSE),"0")</f>
        <v>0</v>
      </c>
      <c r="AM694" s="170"/>
      <c r="AN694" s="170"/>
      <c r="AO694" s="170"/>
      <c r="AP694" s="170"/>
      <c r="AQ694" s="170"/>
      <c r="AS694" s="140"/>
      <c r="AT694" s="140"/>
      <c r="AU694" s="140"/>
      <c r="AV694" s="140"/>
      <c r="AW694" s="140"/>
      <c r="AX694" s="140"/>
      <c r="AY694" s="140"/>
      <c r="AZ694" s="140"/>
      <c r="BA694" s="141" t="b">
        <f t="shared" si="92"/>
        <v>1</v>
      </c>
      <c r="BB694" s="141">
        <f t="shared" si="96"/>
        <v>1080</v>
      </c>
    </row>
    <row r="695" spans="1:55" hidden="1" x14ac:dyDescent="0.2">
      <c r="A695" s="141">
        <v>5</v>
      </c>
      <c r="B695" s="141" t="s">
        <v>938</v>
      </c>
      <c r="C695" s="148" t="str">
        <f t="shared" si="91"/>
        <v>40</v>
      </c>
      <c r="D695" s="148" t="str">
        <f t="shared" si="93"/>
        <v>80</v>
      </c>
      <c r="E695" s="148" t="str">
        <f t="shared" si="94"/>
        <v>670</v>
      </c>
      <c r="F695" s="127" t="str">
        <f t="shared" si="95"/>
        <v>6000.01</v>
      </c>
      <c r="G695" s="141" t="s">
        <v>115</v>
      </c>
      <c r="H695" s="163">
        <v>25000</v>
      </c>
      <c r="I695" s="163">
        <v>25000</v>
      </c>
      <c r="J695" s="163"/>
      <c r="K695" s="163"/>
      <c r="L695" s="163"/>
      <c r="M695" s="163">
        <v>0</v>
      </c>
      <c r="N695" s="139">
        <v>0</v>
      </c>
      <c r="O695" s="139"/>
      <c r="Q695" s="174">
        <v>47500</v>
      </c>
      <c r="R695" s="174">
        <v>72500</v>
      </c>
      <c r="S695" s="174"/>
      <c r="T695" s="174"/>
      <c r="U695" s="174"/>
      <c r="V695" s="174">
        <v>40424.9</v>
      </c>
      <c r="W695" s="140">
        <v>40424.9</v>
      </c>
      <c r="X695" s="140"/>
      <c r="Z695" s="176">
        <v>50000</v>
      </c>
      <c r="AA695" s="176">
        <v>69685</v>
      </c>
      <c r="AB695" s="176"/>
      <c r="AC695" s="176"/>
      <c r="AD695" s="176"/>
      <c r="AE695" s="176">
        <v>23674.07</v>
      </c>
      <c r="AF695" s="172">
        <v>23674.07</v>
      </c>
      <c r="AG695" s="172"/>
      <c r="AI695" s="168">
        <f>IFERROR(VLOOKUP(B695,[2]rptBudgetaryBudgetCrossOrganiza!$A$1:$M$754,4,FALSE),"0")</f>
        <v>50000</v>
      </c>
      <c r="AJ695" s="168">
        <f>IFERROR(VLOOKUP(B695,[2]rptBudgetaryBudgetCrossOrganiza!$A$1:$M$754,6,FALSE),"0")</f>
        <v>50000</v>
      </c>
      <c r="AK695" s="170">
        <v>50000</v>
      </c>
      <c r="AL695" s="170">
        <f>IFERROR(VLOOKUP(B695,[3]rptBudgetaryBudgetCrossOrganiza!$A$8792:$O$10068,13,FALSE),"0")</f>
        <v>0</v>
      </c>
      <c r="AM695" s="170"/>
      <c r="AN695" s="170"/>
      <c r="AO695" s="170"/>
      <c r="AP695" s="170"/>
      <c r="AQ695" s="170"/>
      <c r="AS695" s="140"/>
      <c r="AT695" s="140"/>
      <c r="AU695" s="140"/>
      <c r="AV695" s="140"/>
      <c r="AW695" s="140"/>
      <c r="AX695" s="140"/>
      <c r="AY695" s="140"/>
      <c r="AZ695" s="140"/>
      <c r="BA695" s="141" t="b">
        <f t="shared" si="92"/>
        <v>1</v>
      </c>
      <c r="BB695" s="141">
        <f t="shared" si="96"/>
        <v>0</v>
      </c>
    </row>
    <row r="696" spans="1:55" x14ac:dyDescent="0.2">
      <c r="A696" s="141">
        <v>9</v>
      </c>
      <c r="B696" s="141" t="s">
        <v>939</v>
      </c>
      <c r="C696" s="148" t="str">
        <f t="shared" si="91"/>
        <v>40</v>
      </c>
      <c r="D696" s="148" t="str">
        <f t="shared" si="93"/>
        <v>80</v>
      </c>
      <c r="E696" s="148" t="str">
        <f t="shared" si="94"/>
        <v>670</v>
      </c>
      <c r="F696" s="127" t="str">
        <f t="shared" si="95"/>
        <v>6400.15</v>
      </c>
      <c r="G696" s="141" t="s">
        <v>1076</v>
      </c>
      <c r="H696" s="163">
        <v>20000</v>
      </c>
      <c r="I696" s="163">
        <v>20000</v>
      </c>
      <c r="J696" s="163"/>
      <c r="K696" s="163"/>
      <c r="L696" s="163"/>
      <c r="M696" s="163">
        <v>0</v>
      </c>
      <c r="N696" s="139">
        <v>0</v>
      </c>
      <c r="O696" s="139"/>
      <c r="Q696" s="174">
        <v>0</v>
      </c>
      <c r="R696" s="174">
        <v>0</v>
      </c>
      <c r="S696" s="174"/>
      <c r="T696" s="174"/>
      <c r="U696" s="174"/>
      <c r="V696" s="174">
        <v>0</v>
      </c>
      <c r="W696" s="140">
        <v>0</v>
      </c>
      <c r="X696" s="140"/>
      <c r="Z696" s="176">
        <v>0</v>
      </c>
      <c r="AA696" s="176">
        <v>0</v>
      </c>
      <c r="AB696" s="176"/>
      <c r="AC696" s="176"/>
      <c r="AD696" s="176"/>
      <c r="AE696" s="176">
        <v>0</v>
      </c>
      <c r="AF696" s="172">
        <v>0</v>
      </c>
      <c r="AG696" s="172"/>
      <c r="AI696" s="168">
        <f>IFERROR(VLOOKUP(B696,[2]rptBudgetaryBudgetCrossOrganiza!$A$1:$M$754,4,FALSE),"0")</f>
        <v>0</v>
      </c>
      <c r="AJ696" s="168">
        <f>IFERROR(VLOOKUP(B696,[2]rptBudgetaryBudgetCrossOrganiza!$A$1:$M$754,6,FALSE),"0")</f>
        <v>0</v>
      </c>
      <c r="AK696" s="197">
        <v>60000</v>
      </c>
      <c r="AL696" s="170">
        <f>IFERROR(VLOOKUP(B696,[3]rptBudgetaryBudgetCrossOrganiza!$A$8792:$O$10068,13,FALSE),"0")</f>
        <v>0</v>
      </c>
      <c r="AM696" s="170"/>
      <c r="AN696" s="170"/>
      <c r="AO696" s="170"/>
      <c r="AP696" s="170"/>
      <c r="AQ696" s="170"/>
      <c r="AS696" s="140"/>
      <c r="AT696" s="140"/>
      <c r="AU696" s="140"/>
      <c r="AV696" s="140"/>
      <c r="AW696" s="140"/>
      <c r="AX696" s="140"/>
      <c r="AY696" s="140"/>
      <c r="AZ696" s="140"/>
      <c r="BA696" s="141" t="b">
        <f t="shared" si="92"/>
        <v>0</v>
      </c>
      <c r="BB696" s="141">
        <f t="shared" si="96"/>
        <v>60000</v>
      </c>
    </row>
    <row r="697" spans="1:55" hidden="1" x14ac:dyDescent="0.2">
      <c r="A697" s="141">
        <v>9</v>
      </c>
      <c r="B697" s="141" t="s">
        <v>940</v>
      </c>
      <c r="C697" s="148" t="str">
        <f t="shared" si="91"/>
        <v>40</v>
      </c>
      <c r="D697" s="148" t="str">
        <f t="shared" si="93"/>
        <v>80</v>
      </c>
      <c r="E697" s="148" t="str">
        <f t="shared" si="94"/>
        <v>670</v>
      </c>
      <c r="F697" s="127" t="str">
        <f t="shared" si="95"/>
        <v>6400.04</v>
      </c>
      <c r="G697" s="141" t="s">
        <v>121</v>
      </c>
      <c r="H697" s="163">
        <v>10000</v>
      </c>
      <c r="I697" s="163">
        <v>10000</v>
      </c>
      <c r="J697" s="163"/>
      <c r="K697" s="163"/>
      <c r="L697" s="163"/>
      <c r="M697" s="163">
        <v>0</v>
      </c>
      <c r="N697" s="139">
        <v>0</v>
      </c>
      <c r="O697" s="139"/>
      <c r="Q697" s="174">
        <v>10000</v>
      </c>
      <c r="R697" s="174">
        <v>10000</v>
      </c>
      <c r="S697" s="174"/>
      <c r="T697" s="174"/>
      <c r="U697" s="174"/>
      <c r="V697" s="174">
        <v>0</v>
      </c>
      <c r="W697" s="140">
        <v>0</v>
      </c>
      <c r="X697" s="140"/>
      <c r="Z697" s="176">
        <v>10000</v>
      </c>
      <c r="AA697" s="176">
        <v>10000</v>
      </c>
      <c r="AB697" s="176"/>
      <c r="AC697" s="176"/>
      <c r="AD697" s="176"/>
      <c r="AE697" s="176">
        <v>0</v>
      </c>
      <c r="AF697" s="172">
        <v>0</v>
      </c>
      <c r="AG697" s="172"/>
      <c r="AI697" s="168">
        <f>IFERROR(VLOOKUP(B697,[2]rptBudgetaryBudgetCrossOrganiza!$A$1:$M$754,4,FALSE),"0")</f>
        <v>10000</v>
      </c>
      <c r="AJ697" s="168">
        <f>IFERROR(VLOOKUP(B697,[2]rptBudgetaryBudgetCrossOrganiza!$A$1:$M$754,6,FALSE),"0")</f>
        <v>10000</v>
      </c>
      <c r="AK697" s="170">
        <v>10000</v>
      </c>
      <c r="AL697" s="170">
        <f>IFERROR(VLOOKUP(B697,[3]rptBudgetaryBudgetCrossOrganiza!$A$8792:$O$10068,13,FALSE),"0")</f>
        <v>0</v>
      </c>
      <c r="AM697" s="170"/>
      <c r="AN697" s="170"/>
      <c r="AO697" s="170"/>
      <c r="AP697" s="170"/>
      <c r="AQ697" s="170"/>
      <c r="AS697" s="140"/>
      <c r="AT697" s="140"/>
      <c r="AU697" s="140"/>
      <c r="AV697" s="140"/>
      <c r="AW697" s="140"/>
      <c r="AX697" s="140"/>
      <c r="AY697" s="140"/>
      <c r="AZ697" s="140"/>
      <c r="BA697" s="141" t="b">
        <f t="shared" si="92"/>
        <v>1</v>
      </c>
      <c r="BB697" s="141">
        <f t="shared" si="96"/>
        <v>0</v>
      </c>
    </row>
    <row r="698" spans="1:55" hidden="1" x14ac:dyDescent="0.2">
      <c r="A698" s="141">
        <v>9</v>
      </c>
      <c r="B698" s="141" t="s">
        <v>941</v>
      </c>
      <c r="C698" s="148" t="str">
        <f t="shared" si="91"/>
        <v>40</v>
      </c>
      <c r="D698" s="148" t="str">
        <f t="shared" si="93"/>
        <v>80</v>
      </c>
      <c r="E698" s="148" t="str">
        <f t="shared" si="94"/>
        <v>670</v>
      </c>
      <c r="F698" s="127" t="str">
        <f t="shared" si="95"/>
        <v>6400.02</v>
      </c>
      <c r="G698" s="141" t="s">
        <v>120</v>
      </c>
      <c r="H698" s="163">
        <v>195000</v>
      </c>
      <c r="I698" s="163">
        <v>209271</v>
      </c>
      <c r="J698" s="163"/>
      <c r="K698" s="163"/>
      <c r="L698" s="163"/>
      <c r="M698" s="163">
        <v>57292.480000000003</v>
      </c>
      <c r="N698" s="139">
        <v>57292.480000000003</v>
      </c>
      <c r="O698" s="139"/>
      <c r="Q698" s="174">
        <v>195000</v>
      </c>
      <c r="R698" s="174">
        <v>126755</v>
      </c>
      <c r="S698" s="174"/>
      <c r="T698" s="174"/>
      <c r="U698" s="174"/>
      <c r="V698" s="174">
        <v>82314.240000000005</v>
      </c>
      <c r="W698" s="140">
        <v>82314.240000000005</v>
      </c>
      <c r="X698" s="140"/>
      <c r="Z698" s="176">
        <v>195000</v>
      </c>
      <c r="AA698" s="176">
        <v>163245</v>
      </c>
      <c r="AB698" s="176"/>
      <c r="AC698" s="176"/>
      <c r="AD698" s="176"/>
      <c r="AE698" s="176">
        <v>91239.18</v>
      </c>
      <c r="AF698" s="172">
        <v>91239.18</v>
      </c>
      <c r="AG698" s="172"/>
      <c r="AI698" s="168">
        <f>IFERROR(VLOOKUP(B698,[2]rptBudgetaryBudgetCrossOrganiza!$A$1:$M$754,4,FALSE),"0")</f>
        <v>220000</v>
      </c>
      <c r="AJ698" s="168">
        <f>IFERROR(VLOOKUP(B698,[2]rptBudgetaryBudgetCrossOrganiza!$A$1:$M$754,6,FALSE),"0")</f>
        <v>220000</v>
      </c>
      <c r="AK698" s="170">
        <v>220000</v>
      </c>
      <c r="AL698" s="170">
        <f>IFERROR(VLOOKUP(B698,[3]rptBudgetaryBudgetCrossOrganiza!$A$8792:$O$10068,13,FALSE),"0")</f>
        <v>5090.13</v>
      </c>
      <c r="AM698" s="170"/>
      <c r="AN698" s="170"/>
      <c r="AO698" s="170"/>
      <c r="AP698" s="170"/>
      <c r="AQ698" s="170"/>
      <c r="AS698" s="140"/>
      <c r="AT698" s="140"/>
      <c r="AU698" s="140"/>
      <c r="AV698" s="140"/>
      <c r="AW698" s="140"/>
      <c r="AX698" s="140"/>
      <c r="AY698" s="140"/>
      <c r="AZ698" s="140"/>
      <c r="BA698" s="141" t="b">
        <f t="shared" si="92"/>
        <v>1</v>
      </c>
      <c r="BB698" s="141">
        <f t="shared" si="96"/>
        <v>0</v>
      </c>
    </row>
    <row r="699" spans="1:55" hidden="1" x14ac:dyDescent="0.2">
      <c r="A699" s="141">
        <v>4</v>
      </c>
      <c r="B699" s="141" t="s">
        <v>942</v>
      </c>
      <c r="C699" s="148" t="str">
        <f t="shared" si="91"/>
        <v>40</v>
      </c>
      <c r="D699" s="148" t="str">
        <f t="shared" si="93"/>
        <v>80</v>
      </c>
      <c r="E699" s="148" t="str">
        <f t="shared" si="94"/>
        <v>670</v>
      </c>
      <c r="F699" s="127" t="str">
        <f t="shared" si="95"/>
        <v>5000.07</v>
      </c>
      <c r="G699" s="141" t="s">
        <v>91</v>
      </c>
      <c r="H699" s="163">
        <v>1923</v>
      </c>
      <c r="I699" s="163">
        <v>2027</v>
      </c>
      <c r="J699" s="163"/>
      <c r="K699" s="163"/>
      <c r="L699" s="163"/>
      <c r="M699" s="163">
        <v>2015.91</v>
      </c>
      <c r="N699" s="139">
        <v>2015.91</v>
      </c>
      <c r="O699" s="139"/>
      <c r="Q699" s="174">
        <v>2760</v>
      </c>
      <c r="R699" s="174">
        <v>2760</v>
      </c>
      <c r="S699" s="174"/>
      <c r="T699" s="174"/>
      <c r="U699" s="174"/>
      <c r="V699" s="174">
        <v>2067.0700000000002</v>
      </c>
      <c r="W699" s="140">
        <v>2067.0700000000002</v>
      </c>
      <c r="X699" s="140"/>
      <c r="Z699" s="176">
        <v>2760</v>
      </c>
      <c r="AA699" s="176">
        <v>2760</v>
      </c>
      <c r="AB699" s="176"/>
      <c r="AC699" s="176"/>
      <c r="AD699" s="176"/>
      <c r="AE699" s="176">
        <v>3212.83</v>
      </c>
      <c r="AF699" s="172">
        <v>3212.83</v>
      </c>
      <c r="AG699" s="172"/>
      <c r="AI699" s="168">
        <f>IFERROR(VLOOKUP(B699,[2]rptBudgetaryBudgetCrossOrganiza!$A$1:$M$754,4,FALSE),"0")</f>
        <v>2844</v>
      </c>
      <c r="AJ699" s="168">
        <f>IFERROR(VLOOKUP(B699,[2]rptBudgetaryBudgetCrossOrganiza!$A$1:$M$754,6,FALSE),"0")</f>
        <v>2844</v>
      </c>
      <c r="AK699" s="197">
        <v>2844</v>
      </c>
      <c r="AL699" s="170">
        <f>IFERROR(VLOOKUP(B699,[3]rptBudgetaryBudgetCrossOrganiza!$A$8792:$O$10068,13,FALSE),"0")</f>
        <v>0</v>
      </c>
      <c r="AM699" s="170"/>
      <c r="AN699" s="170"/>
      <c r="AO699" s="170"/>
      <c r="AP699" s="170"/>
      <c r="AQ699" s="170"/>
      <c r="AS699" s="140"/>
      <c r="AT699" s="140"/>
      <c r="AU699" s="140"/>
      <c r="AV699" s="140"/>
      <c r="AW699" s="140"/>
      <c r="AX699" s="140"/>
      <c r="AY699" s="140"/>
      <c r="AZ699" s="140"/>
      <c r="BA699" s="141" t="b">
        <f t="shared" si="92"/>
        <v>1</v>
      </c>
      <c r="BB699" s="141">
        <f t="shared" si="96"/>
        <v>0</v>
      </c>
    </row>
    <row r="700" spans="1:55" hidden="1" x14ac:dyDescent="0.2">
      <c r="A700" s="141">
        <v>4</v>
      </c>
      <c r="B700" s="141" t="s">
        <v>943</v>
      </c>
      <c r="C700" s="148" t="str">
        <f t="shared" si="91"/>
        <v>40</v>
      </c>
      <c r="D700" s="148" t="str">
        <f t="shared" si="93"/>
        <v>80</v>
      </c>
      <c r="E700" s="148" t="str">
        <f t="shared" si="94"/>
        <v>670</v>
      </c>
      <c r="F700" s="127" t="str">
        <f t="shared" si="95"/>
        <v>5000.12</v>
      </c>
      <c r="G700" s="141" t="s">
        <v>96</v>
      </c>
      <c r="H700" s="163">
        <v>0</v>
      </c>
      <c r="I700" s="163">
        <v>0</v>
      </c>
      <c r="J700" s="163"/>
      <c r="K700" s="163"/>
      <c r="L700" s="163"/>
      <c r="M700" s="163">
        <v>0</v>
      </c>
      <c r="N700" s="139">
        <v>0</v>
      </c>
      <c r="O700" s="139"/>
      <c r="Q700" s="174">
        <v>0</v>
      </c>
      <c r="R700" s="174">
        <v>0</v>
      </c>
      <c r="S700" s="174"/>
      <c r="T700" s="174"/>
      <c r="U700" s="174"/>
      <c r="V700" s="174">
        <v>0</v>
      </c>
      <c r="W700" s="140">
        <v>0</v>
      </c>
      <c r="X700" s="140"/>
      <c r="Z700" s="176">
        <v>0</v>
      </c>
      <c r="AA700" s="176">
        <v>0</v>
      </c>
      <c r="AB700" s="176"/>
      <c r="AC700" s="176"/>
      <c r="AD700" s="176"/>
      <c r="AE700" s="176">
        <v>0</v>
      </c>
      <c r="AF700" s="172">
        <v>0</v>
      </c>
      <c r="AG700" s="172"/>
      <c r="AI700" s="168">
        <f>IFERROR(VLOOKUP(B700,[2]rptBudgetaryBudgetCrossOrganiza!$A$1:$M$754,4,FALSE),"0")</f>
        <v>0</v>
      </c>
      <c r="AJ700" s="168">
        <f>IFERROR(VLOOKUP(B700,[2]rptBudgetaryBudgetCrossOrganiza!$A$1:$M$754,6,FALSE),"0")</f>
        <v>0</v>
      </c>
      <c r="AK700" s="170">
        <v>0</v>
      </c>
      <c r="AL700" s="170">
        <f>IFERROR(VLOOKUP(B700,[3]rptBudgetaryBudgetCrossOrganiza!$A$8792:$O$10068,13,FALSE),"0")</f>
        <v>0</v>
      </c>
      <c r="AM700" s="170"/>
      <c r="AN700" s="170"/>
      <c r="AO700" s="170"/>
      <c r="AP700" s="170"/>
      <c r="AQ700" s="170"/>
      <c r="AS700" s="140"/>
      <c r="AT700" s="140"/>
      <c r="AU700" s="140"/>
      <c r="AV700" s="140"/>
      <c r="AW700" s="140"/>
      <c r="AX700" s="140"/>
      <c r="AY700" s="140"/>
      <c r="AZ700" s="140"/>
      <c r="BA700" s="141" t="b">
        <f t="shared" si="92"/>
        <v>1</v>
      </c>
      <c r="BB700" s="141">
        <f t="shared" si="96"/>
        <v>0</v>
      </c>
    </row>
    <row r="701" spans="1:55" hidden="1" x14ac:dyDescent="0.2">
      <c r="A701" s="141">
        <v>4</v>
      </c>
      <c r="B701" s="141" t="s">
        <v>944</v>
      </c>
      <c r="C701" s="148" t="str">
        <f t="shared" si="91"/>
        <v>40</v>
      </c>
      <c r="D701" s="148" t="str">
        <f t="shared" si="93"/>
        <v>80</v>
      </c>
      <c r="E701" s="148" t="str">
        <f t="shared" si="94"/>
        <v>670</v>
      </c>
      <c r="F701" s="127" t="str">
        <f t="shared" si="95"/>
        <v>5000.05</v>
      </c>
      <c r="G701" s="141" t="s">
        <v>89</v>
      </c>
      <c r="H701" s="163">
        <v>0</v>
      </c>
      <c r="I701" s="163">
        <v>0</v>
      </c>
      <c r="J701" s="163"/>
      <c r="K701" s="163"/>
      <c r="L701" s="163"/>
      <c r="M701" s="163">
        <v>0</v>
      </c>
      <c r="N701" s="139">
        <v>0</v>
      </c>
      <c r="O701" s="139"/>
      <c r="Q701" s="174">
        <v>0</v>
      </c>
      <c r="R701" s="174">
        <v>0</v>
      </c>
      <c r="S701" s="174"/>
      <c r="T701" s="174"/>
      <c r="U701" s="174"/>
      <c r="V701" s="174">
        <v>0</v>
      </c>
      <c r="W701" s="140">
        <v>0</v>
      </c>
      <c r="X701" s="140"/>
      <c r="Z701" s="176">
        <v>0</v>
      </c>
      <c r="AA701" s="176">
        <v>0</v>
      </c>
      <c r="AB701" s="176"/>
      <c r="AC701" s="176"/>
      <c r="AD701" s="176"/>
      <c r="AE701" s="176">
        <v>0</v>
      </c>
      <c r="AF701" s="172">
        <v>0</v>
      </c>
      <c r="AG701" s="172"/>
      <c r="AI701" s="168">
        <f>IFERROR(VLOOKUP(B701,[2]rptBudgetaryBudgetCrossOrganiza!$A$1:$M$754,4,FALSE),"0")</f>
        <v>0</v>
      </c>
      <c r="AJ701" s="168">
        <f>IFERROR(VLOOKUP(B701,[2]rptBudgetaryBudgetCrossOrganiza!$A$1:$M$754,6,FALSE),"0")</f>
        <v>0</v>
      </c>
      <c r="AK701" s="170">
        <v>0</v>
      </c>
      <c r="AL701" s="170">
        <f>IFERROR(VLOOKUP(B701,[3]rptBudgetaryBudgetCrossOrganiza!$A$8792:$O$10068,13,FALSE),"0")</f>
        <v>0</v>
      </c>
      <c r="AM701" s="170"/>
      <c r="AN701" s="170"/>
      <c r="AO701" s="170"/>
      <c r="AP701" s="170"/>
      <c r="AQ701" s="170"/>
      <c r="AS701" s="140"/>
      <c r="AT701" s="140"/>
      <c r="AU701" s="140"/>
      <c r="AV701" s="140"/>
      <c r="AW701" s="140"/>
      <c r="AX701" s="140"/>
      <c r="AY701" s="140"/>
      <c r="AZ701" s="140"/>
      <c r="BA701" s="141" t="b">
        <f t="shared" si="92"/>
        <v>1</v>
      </c>
      <c r="BB701" s="141">
        <f t="shared" si="96"/>
        <v>0</v>
      </c>
    </row>
    <row r="702" spans="1:55" hidden="1" x14ac:dyDescent="0.2">
      <c r="A702" s="141">
        <v>4</v>
      </c>
      <c r="B702" s="141" t="s">
        <v>945</v>
      </c>
      <c r="C702" s="148" t="str">
        <f t="shared" si="91"/>
        <v>40</v>
      </c>
      <c r="D702" s="148" t="str">
        <f t="shared" si="93"/>
        <v>80</v>
      </c>
      <c r="E702" s="148" t="str">
        <f t="shared" si="94"/>
        <v>670</v>
      </c>
      <c r="F702" s="127" t="str">
        <f t="shared" si="95"/>
        <v>5000.10</v>
      </c>
      <c r="G702" s="141" t="s">
        <v>94</v>
      </c>
      <c r="H702" s="163">
        <v>0</v>
      </c>
      <c r="I702" s="163">
        <v>0</v>
      </c>
      <c r="J702" s="163"/>
      <c r="K702" s="163"/>
      <c r="L702" s="163"/>
      <c r="M702" s="163">
        <v>0</v>
      </c>
      <c r="N702" s="139">
        <v>0</v>
      </c>
      <c r="O702" s="139"/>
      <c r="Q702" s="174">
        <v>0</v>
      </c>
      <c r="R702" s="174">
        <v>0</v>
      </c>
      <c r="S702" s="174"/>
      <c r="T702" s="174"/>
      <c r="U702" s="174"/>
      <c r="V702" s="174">
        <v>0</v>
      </c>
      <c r="W702" s="140">
        <v>0</v>
      </c>
      <c r="X702" s="140"/>
      <c r="Z702" s="176">
        <v>0</v>
      </c>
      <c r="AA702" s="176">
        <v>0</v>
      </c>
      <c r="AB702" s="176"/>
      <c r="AC702" s="176"/>
      <c r="AD702" s="176"/>
      <c r="AE702" s="176">
        <v>0</v>
      </c>
      <c r="AF702" s="172">
        <v>0</v>
      </c>
      <c r="AG702" s="172"/>
      <c r="AI702" s="168">
        <f>IFERROR(VLOOKUP(B702,[2]rptBudgetaryBudgetCrossOrganiza!$A$1:$M$754,4,FALSE),"0")</f>
        <v>0</v>
      </c>
      <c r="AJ702" s="168">
        <f>IFERROR(VLOOKUP(B702,[2]rptBudgetaryBudgetCrossOrganiza!$A$1:$M$754,6,FALSE),"0")</f>
        <v>0</v>
      </c>
      <c r="AK702" s="170">
        <v>0</v>
      </c>
      <c r="AL702" s="170">
        <f>IFERROR(VLOOKUP(B702,[3]rptBudgetaryBudgetCrossOrganiza!$A$8792:$O$10068,13,FALSE),"0")</f>
        <v>0</v>
      </c>
      <c r="AM702" s="170"/>
      <c r="AN702" s="170"/>
      <c r="AO702" s="170"/>
      <c r="AP702" s="170"/>
      <c r="AQ702" s="170"/>
      <c r="AS702" s="140"/>
      <c r="AT702" s="140"/>
      <c r="AU702" s="140"/>
      <c r="AV702" s="140"/>
      <c r="AW702" s="140"/>
      <c r="AX702" s="140"/>
      <c r="AY702" s="140"/>
      <c r="AZ702" s="140"/>
      <c r="BA702" s="141" t="b">
        <f t="shared" si="92"/>
        <v>1</v>
      </c>
      <c r="BB702" s="141">
        <f t="shared" si="96"/>
        <v>0</v>
      </c>
    </row>
    <row r="703" spans="1:55" hidden="1" x14ac:dyDescent="0.2">
      <c r="A703" s="141">
        <v>4</v>
      </c>
      <c r="B703" s="141" t="s">
        <v>946</v>
      </c>
      <c r="C703" s="148" t="str">
        <f t="shared" si="91"/>
        <v>40</v>
      </c>
      <c r="D703" s="148" t="str">
        <f t="shared" si="93"/>
        <v>80</v>
      </c>
      <c r="E703" s="148" t="str">
        <f t="shared" si="94"/>
        <v>670</v>
      </c>
      <c r="F703" s="127" t="str">
        <f t="shared" si="95"/>
        <v>5000.04</v>
      </c>
      <c r="G703" s="141" t="s">
        <v>88</v>
      </c>
      <c r="H703" s="163">
        <v>0</v>
      </c>
      <c r="I703" s="163">
        <v>0</v>
      </c>
      <c r="J703" s="163"/>
      <c r="K703" s="163"/>
      <c r="L703" s="163"/>
      <c r="M703" s="163">
        <v>0</v>
      </c>
      <c r="N703" s="139">
        <v>0</v>
      </c>
      <c r="O703" s="139"/>
      <c r="Q703" s="174">
        <v>0</v>
      </c>
      <c r="R703" s="174">
        <v>0</v>
      </c>
      <c r="S703" s="174"/>
      <c r="T703" s="174"/>
      <c r="U703" s="174"/>
      <c r="V703" s="174">
        <v>0</v>
      </c>
      <c r="W703" s="140">
        <v>0</v>
      </c>
      <c r="X703" s="140"/>
      <c r="Z703" s="176">
        <v>0</v>
      </c>
      <c r="AA703" s="176">
        <v>0</v>
      </c>
      <c r="AB703" s="176"/>
      <c r="AC703" s="176"/>
      <c r="AD703" s="176"/>
      <c r="AE703" s="176">
        <v>0</v>
      </c>
      <c r="AF703" s="172">
        <v>0</v>
      </c>
      <c r="AG703" s="172"/>
      <c r="AI703" s="168">
        <f>IFERROR(VLOOKUP(B703,[2]rptBudgetaryBudgetCrossOrganiza!$A$1:$M$754,4,FALSE),"0")</f>
        <v>0</v>
      </c>
      <c r="AJ703" s="168">
        <f>IFERROR(VLOOKUP(B703,[2]rptBudgetaryBudgetCrossOrganiza!$A$1:$M$754,6,FALSE),"0")</f>
        <v>0</v>
      </c>
      <c r="AK703" s="170">
        <v>0</v>
      </c>
      <c r="AL703" s="170">
        <f>IFERROR(VLOOKUP(B703,[3]rptBudgetaryBudgetCrossOrganiza!$A$8792:$O$10068,13,FALSE),"0")</f>
        <v>0</v>
      </c>
      <c r="AM703" s="170"/>
      <c r="AN703" s="170"/>
      <c r="AO703" s="170"/>
      <c r="AP703" s="170"/>
      <c r="AQ703" s="170"/>
      <c r="AS703" s="140"/>
      <c r="AT703" s="140"/>
      <c r="AU703" s="140"/>
      <c r="AV703" s="140"/>
      <c r="AW703" s="140"/>
      <c r="AX703" s="140"/>
      <c r="AY703" s="140"/>
      <c r="AZ703" s="140"/>
      <c r="BA703" s="141" t="b">
        <f t="shared" si="92"/>
        <v>1</v>
      </c>
      <c r="BB703" s="141">
        <f t="shared" si="96"/>
        <v>0</v>
      </c>
    </row>
    <row r="704" spans="1:55" hidden="1" x14ac:dyDescent="0.2">
      <c r="A704" s="141">
        <v>4</v>
      </c>
      <c r="B704" s="141" t="s">
        <v>947</v>
      </c>
      <c r="C704" s="148" t="str">
        <f t="shared" si="91"/>
        <v>40</v>
      </c>
      <c r="D704" s="148" t="str">
        <f t="shared" si="93"/>
        <v>80</v>
      </c>
      <c r="E704" s="148" t="str">
        <f t="shared" si="94"/>
        <v>670</v>
      </c>
      <c r="F704" s="127" t="str">
        <f t="shared" si="95"/>
        <v>5000.08</v>
      </c>
      <c r="G704" s="141" t="s">
        <v>92</v>
      </c>
      <c r="H704" s="163">
        <v>4678</v>
      </c>
      <c r="I704" s="163">
        <v>4738</v>
      </c>
      <c r="J704" s="163"/>
      <c r="K704" s="163"/>
      <c r="L704" s="163"/>
      <c r="M704" s="163">
        <v>3711.69</v>
      </c>
      <c r="N704" s="139">
        <v>3711.69</v>
      </c>
      <c r="O704" s="139"/>
      <c r="Q704" s="174">
        <v>3775</v>
      </c>
      <c r="R704" s="174">
        <v>3775</v>
      </c>
      <c r="S704" s="174"/>
      <c r="T704" s="174"/>
      <c r="U704" s="174"/>
      <c r="V704" s="174">
        <v>4726.28</v>
      </c>
      <c r="W704" s="140">
        <v>4726.28</v>
      </c>
      <c r="X704" s="140"/>
      <c r="Z704" s="176">
        <v>5375</v>
      </c>
      <c r="AA704" s="176">
        <v>5375</v>
      </c>
      <c r="AB704" s="176"/>
      <c r="AC704" s="176"/>
      <c r="AD704" s="176"/>
      <c r="AE704" s="176">
        <v>4709.72</v>
      </c>
      <c r="AF704" s="172">
        <v>4709.72</v>
      </c>
      <c r="AG704" s="172"/>
      <c r="AI704" s="168">
        <f>IFERROR(VLOOKUP(B704,[2]rptBudgetaryBudgetCrossOrganiza!$A$1:$M$754,4,FALSE),"0")</f>
        <v>5537</v>
      </c>
      <c r="AJ704" s="168">
        <f>IFERROR(VLOOKUP(B704,[2]rptBudgetaryBudgetCrossOrganiza!$A$1:$M$754,6,FALSE),"0")</f>
        <v>5537</v>
      </c>
      <c r="AK704" s="170">
        <v>5537</v>
      </c>
      <c r="AL704" s="170">
        <f>IFERROR(VLOOKUP(B704,[3]rptBudgetaryBudgetCrossOrganiza!$A$8792:$O$10068,13,FALSE),"0")</f>
        <v>1893.51</v>
      </c>
      <c r="AM704" s="170"/>
      <c r="AN704" s="170"/>
      <c r="AO704" s="170"/>
      <c r="AP704" s="170"/>
      <c r="AQ704" s="170"/>
      <c r="AS704" s="140"/>
      <c r="AT704" s="140"/>
      <c r="AU704" s="140"/>
      <c r="AV704" s="140"/>
      <c r="AW704" s="140"/>
      <c r="AX704" s="140"/>
      <c r="AY704" s="140"/>
      <c r="AZ704" s="140"/>
      <c r="BA704" s="141" t="b">
        <f t="shared" si="92"/>
        <v>1</v>
      </c>
      <c r="BB704" s="141">
        <f t="shared" si="96"/>
        <v>0</v>
      </c>
    </row>
    <row r="705" spans="1:54" hidden="1" x14ac:dyDescent="0.2">
      <c r="A705" s="141">
        <v>4</v>
      </c>
      <c r="B705" s="141" t="s">
        <v>948</v>
      </c>
      <c r="C705" s="148" t="str">
        <f t="shared" si="91"/>
        <v>40</v>
      </c>
      <c r="D705" s="148" t="str">
        <f t="shared" si="93"/>
        <v>80</v>
      </c>
      <c r="E705" s="148" t="str">
        <f t="shared" si="94"/>
        <v>670</v>
      </c>
      <c r="F705" s="127" t="str">
        <f t="shared" si="95"/>
        <v>5000.09</v>
      </c>
      <c r="G705" s="141" t="s">
        <v>93</v>
      </c>
      <c r="H705" s="163">
        <v>0</v>
      </c>
      <c r="I705" s="163">
        <v>0</v>
      </c>
      <c r="J705" s="163"/>
      <c r="K705" s="163"/>
      <c r="L705" s="163"/>
      <c r="M705" s="163">
        <v>0</v>
      </c>
      <c r="N705" s="139">
        <v>0</v>
      </c>
      <c r="O705" s="139"/>
      <c r="Q705" s="174">
        <v>0</v>
      </c>
      <c r="R705" s="174">
        <v>0</v>
      </c>
      <c r="S705" s="174"/>
      <c r="T705" s="174"/>
      <c r="U705" s="174"/>
      <c r="V705" s="174">
        <v>0</v>
      </c>
      <c r="W705" s="140">
        <v>0</v>
      </c>
      <c r="X705" s="140"/>
      <c r="Z705" s="176">
        <v>0</v>
      </c>
      <c r="AA705" s="176">
        <v>0</v>
      </c>
      <c r="AB705" s="176"/>
      <c r="AC705" s="176"/>
      <c r="AD705" s="176"/>
      <c r="AE705" s="176">
        <v>0</v>
      </c>
      <c r="AF705" s="172">
        <v>0</v>
      </c>
      <c r="AG705" s="172"/>
      <c r="AI705" s="168">
        <f>IFERROR(VLOOKUP(B705,[2]rptBudgetaryBudgetCrossOrganiza!$A$1:$M$754,4,FALSE),"0")</f>
        <v>0</v>
      </c>
      <c r="AJ705" s="168">
        <f>IFERROR(VLOOKUP(B705,[2]rptBudgetaryBudgetCrossOrganiza!$A$1:$M$754,6,FALSE),"0")</f>
        <v>0</v>
      </c>
      <c r="AK705" s="170">
        <v>0</v>
      </c>
      <c r="AL705" s="170">
        <f>IFERROR(VLOOKUP(B705,[3]rptBudgetaryBudgetCrossOrganiza!$A$8792:$O$10068,13,FALSE),"0")</f>
        <v>0</v>
      </c>
      <c r="AM705" s="170"/>
      <c r="AN705" s="170"/>
      <c r="AO705" s="170"/>
      <c r="AP705" s="170"/>
      <c r="AQ705" s="170"/>
      <c r="AS705" s="140"/>
      <c r="AT705" s="140"/>
      <c r="AU705" s="140"/>
      <c r="AV705" s="140"/>
      <c r="AW705" s="140"/>
      <c r="AX705" s="140"/>
      <c r="AY705" s="140"/>
      <c r="AZ705" s="140"/>
      <c r="BA705" s="141" t="b">
        <f t="shared" si="92"/>
        <v>1</v>
      </c>
      <c r="BB705" s="141">
        <f t="shared" si="96"/>
        <v>0</v>
      </c>
    </row>
    <row r="706" spans="1:54" hidden="1" x14ac:dyDescent="0.2">
      <c r="A706" s="141">
        <v>4</v>
      </c>
      <c r="B706" s="141" t="s">
        <v>949</v>
      </c>
      <c r="C706" s="148" t="str">
        <f t="shared" si="91"/>
        <v>40</v>
      </c>
      <c r="D706" s="148" t="str">
        <f t="shared" si="93"/>
        <v>80</v>
      </c>
      <c r="E706" s="148" t="str">
        <f t="shared" si="94"/>
        <v>670</v>
      </c>
      <c r="F706" s="127" t="str">
        <f t="shared" si="95"/>
        <v>5000.06</v>
      </c>
      <c r="G706" s="141" t="s">
        <v>90</v>
      </c>
      <c r="H706" s="163">
        <v>500</v>
      </c>
      <c r="I706" s="163">
        <v>500</v>
      </c>
      <c r="J706" s="163"/>
      <c r="K706" s="163"/>
      <c r="L706" s="163"/>
      <c r="M706" s="163">
        <v>376.05</v>
      </c>
      <c r="N706" s="139">
        <v>376.05</v>
      </c>
      <c r="O706" s="139"/>
      <c r="Q706" s="174">
        <v>500</v>
      </c>
      <c r="R706" s="174">
        <v>500</v>
      </c>
      <c r="S706" s="174"/>
      <c r="T706" s="174"/>
      <c r="U706" s="174"/>
      <c r="V706" s="174">
        <v>0</v>
      </c>
      <c r="W706" s="140">
        <v>0</v>
      </c>
      <c r="X706" s="140"/>
      <c r="Z706" s="176">
        <v>500</v>
      </c>
      <c r="AA706" s="176">
        <v>500</v>
      </c>
      <c r="AB706" s="176"/>
      <c r="AC706" s="176"/>
      <c r="AD706" s="176"/>
      <c r="AE706" s="176">
        <v>65.88</v>
      </c>
      <c r="AF706" s="172">
        <v>65.88</v>
      </c>
      <c r="AG706" s="172"/>
      <c r="AI706" s="168">
        <f>IFERROR(VLOOKUP(B706,[2]rptBudgetaryBudgetCrossOrganiza!$A$1:$M$754,4,FALSE),"0")</f>
        <v>500</v>
      </c>
      <c r="AJ706" s="168">
        <f>IFERROR(VLOOKUP(B706,[2]rptBudgetaryBudgetCrossOrganiza!$A$1:$M$754,6,FALSE),"0")</f>
        <v>500</v>
      </c>
      <c r="AK706" s="170">
        <v>500</v>
      </c>
      <c r="AL706" s="170">
        <f>IFERROR(VLOOKUP(B706,[3]rptBudgetaryBudgetCrossOrganiza!$A$8792:$O$10068,13,FALSE),"0")</f>
        <v>0</v>
      </c>
      <c r="AM706" s="170"/>
      <c r="AN706" s="170"/>
      <c r="AO706" s="170"/>
      <c r="AP706" s="170"/>
      <c r="AQ706" s="170"/>
      <c r="AS706" s="140"/>
      <c r="AT706" s="140"/>
      <c r="AU706" s="140"/>
      <c r="AV706" s="140"/>
      <c r="AW706" s="140"/>
      <c r="AX706" s="140"/>
      <c r="AY706" s="140"/>
      <c r="AZ706" s="140"/>
      <c r="BA706" s="141" t="b">
        <f t="shared" si="92"/>
        <v>1</v>
      </c>
      <c r="BB706" s="141">
        <f t="shared" si="96"/>
        <v>0</v>
      </c>
    </row>
    <row r="707" spans="1:54" hidden="1" x14ac:dyDescent="0.2">
      <c r="A707" s="141">
        <v>4</v>
      </c>
      <c r="B707" s="141" t="s">
        <v>950</v>
      </c>
      <c r="C707" s="148" t="str">
        <f t="shared" si="91"/>
        <v>40</v>
      </c>
      <c r="D707" s="148" t="str">
        <f t="shared" si="93"/>
        <v>80</v>
      </c>
      <c r="E707" s="148" t="str">
        <f t="shared" si="94"/>
        <v>670</v>
      </c>
      <c r="F707" s="127" t="str">
        <f t="shared" si="95"/>
        <v>5000.03</v>
      </c>
      <c r="G707" s="141" t="s">
        <v>87</v>
      </c>
      <c r="H707" s="163">
        <v>55000</v>
      </c>
      <c r="I707" s="163">
        <v>55000</v>
      </c>
      <c r="J707" s="163"/>
      <c r="K707" s="163"/>
      <c r="L707" s="163"/>
      <c r="M707" s="163">
        <v>33190.699999999997</v>
      </c>
      <c r="N707" s="139">
        <v>33190.699999999997</v>
      </c>
      <c r="O707" s="139"/>
      <c r="Q707" s="174">
        <v>40000</v>
      </c>
      <c r="R707" s="174">
        <v>40000</v>
      </c>
      <c r="S707" s="174"/>
      <c r="T707" s="174"/>
      <c r="U707" s="174"/>
      <c r="V707" s="174">
        <v>33189.58</v>
      </c>
      <c r="W707" s="140">
        <v>33189.58</v>
      </c>
      <c r="X707" s="140"/>
      <c r="Z707" s="176">
        <v>40000</v>
      </c>
      <c r="AA707" s="176">
        <v>40000</v>
      </c>
      <c r="AB707" s="176"/>
      <c r="AC707" s="176"/>
      <c r="AD707" s="176"/>
      <c r="AE707" s="176">
        <v>28064.39</v>
      </c>
      <c r="AF707" s="172">
        <v>28064.39</v>
      </c>
      <c r="AG707" s="172"/>
      <c r="AI707" s="168">
        <f>IFERROR(VLOOKUP(B707,[2]rptBudgetaryBudgetCrossOrganiza!$A$1:$M$754,4,FALSE),"0")</f>
        <v>41200</v>
      </c>
      <c r="AJ707" s="168">
        <f>IFERROR(VLOOKUP(B707,[2]rptBudgetaryBudgetCrossOrganiza!$A$1:$M$754,6,FALSE),"0")</f>
        <v>41200</v>
      </c>
      <c r="AK707" s="170">
        <v>41200</v>
      </c>
      <c r="AL707" s="170">
        <f>IFERROR(VLOOKUP(B707,[3]rptBudgetaryBudgetCrossOrganiza!$A$8792:$O$10068,13,FALSE),"0")</f>
        <v>4496.04</v>
      </c>
      <c r="AM707" s="170"/>
      <c r="AN707" s="170"/>
      <c r="AO707" s="170"/>
      <c r="AP707" s="170"/>
      <c r="AQ707" s="170"/>
      <c r="AS707" s="140"/>
      <c r="AT707" s="140"/>
      <c r="AU707" s="140"/>
      <c r="AV707" s="140"/>
      <c r="AW707" s="140"/>
      <c r="AX707" s="140"/>
      <c r="AY707" s="140"/>
      <c r="AZ707" s="140"/>
      <c r="BA707" s="141" t="b">
        <f t="shared" si="92"/>
        <v>1</v>
      </c>
      <c r="BB707" s="141">
        <f t="shared" si="96"/>
        <v>0</v>
      </c>
    </row>
    <row r="708" spans="1:54" hidden="1" x14ac:dyDescent="0.2">
      <c r="A708" s="141">
        <v>4</v>
      </c>
      <c r="B708" s="141" t="s">
        <v>951</v>
      </c>
      <c r="C708" s="148" t="str">
        <f t="shared" ref="C708:C725" si="97">MID(B708,5,2)</f>
        <v>40</v>
      </c>
      <c r="D708" s="148" t="str">
        <f t="shared" si="93"/>
        <v>80</v>
      </c>
      <c r="E708" s="148" t="str">
        <f t="shared" si="94"/>
        <v>670</v>
      </c>
      <c r="F708" s="127" t="str">
        <f t="shared" si="95"/>
        <v>5000.02</v>
      </c>
      <c r="G708" s="141" t="s">
        <v>86</v>
      </c>
      <c r="H708" s="163">
        <v>0</v>
      </c>
      <c r="I708" s="163">
        <v>0</v>
      </c>
      <c r="J708" s="163"/>
      <c r="K708" s="163"/>
      <c r="L708" s="163"/>
      <c r="M708" s="163">
        <v>0</v>
      </c>
      <c r="N708" s="139">
        <v>0</v>
      </c>
      <c r="O708" s="139"/>
      <c r="Q708" s="174">
        <v>0</v>
      </c>
      <c r="R708" s="174">
        <v>0</v>
      </c>
      <c r="S708" s="174"/>
      <c r="T708" s="174"/>
      <c r="U708" s="174"/>
      <c r="V708" s="174">
        <v>0</v>
      </c>
      <c r="W708" s="140">
        <v>0</v>
      </c>
      <c r="X708" s="140"/>
      <c r="Z708" s="176">
        <v>0</v>
      </c>
      <c r="AA708" s="176">
        <v>0</v>
      </c>
      <c r="AB708" s="176"/>
      <c r="AC708" s="176"/>
      <c r="AD708" s="176"/>
      <c r="AE708" s="176">
        <v>0</v>
      </c>
      <c r="AF708" s="172">
        <v>0</v>
      </c>
      <c r="AG708" s="172"/>
      <c r="AI708" s="168">
        <f>IFERROR(VLOOKUP(B708,[2]rptBudgetaryBudgetCrossOrganiza!$A$1:$M$754,4,FALSE),"0")</f>
        <v>0</v>
      </c>
      <c r="AJ708" s="168">
        <f>IFERROR(VLOOKUP(B708,[2]rptBudgetaryBudgetCrossOrganiza!$A$1:$M$754,6,FALSE),"0")</f>
        <v>0</v>
      </c>
      <c r="AK708" s="170">
        <v>0</v>
      </c>
      <c r="AL708" s="170">
        <f>IFERROR(VLOOKUP(B708,[3]rptBudgetaryBudgetCrossOrganiza!$A$8792:$O$10068,13,FALSE),"0")</f>
        <v>0</v>
      </c>
      <c r="AM708" s="170"/>
      <c r="AN708" s="170"/>
      <c r="AO708" s="170"/>
      <c r="AP708" s="170"/>
      <c r="AQ708" s="170"/>
      <c r="AS708" s="140"/>
      <c r="AT708" s="140"/>
      <c r="AU708" s="140"/>
      <c r="AV708" s="140"/>
      <c r="AW708" s="140"/>
      <c r="AX708" s="140"/>
      <c r="AY708" s="140"/>
      <c r="AZ708" s="140"/>
      <c r="BA708" s="141" t="b">
        <f t="shared" si="92"/>
        <v>1</v>
      </c>
      <c r="BB708" s="141">
        <f t="shared" si="96"/>
        <v>0</v>
      </c>
    </row>
    <row r="709" spans="1:54" hidden="1" x14ac:dyDescent="0.2">
      <c r="A709" s="141">
        <v>4</v>
      </c>
      <c r="B709" s="141" t="s">
        <v>952</v>
      </c>
      <c r="C709" s="148" t="str">
        <f t="shared" si="97"/>
        <v>40</v>
      </c>
      <c r="D709" s="148" t="str">
        <f t="shared" si="93"/>
        <v>80</v>
      </c>
      <c r="E709" s="148" t="str">
        <f t="shared" si="94"/>
        <v>670</v>
      </c>
      <c r="F709" s="127" t="str">
        <f t="shared" si="95"/>
        <v>5000.01</v>
      </c>
      <c r="G709" s="141" t="s">
        <v>85</v>
      </c>
      <c r="H709" s="163">
        <v>508325</v>
      </c>
      <c r="I709" s="163">
        <v>605482</v>
      </c>
      <c r="J709" s="163"/>
      <c r="K709" s="163"/>
      <c r="L709" s="163"/>
      <c r="M709" s="163">
        <v>560554.59</v>
      </c>
      <c r="N709" s="139">
        <v>560554.59</v>
      </c>
      <c r="O709" s="139"/>
      <c r="Q709" s="174">
        <v>621635</v>
      </c>
      <c r="R709" s="174">
        <v>621390</v>
      </c>
      <c r="S709" s="174"/>
      <c r="T709" s="174"/>
      <c r="U709" s="174"/>
      <c r="V709" s="174">
        <v>616918.09</v>
      </c>
      <c r="W709" s="140">
        <v>616918.09</v>
      </c>
      <c r="X709" s="140"/>
      <c r="Z709" s="176">
        <v>664865</v>
      </c>
      <c r="AA709" s="176">
        <v>694598</v>
      </c>
      <c r="AB709" s="176"/>
      <c r="AC709" s="176"/>
      <c r="AD709" s="176"/>
      <c r="AE709" s="176">
        <v>670000.96</v>
      </c>
      <c r="AF709" s="172">
        <v>670000.96</v>
      </c>
      <c r="AG709" s="172"/>
      <c r="AI709" s="168">
        <f>IFERROR(VLOOKUP(B709,[2]rptBudgetaryBudgetCrossOrganiza!$A$1:$M$754,4,FALSE),"0")</f>
        <v>684811</v>
      </c>
      <c r="AJ709" s="168">
        <f>IFERROR(VLOOKUP(B709,[2]rptBudgetaryBudgetCrossOrganiza!$A$1:$M$754,6,FALSE),"0")</f>
        <v>684811</v>
      </c>
      <c r="AK709" s="170">
        <v>684811</v>
      </c>
      <c r="AL709" s="170">
        <f>IFERROR(VLOOKUP(B709,[3]rptBudgetaryBudgetCrossOrganiza!$A$8792:$O$10068,13,FALSE),"0")</f>
        <v>173385.94</v>
      </c>
      <c r="AM709" s="170"/>
      <c r="AN709" s="170"/>
      <c r="AO709" s="170"/>
      <c r="AP709" s="170"/>
      <c r="AQ709" s="170"/>
      <c r="AS709" s="140"/>
      <c r="AT709" s="140"/>
      <c r="AU709" s="140"/>
      <c r="AV709" s="140"/>
      <c r="AW709" s="140"/>
      <c r="AX709" s="140"/>
      <c r="AY709" s="140"/>
      <c r="AZ709" s="140"/>
      <c r="BA709" s="141" t="b">
        <f t="shared" ref="BA709:BA772" si="98">AJ709=AK709</f>
        <v>1</v>
      </c>
      <c r="BB709" s="141">
        <f t="shared" si="96"/>
        <v>0</v>
      </c>
    </row>
    <row r="710" spans="1:54" hidden="1" x14ac:dyDescent="0.2">
      <c r="A710" s="141">
        <v>4</v>
      </c>
      <c r="B710" s="141" t="s">
        <v>953</v>
      </c>
      <c r="C710" s="148" t="str">
        <f t="shared" si="97"/>
        <v>40</v>
      </c>
      <c r="D710" s="148" t="str">
        <f t="shared" ref="D710:D725" si="99">MID(B710,8,2)</f>
        <v>80</v>
      </c>
      <c r="E710" s="148" t="str">
        <f t="shared" ref="E710:E725" si="100">MID(B710,11,3)</f>
        <v>670</v>
      </c>
      <c r="F710" s="127" t="str">
        <f t="shared" ref="F710:F725" si="101">RIGHT(B710,7)</f>
        <v>5000.11</v>
      </c>
      <c r="G710" s="141" t="s">
        <v>95</v>
      </c>
      <c r="H710" s="163">
        <v>0</v>
      </c>
      <c r="I710" s="163">
        <v>0</v>
      </c>
      <c r="J710" s="163"/>
      <c r="K710" s="163"/>
      <c r="L710" s="163"/>
      <c r="M710" s="163">
        <v>0</v>
      </c>
      <c r="N710" s="139">
        <v>0</v>
      </c>
      <c r="O710" s="139"/>
      <c r="Q710" s="174">
        <v>0</v>
      </c>
      <c r="R710" s="174">
        <v>0</v>
      </c>
      <c r="S710" s="174"/>
      <c r="T710" s="174"/>
      <c r="U710" s="174"/>
      <c r="V710" s="174">
        <v>0</v>
      </c>
      <c r="W710" s="140">
        <v>0</v>
      </c>
      <c r="X710" s="140"/>
      <c r="Z710" s="176">
        <v>0</v>
      </c>
      <c r="AA710" s="176">
        <v>0</v>
      </c>
      <c r="AB710" s="176"/>
      <c r="AC710" s="176"/>
      <c r="AD710" s="176"/>
      <c r="AE710" s="176">
        <v>0</v>
      </c>
      <c r="AF710" s="172">
        <v>0</v>
      </c>
      <c r="AG710" s="172"/>
      <c r="AI710" s="168">
        <f>IFERROR(VLOOKUP(B710,[2]rptBudgetaryBudgetCrossOrganiza!$A$1:$M$754,4,FALSE),"0")</f>
        <v>0</v>
      </c>
      <c r="AJ710" s="168">
        <f>IFERROR(VLOOKUP(B710,[2]rptBudgetaryBudgetCrossOrganiza!$A$1:$M$754,6,FALSE),"0")</f>
        <v>0</v>
      </c>
      <c r="AK710" s="170">
        <v>0</v>
      </c>
      <c r="AL710" s="170">
        <f>IFERROR(VLOOKUP(B710,[3]rptBudgetaryBudgetCrossOrganiza!$A$8792:$O$10068,13,FALSE),"0")</f>
        <v>0</v>
      </c>
      <c r="AM710" s="170"/>
      <c r="AN710" s="170"/>
      <c r="AO710" s="170"/>
      <c r="AP710" s="170"/>
      <c r="AQ710" s="170"/>
      <c r="AS710" s="140"/>
      <c r="AT710" s="140"/>
      <c r="AU710" s="140"/>
      <c r="AV710" s="140"/>
      <c r="AW710" s="140"/>
      <c r="AX710" s="140"/>
      <c r="AY710" s="140"/>
      <c r="AZ710" s="140"/>
      <c r="BA710" s="141" t="b">
        <f t="shared" si="98"/>
        <v>1</v>
      </c>
      <c r="BB710" s="141">
        <f t="shared" si="96"/>
        <v>0</v>
      </c>
    </row>
    <row r="711" spans="1:54" hidden="1" x14ac:dyDescent="0.2">
      <c r="A711" s="141">
        <v>4</v>
      </c>
      <c r="B711" s="141" t="s">
        <v>1086</v>
      </c>
      <c r="C711" s="148" t="str">
        <f t="shared" si="97"/>
        <v>40</v>
      </c>
      <c r="D711" s="148" t="str">
        <f t="shared" ref="D711" si="102">MID(B711,8,2)</f>
        <v>80</v>
      </c>
      <c r="E711" s="148" t="str">
        <f t="shared" ref="E711" si="103">MID(B711,11,3)</f>
        <v>670</v>
      </c>
      <c r="F711" s="127" t="str">
        <f t="shared" ref="F711" si="104">RIGHT(B711,7)</f>
        <v>5000.99</v>
      </c>
      <c r="G711" s="141" t="s">
        <v>97</v>
      </c>
      <c r="H711" s="163">
        <v>179830</v>
      </c>
      <c r="I711" s="163">
        <v>0</v>
      </c>
      <c r="J711" s="163"/>
      <c r="K711" s="163"/>
      <c r="L711" s="163"/>
      <c r="M711" s="163">
        <v>0</v>
      </c>
      <c r="N711" s="139">
        <v>0</v>
      </c>
      <c r="O711" s="139"/>
      <c r="Q711" s="174"/>
      <c r="R711" s="174"/>
      <c r="S711" s="174"/>
      <c r="T711" s="174"/>
      <c r="U711" s="174"/>
      <c r="V711" s="174"/>
      <c r="W711" s="140"/>
      <c r="X711" s="140"/>
      <c r="Z711" s="176"/>
      <c r="AA711" s="176"/>
      <c r="AB711" s="176"/>
      <c r="AC711" s="176"/>
      <c r="AD711" s="176"/>
      <c r="AE711" s="176"/>
      <c r="AF711" s="172"/>
      <c r="AG711" s="172"/>
      <c r="AI711" s="168"/>
      <c r="AJ711" s="168"/>
      <c r="AK711" s="170">
        <v>0</v>
      </c>
      <c r="AL711" s="170">
        <f>IFERROR(VLOOKUP(B711,[3]rptBudgetaryBudgetCrossOrganiza!$A$8792:$O$10068,13,FALSE),"0")</f>
        <v>0</v>
      </c>
      <c r="AM711" s="170"/>
      <c r="AN711" s="170"/>
      <c r="AO711" s="170"/>
      <c r="AP711" s="170"/>
      <c r="AQ711" s="170"/>
      <c r="AS711" s="140"/>
      <c r="AT711" s="140"/>
      <c r="AU711" s="140"/>
      <c r="AV711" s="140"/>
      <c r="AW711" s="140"/>
      <c r="AX711" s="140"/>
      <c r="AY711" s="140"/>
      <c r="AZ711" s="140"/>
      <c r="BA711" s="141" t="b">
        <f t="shared" si="98"/>
        <v>1</v>
      </c>
      <c r="BB711" s="141">
        <f t="shared" si="96"/>
        <v>0</v>
      </c>
    </row>
    <row r="712" spans="1:54" hidden="1" x14ac:dyDescent="0.2">
      <c r="A712" s="141">
        <v>6</v>
      </c>
      <c r="B712" s="141" t="s">
        <v>954</v>
      </c>
      <c r="C712" s="148" t="str">
        <f t="shared" si="97"/>
        <v>40</v>
      </c>
      <c r="D712" s="148" t="str">
        <f t="shared" si="99"/>
        <v>80</v>
      </c>
      <c r="E712" s="148" t="str">
        <f t="shared" si="100"/>
        <v>670</v>
      </c>
      <c r="F712" s="127" t="str">
        <f t="shared" si="101"/>
        <v>6200.12</v>
      </c>
      <c r="G712" s="141" t="s">
        <v>187</v>
      </c>
      <c r="H712" s="163">
        <v>6200</v>
      </c>
      <c r="I712" s="163">
        <v>6200</v>
      </c>
      <c r="J712" s="163"/>
      <c r="K712" s="163"/>
      <c r="L712" s="163"/>
      <c r="M712" s="163">
        <v>7415.74</v>
      </c>
      <c r="N712" s="139">
        <v>7415.74</v>
      </c>
      <c r="O712" s="139"/>
      <c r="Q712" s="174">
        <v>6500</v>
      </c>
      <c r="R712" s="174">
        <v>13000</v>
      </c>
      <c r="S712" s="174"/>
      <c r="T712" s="174"/>
      <c r="U712" s="174"/>
      <c r="V712" s="174">
        <v>8128.91</v>
      </c>
      <c r="W712" s="140">
        <v>8128.91</v>
      </c>
      <c r="X712" s="140"/>
      <c r="Z712" s="176">
        <v>15000</v>
      </c>
      <c r="AA712" s="176">
        <v>15000</v>
      </c>
      <c r="AB712" s="176"/>
      <c r="AC712" s="176"/>
      <c r="AD712" s="176"/>
      <c r="AE712" s="176">
        <v>536.9</v>
      </c>
      <c r="AF712" s="172">
        <v>536.9</v>
      </c>
      <c r="AG712" s="172"/>
      <c r="AI712" s="168">
        <f>IFERROR(VLOOKUP(B712,[2]rptBudgetaryBudgetCrossOrganiza!$A$1:$M$754,4,FALSE),"0")</f>
        <v>15000</v>
      </c>
      <c r="AJ712" s="168">
        <f>IFERROR(VLOOKUP(B712,[2]rptBudgetaryBudgetCrossOrganiza!$A$1:$M$754,6,FALSE),"0")</f>
        <v>15000</v>
      </c>
      <c r="AK712" s="170">
        <v>15000</v>
      </c>
      <c r="AL712" s="170">
        <f>IFERROR(VLOOKUP(B712,[3]rptBudgetaryBudgetCrossOrganiza!$A$8792:$O$10068,13,FALSE),"0")</f>
        <v>131.47</v>
      </c>
      <c r="AM712" s="170"/>
      <c r="AN712" s="170"/>
      <c r="AO712" s="170"/>
      <c r="AP712" s="170"/>
      <c r="AQ712" s="170"/>
      <c r="AS712" s="140"/>
      <c r="AT712" s="140"/>
      <c r="AU712" s="140"/>
      <c r="AV712" s="140"/>
      <c r="AW712" s="140"/>
      <c r="AX712" s="140"/>
      <c r="AY712" s="140"/>
      <c r="AZ712" s="140"/>
      <c r="BA712" s="141" t="b">
        <f t="shared" si="98"/>
        <v>1</v>
      </c>
      <c r="BB712" s="141">
        <f t="shared" si="96"/>
        <v>0</v>
      </c>
    </row>
    <row r="713" spans="1:54" hidden="1" x14ac:dyDescent="0.2">
      <c r="A713" s="141">
        <v>6</v>
      </c>
      <c r="B713" s="141" t="s">
        <v>955</v>
      </c>
      <c r="C713" s="148" t="str">
        <f t="shared" si="97"/>
        <v>40</v>
      </c>
      <c r="D713" s="148" t="str">
        <f t="shared" si="99"/>
        <v>80</v>
      </c>
      <c r="E713" s="148" t="str">
        <f t="shared" si="100"/>
        <v>670</v>
      </c>
      <c r="F713" s="127" t="str">
        <f t="shared" si="101"/>
        <v>6200.09</v>
      </c>
      <c r="G713" s="141" t="s">
        <v>153</v>
      </c>
      <c r="H713" s="163">
        <v>0</v>
      </c>
      <c r="I713" s="163">
        <v>0</v>
      </c>
      <c r="J713" s="163"/>
      <c r="K713" s="163"/>
      <c r="L713" s="163"/>
      <c r="M713" s="163">
        <v>0</v>
      </c>
      <c r="N713" s="139">
        <v>0</v>
      </c>
      <c r="O713" s="139"/>
      <c r="Q713" s="174">
        <v>0</v>
      </c>
      <c r="R713" s="174">
        <v>0</v>
      </c>
      <c r="S713" s="174"/>
      <c r="T713" s="174"/>
      <c r="U713" s="174"/>
      <c r="V713" s="174">
        <v>0</v>
      </c>
      <c r="W713" s="140">
        <v>0</v>
      </c>
      <c r="X713" s="140"/>
      <c r="Z713" s="176">
        <v>0</v>
      </c>
      <c r="AA713" s="176">
        <v>-160</v>
      </c>
      <c r="AB713" s="176"/>
      <c r="AC713" s="176"/>
      <c r="AD713" s="176"/>
      <c r="AE713" s="176">
        <v>0</v>
      </c>
      <c r="AF713" s="172">
        <v>0</v>
      </c>
      <c r="AG713" s="172"/>
      <c r="AI713" s="168">
        <f>IFERROR(VLOOKUP(B713,[2]rptBudgetaryBudgetCrossOrganiza!$A$1:$M$754,4,FALSE),"0")</f>
        <v>0</v>
      </c>
      <c r="AJ713" s="168">
        <f>IFERROR(VLOOKUP(B713,[2]rptBudgetaryBudgetCrossOrganiza!$A$1:$M$754,6,FALSE),"0")</f>
        <v>0</v>
      </c>
      <c r="AK713" s="170">
        <v>0</v>
      </c>
      <c r="AL713" s="170">
        <f>IFERROR(VLOOKUP(B713,[3]rptBudgetaryBudgetCrossOrganiza!$A$8792:$O$10068,13,FALSE),"0")</f>
        <v>0</v>
      </c>
      <c r="AM713" s="170"/>
      <c r="AN713" s="170"/>
      <c r="AO713" s="170"/>
      <c r="AP713" s="170"/>
      <c r="AQ713" s="170"/>
      <c r="AS713" s="140"/>
      <c r="AT713" s="140"/>
      <c r="AU713" s="140"/>
      <c r="AV713" s="140"/>
      <c r="AW713" s="140"/>
      <c r="AX713" s="140"/>
      <c r="AY713" s="140"/>
      <c r="AZ713" s="140"/>
      <c r="BA713" s="141" t="b">
        <f t="shared" si="98"/>
        <v>1</v>
      </c>
      <c r="BB713" s="141">
        <f t="shared" si="96"/>
        <v>0</v>
      </c>
    </row>
    <row r="714" spans="1:54" hidden="1" x14ac:dyDescent="0.2">
      <c r="A714" s="141">
        <v>6</v>
      </c>
      <c r="B714" s="141" t="s">
        <v>956</v>
      </c>
      <c r="C714" s="148" t="str">
        <f t="shared" si="97"/>
        <v>40</v>
      </c>
      <c r="D714" s="148" t="str">
        <f t="shared" si="99"/>
        <v>80</v>
      </c>
      <c r="E714" s="148" t="str">
        <f t="shared" si="100"/>
        <v>670</v>
      </c>
      <c r="F714" s="127" t="str">
        <f t="shared" si="101"/>
        <v>6200.05</v>
      </c>
      <c r="G714" s="141" t="s">
        <v>119</v>
      </c>
      <c r="H714" s="163">
        <v>5500</v>
      </c>
      <c r="I714" s="163">
        <v>5500</v>
      </c>
      <c r="J714" s="163"/>
      <c r="K714" s="163"/>
      <c r="L714" s="163"/>
      <c r="M714" s="163">
        <v>13276.59</v>
      </c>
      <c r="N714" s="139">
        <v>13276.59</v>
      </c>
      <c r="O714" s="139"/>
      <c r="Q714" s="174">
        <v>15000</v>
      </c>
      <c r="R714" s="174">
        <v>15000</v>
      </c>
      <c r="S714" s="174"/>
      <c r="T714" s="174"/>
      <c r="U714" s="174"/>
      <c r="V714" s="174">
        <v>14869.29</v>
      </c>
      <c r="W714" s="140">
        <v>14869.29</v>
      </c>
      <c r="X714" s="140"/>
      <c r="Z714" s="176">
        <v>15000</v>
      </c>
      <c r="AA714" s="176">
        <v>15000</v>
      </c>
      <c r="AB714" s="176"/>
      <c r="AC714" s="176"/>
      <c r="AD714" s="176"/>
      <c r="AE714" s="176">
        <v>13117.84</v>
      </c>
      <c r="AF714" s="172">
        <v>13117.84</v>
      </c>
      <c r="AG714" s="172"/>
      <c r="AI714" s="168">
        <f>IFERROR(VLOOKUP(B714,[2]rptBudgetaryBudgetCrossOrganiza!$A$1:$M$754,4,FALSE),"0")</f>
        <v>15000</v>
      </c>
      <c r="AJ714" s="168">
        <f>IFERROR(VLOOKUP(B714,[2]rptBudgetaryBudgetCrossOrganiza!$A$1:$M$754,6,FALSE),"0")</f>
        <v>15000</v>
      </c>
      <c r="AK714" s="170">
        <v>15000</v>
      </c>
      <c r="AL714" s="170">
        <f>IFERROR(VLOOKUP(B714,[3]rptBudgetaryBudgetCrossOrganiza!$A$8792:$O$10068,13,FALSE),"0")</f>
        <v>0</v>
      </c>
      <c r="AM714" s="170"/>
      <c r="AN714" s="170"/>
      <c r="AO714" s="170"/>
      <c r="AP714" s="170"/>
      <c r="AQ714" s="170"/>
      <c r="AS714" s="140"/>
      <c r="AT714" s="140"/>
      <c r="AU714" s="140"/>
      <c r="AV714" s="140"/>
      <c r="AW714" s="140"/>
      <c r="AX714" s="140"/>
      <c r="AY714" s="140"/>
      <c r="AZ714" s="140"/>
      <c r="BA714" s="141" t="b">
        <f t="shared" si="98"/>
        <v>1</v>
      </c>
      <c r="BB714" s="141">
        <f t="shared" si="96"/>
        <v>0</v>
      </c>
    </row>
    <row r="715" spans="1:54" hidden="1" x14ac:dyDescent="0.2">
      <c r="A715" s="141">
        <v>6</v>
      </c>
      <c r="B715" s="141" t="s">
        <v>957</v>
      </c>
      <c r="C715" s="148" t="str">
        <f t="shared" si="97"/>
        <v>40</v>
      </c>
      <c r="D715" s="148" t="str">
        <f t="shared" si="99"/>
        <v>80</v>
      </c>
      <c r="E715" s="148" t="str">
        <f t="shared" si="100"/>
        <v>670</v>
      </c>
      <c r="F715" s="127" t="str">
        <f t="shared" si="101"/>
        <v>6200.02</v>
      </c>
      <c r="G715" s="141" t="s">
        <v>117</v>
      </c>
      <c r="H715" s="163">
        <v>50000</v>
      </c>
      <c r="I715" s="163">
        <v>59145</v>
      </c>
      <c r="J715" s="163"/>
      <c r="K715" s="163"/>
      <c r="L715" s="163"/>
      <c r="M715" s="163">
        <v>18296.240000000002</v>
      </c>
      <c r="N715" s="139">
        <v>18296.240000000002</v>
      </c>
      <c r="O715" s="139"/>
      <c r="Q715" s="174">
        <v>50000</v>
      </c>
      <c r="R715" s="174">
        <v>50000</v>
      </c>
      <c r="S715" s="174"/>
      <c r="T715" s="174"/>
      <c r="U715" s="174"/>
      <c r="V715" s="174">
        <v>26710.46</v>
      </c>
      <c r="W715" s="140">
        <v>26710.46</v>
      </c>
      <c r="X715" s="140"/>
      <c r="Z715" s="176">
        <v>40000</v>
      </c>
      <c r="AA715" s="176">
        <v>40000</v>
      </c>
      <c r="AB715" s="176"/>
      <c r="AC715" s="176"/>
      <c r="AD715" s="176"/>
      <c r="AE715" s="176">
        <v>29806.26</v>
      </c>
      <c r="AF715" s="172">
        <v>29806.26</v>
      </c>
      <c r="AG715" s="172"/>
      <c r="AI715" s="168">
        <f>IFERROR(VLOOKUP(B715,[2]rptBudgetaryBudgetCrossOrganiza!$A$1:$M$754,4,FALSE),"0")</f>
        <v>40000</v>
      </c>
      <c r="AJ715" s="168">
        <f>IFERROR(VLOOKUP(B715,[2]rptBudgetaryBudgetCrossOrganiza!$A$1:$M$754,6,FALSE),"0")</f>
        <v>40000</v>
      </c>
      <c r="AK715" s="170">
        <v>40000</v>
      </c>
      <c r="AL715" s="170">
        <f>IFERROR(VLOOKUP(B715,[3]rptBudgetaryBudgetCrossOrganiza!$A$8792:$O$10068,13,FALSE),"0")</f>
        <v>2793.69</v>
      </c>
      <c r="AM715" s="170"/>
      <c r="AN715" s="170"/>
      <c r="AO715" s="170"/>
      <c r="AP715" s="170"/>
      <c r="AQ715" s="170"/>
      <c r="AS715" s="140"/>
      <c r="AT715" s="140"/>
      <c r="AU715" s="140"/>
      <c r="AV715" s="140"/>
      <c r="AW715" s="140"/>
      <c r="AX715" s="140"/>
      <c r="AY715" s="140"/>
      <c r="AZ715" s="140"/>
      <c r="BA715" s="141" t="b">
        <f t="shared" si="98"/>
        <v>1</v>
      </c>
      <c r="BB715" s="141">
        <f t="shared" si="96"/>
        <v>0</v>
      </c>
    </row>
    <row r="716" spans="1:54" x14ac:dyDescent="0.2">
      <c r="A716" s="141">
        <v>6</v>
      </c>
      <c r="B716" s="141" t="s">
        <v>958</v>
      </c>
      <c r="C716" s="148" t="str">
        <f t="shared" si="97"/>
        <v>40</v>
      </c>
      <c r="D716" s="148" t="str">
        <f t="shared" si="99"/>
        <v>80</v>
      </c>
      <c r="E716" s="148" t="str">
        <f t="shared" si="100"/>
        <v>670</v>
      </c>
      <c r="F716" s="127" t="str">
        <f t="shared" si="101"/>
        <v>6280.42</v>
      </c>
      <c r="G716" s="141" t="s">
        <v>1075</v>
      </c>
      <c r="H716" s="163">
        <v>0</v>
      </c>
      <c r="I716" s="163">
        <v>0</v>
      </c>
      <c r="J716" s="163"/>
      <c r="K716" s="163"/>
      <c r="L716" s="163"/>
      <c r="M716" s="163">
        <v>0</v>
      </c>
      <c r="N716" s="139">
        <v>0</v>
      </c>
      <c r="O716" s="139"/>
      <c r="Q716" s="174">
        <v>0</v>
      </c>
      <c r="R716" s="174">
        <v>10000</v>
      </c>
      <c r="S716" s="174"/>
      <c r="T716" s="174"/>
      <c r="U716" s="174"/>
      <c r="V716" s="174">
        <v>0</v>
      </c>
      <c r="W716" s="140">
        <v>0</v>
      </c>
      <c r="X716" s="140"/>
      <c r="Z716" s="176">
        <v>10000</v>
      </c>
      <c r="AA716" s="176">
        <v>10000</v>
      </c>
      <c r="AB716" s="176"/>
      <c r="AC716" s="176"/>
      <c r="AD716" s="176"/>
      <c r="AE716" s="176">
        <v>558.29</v>
      </c>
      <c r="AF716" s="172">
        <v>558.29</v>
      </c>
      <c r="AG716" s="172"/>
      <c r="AI716" s="168">
        <f>IFERROR(VLOOKUP(B716,[2]rptBudgetaryBudgetCrossOrganiza!$A$1:$M$754,4,FALSE),"0")</f>
        <v>10000</v>
      </c>
      <c r="AJ716" s="168">
        <f>IFERROR(VLOOKUP(B716,[2]rptBudgetaryBudgetCrossOrganiza!$A$1:$M$754,6,FALSE),"0")</f>
        <v>10000</v>
      </c>
      <c r="AK716" s="197">
        <v>15000</v>
      </c>
      <c r="AL716" s="170">
        <f>IFERROR(VLOOKUP(B716,[3]rptBudgetaryBudgetCrossOrganiza!$A$8792:$O$10068,13,FALSE),"0")</f>
        <v>998.07</v>
      </c>
      <c r="AM716" s="170"/>
      <c r="AN716" s="170"/>
      <c r="AO716" s="170"/>
      <c r="AP716" s="170"/>
      <c r="AQ716" s="170"/>
      <c r="AS716" s="140"/>
      <c r="AT716" s="140"/>
      <c r="AU716" s="140"/>
      <c r="AV716" s="140"/>
      <c r="AW716" s="140"/>
      <c r="AX716" s="140"/>
      <c r="AY716" s="140"/>
      <c r="AZ716" s="140"/>
      <c r="BA716" s="141" t="b">
        <f t="shared" si="98"/>
        <v>0</v>
      </c>
      <c r="BB716" s="141">
        <f t="shared" si="96"/>
        <v>5000</v>
      </c>
    </row>
    <row r="717" spans="1:54" hidden="1" x14ac:dyDescent="0.2">
      <c r="A717" s="141">
        <v>6</v>
      </c>
      <c r="B717" s="141" t="s">
        <v>959</v>
      </c>
      <c r="C717" s="148" t="str">
        <f t="shared" si="97"/>
        <v>40</v>
      </c>
      <c r="D717" s="148" t="str">
        <f t="shared" si="99"/>
        <v>80</v>
      </c>
      <c r="E717" s="148" t="str">
        <f t="shared" si="100"/>
        <v>670</v>
      </c>
      <c r="F717" s="127" t="str">
        <f t="shared" si="101"/>
        <v>6280.15</v>
      </c>
      <c r="G717" s="141" t="s">
        <v>1068</v>
      </c>
      <c r="H717" s="163">
        <v>7000</v>
      </c>
      <c r="I717" s="163">
        <v>7000</v>
      </c>
      <c r="J717" s="163"/>
      <c r="K717" s="163"/>
      <c r="L717" s="163"/>
      <c r="M717" s="163">
        <v>1916.7</v>
      </c>
      <c r="N717" s="139">
        <v>1916.7</v>
      </c>
      <c r="O717" s="139"/>
      <c r="Q717" s="174">
        <v>7000</v>
      </c>
      <c r="R717" s="174">
        <v>7000</v>
      </c>
      <c r="S717" s="174"/>
      <c r="T717" s="174"/>
      <c r="U717" s="174"/>
      <c r="V717" s="174">
        <v>5166.16</v>
      </c>
      <c r="W717" s="140">
        <v>5166.16</v>
      </c>
      <c r="X717" s="140"/>
      <c r="Z717" s="176">
        <v>7000</v>
      </c>
      <c r="AA717" s="176">
        <v>7000</v>
      </c>
      <c r="AB717" s="176"/>
      <c r="AC717" s="176"/>
      <c r="AD717" s="176"/>
      <c r="AE717" s="176">
        <v>1761.03</v>
      </c>
      <c r="AF717" s="172">
        <v>1761.03</v>
      </c>
      <c r="AG717" s="172"/>
      <c r="AI717" s="168">
        <f>IFERROR(VLOOKUP(B717,[2]rptBudgetaryBudgetCrossOrganiza!$A$1:$M$754,4,FALSE),"0")</f>
        <v>7000</v>
      </c>
      <c r="AJ717" s="168">
        <f>IFERROR(VLOOKUP(B717,[2]rptBudgetaryBudgetCrossOrganiza!$A$1:$M$754,6,FALSE),"0")</f>
        <v>7000</v>
      </c>
      <c r="AK717" s="170">
        <v>7000</v>
      </c>
      <c r="AL717" s="170">
        <f>IFERROR(VLOOKUP(B717,[3]rptBudgetaryBudgetCrossOrganiza!$A$8792:$O$10068,13,FALSE),"0")</f>
        <v>1387.06</v>
      </c>
      <c r="AM717" s="170"/>
      <c r="AN717" s="170"/>
      <c r="AO717" s="170"/>
      <c r="AP717" s="170"/>
      <c r="AQ717" s="170"/>
      <c r="AS717" s="140"/>
      <c r="AT717" s="140"/>
      <c r="AU717" s="140"/>
      <c r="AV717" s="140"/>
      <c r="AW717" s="140"/>
      <c r="AX717" s="140"/>
      <c r="AY717" s="140"/>
      <c r="AZ717" s="140"/>
      <c r="BA717" s="141" t="b">
        <f t="shared" si="98"/>
        <v>1</v>
      </c>
      <c r="BB717" s="141">
        <f t="shared" ref="BB717:BB780" si="105">AK717-AI717</f>
        <v>0</v>
      </c>
    </row>
    <row r="718" spans="1:54" hidden="1" x14ac:dyDescent="0.2">
      <c r="A718" s="141">
        <v>6</v>
      </c>
      <c r="B718" s="141" t="s">
        <v>960</v>
      </c>
      <c r="C718" s="148" t="str">
        <f t="shared" si="97"/>
        <v>40</v>
      </c>
      <c r="D718" s="148" t="str">
        <f t="shared" si="99"/>
        <v>80</v>
      </c>
      <c r="E718" s="148" t="str">
        <f t="shared" si="100"/>
        <v>675</v>
      </c>
      <c r="F718" s="127" t="str">
        <f t="shared" si="101"/>
        <v>6300.03</v>
      </c>
      <c r="G718" s="141" t="s">
        <v>1071</v>
      </c>
      <c r="H718" s="163">
        <v>0</v>
      </c>
      <c r="I718" s="163">
        <v>0</v>
      </c>
      <c r="J718" s="163"/>
      <c r="K718" s="163"/>
      <c r="L718" s="163"/>
      <c r="M718" s="163">
        <v>0</v>
      </c>
      <c r="N718" s="139">
        <v>0</v>
      </c>
      <c r="O718" s="139"/>
      <c r="Q718" s="174">
        <v>0</v>
      </c>
      <c r="R718" s="174">
        <v>0</v>
      </c>
      <c r="S718" s="174"/>
      <c r="T718" s="174"/>
      <c r="U718" s="174"/>
      <c r="V718" s="174">
        <v>0</v>
      </c>
      <c r="W718" s="140">
        <v>0</v>
      </c>
      <c r="X718" s="140"/>
      <c r="Z718" s="176">
        <v>0</v>
      </c>
      <c r="AA718" s="176">
        <v>0</v>
      </c>
      <c r="AB718" s="176"/>
      <c r="AC718" s="176"/>
      <c r="AD718" s="176"/>
      <c r="AE718" s="176">
        <v>0</v>
      </c>
      <c r="AF718" s="172">
        <v>0</v>
      </c>
      <c r="AG718" s="172"/>
      <c r="AI718" s="168">
        <f>IFERROR(VLOOKUP(B718,[2]rptBudgetaryBudgetCrossOrganiza!$A$1:$M$754,4,FALSE),"0")</f>
        <v>0</v>
      </c>
      <c r="AJ718" s="168">
        <f>IFERROR(VLOOKUP(B718,[2]rptBudgetaryBudgetCrossOrganiza!$A$1:$M$754,6,FALSE),"0")</f>
        <v>0</v>
      </c>
      <c r="AK718" s="170">
        <v>0</v>
      </c>
      <c r="AL718" s="170">
        <f>IFERROR(VLOOKUP(B718,[3]rptBudgetaryBudgetCrossOrganiza!$A$8792:$O$10068,13,FALSE),"0")</f>
        <v>0</v>
      </c>
      <c r="AM718" s="170"/>
      <c r="AN718" s="170"/>
      <c r="AO718" s="170"/>
      <c r="AP718" s="170"/>
      <c r="AQ718" s="170"/>
      <c r="AS718" s="140"/>
      <c r="AT718" s="140"/>
      <c r="AU718" s="140"/>
      <c r="AV718" s="140"/>
      <c r="AW718" s="140"/>
      <c r="AX718" s="140"/>
      <c r="AY718" s="140"/>
      <c r="AZ718" s="140"/>
      <c r="BA718" s="141" t="b">
        <f t="shared" si="98"/>
        <v>1</v>
      </c>
      <c r="BB718" s="141">
        <f t="shared" si="105"/>
        <v>0</v>
      </c>
    </row>
    <row r="719" spans="1:54" hidden="1" x14ac:dyDescent="0.2">
      <c r="A719" s="141">
        <v>6</v>
      </c>
      <c r="B719" s="141" t="s">
        <v>961</v>
      </c>
      <c r="C719" s="148" t="str">
        <f t="shared" si="97"/>
        <v>40</v>
      </c>
      <c r="D719" s="148" t="str">
        <f t="shared" si="99"/>
        <v>80</v>
      </c>
      <c r="E719" s="148" t="str">
        <f t="shared" si="100"/>
        <v>675</v>
      </c>
      <c r="F719" s="127" t="str">
        <f t="shared" si="101"/>
        <v>6300.01</v>
      </c>
      <c r="G719" s="141" t="s">
        <v>158</v>
      </c>
      <c r="H719" s="163">
        <v>0</v>
      </c>
      <c r="I719" s="163">
        <v>0</v>
      </c>
      <c r="J719" s="163"/>
      <c r="K719" s="163"/>
      <c r="L719" s="163"/>
      <c r="M719" s="163">
        <v>0</v>
      </c>
      <c r="N719" s="139">
        <v>0</v>
      </c>
      <c r="O719" s="139"/>
      <c r="Q719" s="174">
        <v>0</v>
      </c>
      <c r="R719" s="174">
        <v>0</v>
      </c>
      <c r="S719" s="174"/>
      <c r="T719" s="174"/>
      <c r="U719" s="174"/>
      <c r="V719" s="174">
        <v>0</v>
      </c>
      <c r="W719" s="140">
        <v>0</v>
      </c>
      <c r="X719" s="140"/>
      <c r="Z719" s="176">
        <v>0</v>
      </c>
      <c r="AA719" s="176">
        <v>0</v>
      </c>
      <c r="AB719" s="176"/>
      <c r="AC719" s="176"/>
      <c r="AD719" s="176"/>
      <c r="AE719" s="176">
        <v>0</v>
      </c>
      <c r="AF719" s="172">
        <v>0</v>
      </c>
      <c r="AG719" s="172"/>
      <c r="AI719" s="168">
        <f>IFERROR(VLOOKUP(B719,[2]rptBudgetaryBudgetCrossOrganiza!$A$1:$M$754,4,FALSE),"0")</f>
        <v>0</v>
      </c>
      <c r="AJ719" s="168">
        <f>IFERROR(VLOOKUP(B719,[2]rptBudgetaryBudgetCrossOrganiza!$A$1:$M$754,6,FALSE),"0")</f>
        <v>0</v>
      </c>
      <c r="AK719" s="170">
        <v>0</v>
      </c>
      <c r="AL719" s="170">
        <f>IFERROR(VLOOKUP(B719,[3]rptBudgetaryBudgetCrossOrganiza!$A$8792:$O$10068,13,FALSE),"0")</f>
        <v>0</v>
      </c>
      <c r="AM719" s="170"/>
      <c r="AN719" s="170"/>
      <c r="AO719" s="170"/>
      <c r="AP719" s="170"/>
      <c r="AQ719" s="170"/>
      <c r="AS719" s="140"/>
      <c r="AT719" s="140"/>
      <c r="AU719" s="140"/>
      <c r="AV719" s="140"/>
      <c r="AW719" s="140"/>
      <c r="AX719" s="140"/>
      <c r="AY719" s="140"/>
      <c r="AZ719" s="140"/>
      <c r="BA719" s="141" t="b">
        <f t="shared" si="98"/>
        <v>1</v>
      </c>
      <c r="BB719" s="141">
        <f t="shared" si="105"/>
        <v>0</v>
      </c>
    </row>
    <row r="720" spans="1:54" x14ac:dyDescent="0.2">
      <c r="A720" s="141">
        <v>6</v>
      </c>
      <c r="B720" s="141" t="s">
        <v>962</v>
      </c>
      <c r="C720" s="148" t="str">
        <f t="shared" si="97"/>
        <v>40</v>
      </c>
      <c r="D720" s="148" t="str">
        <f t="shared" si="99"/>
        <v>80</v>
      </c>
      <c r="E720" s="148" t="str">
        <f t="shared" si="100"/>
        <v>675</v>
      </c>
      <c r="F720" s="127" t="str">
        <f t="shared" si="101"/>
        <v>6350.03</v>
      </c>
      <c r="G720" s="141" t="s">
        <v>161</v>
      </c>
      <c r="H720" s="163">
        <v>0</v>
      </c>
      <c r="I720" s="163">
        <v>0</v>
      </c>
      <c r="J720" s="163"/>
      <c r="K720" s="163"/>
      <c r="L720" s="163"/>
      <c r="M720" s="163">
        <v>0</v>
      </c>
      <c r="N720" s="139">
        <v>0</v>
      </c>
      <c r="O720" s="139"/>
      <c r="Q720" s="174">
        <v>0</v>
      </c>
      <c r="R720" s="174">
        <v>0</v>
      </c>
      <c r="S720" s="174"/>
      <c r="T720" s="174"/>
      <c r="U720" s="174"/>
      <c r="V720" s="174">
        <v>0</v>
      </c>
      <c r="W720" s="140">
        <v>0</v>
      </c>
      <c r="X720" s="140"/>
      <c r="Z720" s="176">
        <v>0</v>
      </c>
      <c r="AA720" s="176">
        <v>0</v>
      </c>
      <c r="AB720" s="176"/>
      <c r="AC720" s="176"/>
      <c r="AD720" s="176"/>
      <c r="AE720" s="176">
        <v>0</v>
      </c>
      <c r="AF720" s="172">
        <v>0</v>
      </c>
      <c r="AG720" s="172"/>
      <c r="AI720" s="168">
        <f>IFERROR(VLOOKUP(B720,[2]rptBudgetaryBudgetCrossOrganiza!$A$1:$M$754,4,FALSE),"0")</f>
        <v>0</v>
      </c>
      <c r="AJ720" s="168">
        <f>IFERROR(VLOOKUP(B720,[2]rptBudgetaryBudgetCrossOrganiza!$A$1:$M$754,6,FALSE),"0")</f>
        <v>0</v>
      </c>
      <c r="AK720" s="197">
        <v>60000</v>
      </c>
      <c r="AL720" s="170">
        <f>IFERROR(VLOOKUP(B720,[3]rptBudgetaryBudgetCrossOrganiza!$A$8792:$O$10068,13,FALSE),"0")</f>
        <v>0</v>
      </c>
      <c r="AM720" s="170"/>
      <c r="AN720" s="170"/>
      <c r="AO720" s="170"/>
      <c r="AP720" s="170"/>
      <c r="AQ720" s="170"/>
      <c r="AS720" s="140"/>
      <c r="AT720" s="140"/>
      <c r="AU720" s="140"/>
      <c r="AV720" s="140"/>
      <c r="AW720" s="140"/>
      <c r="AX720" s="140"/>
      <c r="AY720" s="140"/>
      <c r="AZ720" s="140"/>
      <c r="BA720" s="141" t="b">
        <f t="shared" si="98"/>
        <v>0</v>
      </c>
      <c r="BB720" s="141">
        <f t="shared" si="105"/>
        <v>60000</v>
      </c>
    </row>
    <row r="721" spans="1:54" hidden="1" x14ac:dyDescent="0.2">
      <c r="A721" s="141">
        <v>5</v>
      </c>
      <c r="B721" s="141" t="s">
        <v>963</v>
      </c>
      <c r="C721" s="148" t="str">
        <f t="shared" si="97"/>
        <v>40</v>
      </c>
      <c r="D721" s="148" t="str">
        <f t="shared" si="99"/>
        <v>80</v>
      </c>
      <c r="E721" s="148" t="str">
        <f t="shared" si="100"/>
        <v>675</v>
      </c>
      <c r="F721" s="127" t="str">
        <f t="shared" si="101"/>
        <v>6000.01</v>
      </c>
      <c r="G721" s="141" t="s">
        <v>115</v>
      </c>
      <c r="H721" s="163">
        <v>0</v>
      </c>
      <c r="I721" s="163">
        <v>0</v>
      </c>
      <c r="J721" s="163"/>
      <c r="K721" s="163"/>
      <c r="L721" s="163"/>
      <c r="M721" s="163">
        <v>0</v>
      </c>
      <c r="N721" s="139">
        <v>0</v>
      </c>
      <c r="O721" s="139"/>
      <c r="Q721" s="174">
        <v>0</v>
      </c>
      <c r="R721" s="174">
        <v>0</v>
      </c>
      <c r="S721" s="174"/>
      <c r="T721" s="174"/>
      <c r="U721" s="174"/>
      <c r="V721" s="174">
        <v>0</v>
      </c>
      <c r="W721" s="140">
        <v>0</v>
      </c>
      <c r="X721" s="140"/>
      <c r="Z721" s="176">
        <v>0</v>
      </c>
      <c r="AA721" s="176">
        <v>0</v>
      </c>
      <c r="AB721" s="176"/>
      <c r="AC721" s="176"/>
      <c r="AD721" s="176"/>
      <c r="AE721" s="176">
        <v>305.38</v>
      </c>
      <c r="AF721" s="172">
        <v>305.38</v>
      </c>
      <c r="AG721" s="172"/>
      <c r="AI721" s="168">
        <f>IFERROR(VLOOKUP(B721,[2]rptBudgetaryBudgetCrossOrganiza!$A$1:$M$754,4,FALSE),"0")</f>
        <v>0</v>
      </c>
      <c r="AJ721" s="168">
        <f>IFERROR(VLOOKUP(B721,[2]rptBudgetaryBudgetCrossOrganiza!$A$1:$M$754,6,FALSE),"0")</f>
        <v>0</v>
      </c>
      <c r="AK721" s="197">
        <v>0</v>
      </c>
      <c r="AL721" s="170">
        <f>IFERROR(VLOOKUP(B721,[3]rptBudgetaryBudgetCrossOrganiza!$A$8792:$O$10068,13,FALSE),"0")</f>
        <v>0</v>
      </c>
      <c r="AM721" s="170"/>
      <c r="AN721" s="170"/>
      <c r="AO721" s="170"/>
      <c r="AP721" s="170"/>
      <c r="AQ721" s="170"/>
      <c r="AS721" s="140"/>
      <c r="AT721" s="140"/>
      <c r="AU721" s="140"/>
      <c r="AV721" s="140"/>
      <c r="AW721" s="140"/>
      <c r="AX721" s="140"/>
      <c r="AY721" s="140"/>
      <c r="AZ721" s="140"/>
      <c r="BA721" s="141" t="b">
        <f t="shared" si="98"/>
        <v>1</v>
      </c>
      <c r="BB721" s="141">
        <f t="shared" si="105"/>
        <v>0</v>
      </c>
    </row>
    <row r="722" spans="1:54" x14ac:dyDescent="0.2">
      <c r="A722" s="141">
        <v>9</v>
      </c>
      <c r="B722" s="141" t="s">
        <v>964</v>
      </c>
      <c r="C722" s="148" t="str">
        <f t="shared" si="97"/>
        <v>40</v>
      </c>
      <c r="D722" s="148" t="str">
        <f t="shared" si="99"/>
        <v>80</v>
      </c>
      <c r="E722" s="148" t="str">
        <f t="shared" si="100"/>
        <v>675</v>
      </c>
      <c r="F722" s="127" t="str">
        <f t="shared" si="101"/>
        <v>6400.01</v>
      </c>
      <c r="G722" s="141" t="s">
        <v>162</v>
      </c>
      <c r="H722" s="163">
        <v>0</v>
      </c>
      <c r="I722" s="163">
        <v>0</v>
      </c>
      <c r="J722" s="163"/>
      <c r="K722" s="163"/>
      <c r="L722" s="163"/>
      <c r="M722" s="163">
        <v>0</v>
      </c>
      <c r="N722" s="139">
        <v>0</v>
      </c>
      <c r="O722" s="139"/>
      <c r="Q722" s="174">
        <v>0</v>
      </c>
      <c r="R722" s="174">
        <v>0</v>
      </c>
      <c r="S722" s="174"/>
      <c r="T722" s="174"/>
      <c r="U722" s="174"/>
      <c r="V722" s="174">
        <v>0</v>
      </c>
      <c r="W722" s="140">
        <v>0</v>
      </c>
      <c r="X722" s="140"/>
      <c r="Z722" s="176">
        <v>0</v>
      </c>
      <c r="AA722" s="176">
        <v>0</v>
      </c>
      <c r="AB722" s="176"/>
      <c r="AC722" s="176"/>
      <c r="AD722" s="176"/>
      <c r="AE722" s="176">
        <v>0</v>
      </c>
      <c r="AF722" s="172">
        <v>0</v>
      </c>
      <c r="AG722" s="172"/>
      <c r="AI722" s="168">
        <f>IFERROR(VLOOKUP(B722,[2]rptBudgetaryBudgetCrossOrganiza!$A$1:$M$754,4,FALSE),"0")</f>
        <v>0</v>
      </c>
      <c r="AJ722" s="168">
        <f>IFERROR(VLOOKUP(B722,[2]rptBudgetaryBudgetCrossOrganiza!$A$1:$M$754,6,FALSE),"0")</f>
        <v>0</v>
      </c>
      <c r="AK722" s="197">
        <v>15000</v>
      </c>
      <c r="AL722" s="170">
        <f>IFERROR(VLOOKUP(B722,[3]rptBudgetaryBudgetCrossOrganiza!$A$8792:$O$10068,13,FALSE),"0")</f>
        <v>0</v>
      </c>
      <c r="AM722" s="170"/>
      <c r="AN722" s="170"/>
      <c r="AO722" s="170"/>
      <c r="AP722" s="170"/>
      <c r="AQ722" s="170"/>
      <c r="AS722" s="140"/>
      <c r="AT722" s="140"/>
      <c r="AU722" s="140"/>
      <c r="AV722" s="140"/>
      <c r="AW722" s="140"/>
      <c r="AX722" s="140"/>
      <c r="AY722" s="140"/>
      <c r="AZ722" s="140"/>
      <c r="BA722" s="141" t="b">
        <f t="shared" si="98"/>
        <v>0</v>
      </c>
      <c r="BB722" s="141">
        <f t="shared" si="105"/>
        <v>15000</v>
      </c>
    </row>
    <row r="723" spans="1:54" x14ac:dyDescent="0.2">
      <c r="A723" s="141">
        <v>9</v>
      </c>
      <c r="B723" s="141" t="s">
        <v>965</v>
      </c>
      <c r="C723" s="148" t="str">
        <f t="shared" si="97"/>
        <v>40</v>
      </c>
      <c r="D723" s="148" t="str">
        <f t="shared" si="99"/>
        <v>80</v>
      </c>
      <c r="E723" s="148" t="str">
        <f t="shared" si="100"/>
        <v>675</v>
      </c>
      <c r="F723" s="127" t="str">
        <f t="shared" si="101"/>
        <v>6400.04</v>
      </c>
      <c r="G723" s="141" t="s">
        <v>121</v>
      </c>
      <c r="H723" s="163">
        <v>0</v>
      </c>
      <c r="I723" s="163">
        <v>0</v>
      </c>
      <c r="J723" s="163"/>
      <c r="K723" s="163"/>
      <c r="L723" s="163"/>
      <c r="M723" s="163">
        <v>0</v>
      </c>
      <c r="N723" s="139">
        <v>0</v>
      </c>
      <c r="O723" s="139"/>
      <c r="Q723" s="174">
        <v>0</v>
      </c>
      <c r="R723" s="174">
        <v>0</v>
      </c>
      <c r="S723" s="174"/>
      <c r="T723" s="174"/>
      <c r="U723" s="174"/>
      <c r="V723" s="174">
        <v>0</v>
      </c>
      <c r="W723" s="140">
        <v>0</v>
      </c>
      <c r="X723" s="140"/>
      <c r="Z723" s="176">
        <v>0</v>
      </c>
      <c r="AA723" s="176">
        <v>0</v>
      </c>
      <c r="AB723" s="176"/>
      <c r="AC723" s="176"/>
      <c r="AD723" s="176"/>
      <c r="AE723" s="176">
        <v>0</v>
      </c>
      <c r="AF723" s="172">
        <v>0</v>
      </c>
      <c r="AG723" s="172"/>
      <c r="AI723" s="168">
        <f>IFERROR(VLOOKUP(B723,[2]rptBudgetaryBudgetCrossOrganiza!$A$1:$M$754,4,FALSE),"0")</f>
        <v>0</v>
      </c>
      <c r="AJ723" s="168">
        <f>IFERROR(VLOOKUP(B723,[2]rptBudgetaryBudgetCrossOrganiza!$A$1:$M$754,6,FALSE),"0")</f>
        <v>0</v>
      </c>
      <c r="AK723" s="197">
        <v>25000</v>
      </c>
      <c r="AL723" s="170">
        <f>IFERROR(VLOOKUP(B723,[3]rptBudgetaryBudgetCrossOrganiza!$A$8792:$O$10068,13,FALSE),"0")</f>
        <v>0</v>
      </c>
      <c r="AM723" s="170"/>
      <c r="AN723" s="170"/>
      <c r="AO723" s="170"/>
      <c r="AP723" s="170"/>
      <c r="AQ723" s="170"/>
      <c r="AS723" s="140"/>
      <c r="AT723" s="140"/>
      <c r="AU723" s="140"/>
      <c r="AV723" s="140"/>
      <c r="AW723" s="140"/>
      <c r="AX723" s="140"/>
      <c r="AY723" s="140"/>
      <c r="AZ723" s="140"/>
      <c r="BA723" s="141" t="b">
        <f t="shared" si="98"/>
        <v>0</v>
      </c>
      <c r="BB723" s="141">
        <f t="shared" si="105"/>
        <v>25000</v>
      </c>
    </row>
    <row r="724" spans="1:54" x14ac:dyDescent="0.2">
      <c r="A724" s="141">
        <v>9</v>
      </c>
      <c r="B724" s="141" t="s">
        <v>966</v>
      </c>
      <c r="C724" s="148" t="str">
        <f t="shared" si="97"/>
        <v>40</v>
      </c>
      <c r="D724" s="148" t="str">
        <f t="shared" si="99"/>
        <v>80</v>
      </c>
      <c r="E724" s="148" t="str">
        <f t="shared" si="100"/>
        <v>675</v>
      </c>
      <c r="F724" s="127" t="str">
        <f t="shared" si="101"/>
        <v>6400.20</v>
      </c>
      <c r="G724" s="141" t="s">
        <v>163</v>
      </c>
      <c r="H724" s="163">
        <v>0</v>
      </c>
      <c r="I724" s="163">
        <v>0</v>
      </c>
      <c r="J724" s="163"/>
      <c r="K724" s="163"/>
      <c r="L724" s="163"/>
      <c r="M724" s="163">
        <v>0</v>
      </c>
      <c r="N724" s="139">
        <v>0</v>
      </c>
      <c r="O724" s="139"/>
      <c r="Q724" s="174">
        <v>0</v>
      </c>
      <c r="R724" s="174">
        <v>0</v>
      </c>
      <c r="S724" s="174"/>
      <c r="T724" s="174"/>
      <c r="U724" s="174"/>
      <c r="V724" s="174">
        <v>0</v>
      </c>
      <c r="W724" s="140">
        <v>0</v>
      </c>
      <c r="X724" s="140"/>
      <c r="Z724" s="176">
        <v>0</v>
      </c>
      <c r="AA724" s="176">
        <v>0</v>
      </c>
      <c r="AB724" s="176"/>
      <c r="AC724" s="176"/>
      <c r="AD724" s="176"/>
      <c r="AE724" s="176">
        <v>0</v>
      </c>
      <c r="AF724" s="172">
        <v>0</v>
      </c>
      <c r="AG724" s="172"/>
      <c r="AI724" s="168">
        <f>IFERROR(VLOOKUP(B724,[2]rptBudgetaryBudgetCrossOrganiza!$A$1:$M$754,4,FALSE),"0")</f>
        <v>0</v>
      </c>
      <c r="AJ724" s="168">
        <f>IFERROR(VLOOKUP(B724,[2]rptBudgetaryBudgetCrossOrganiza!$A$1:$M$754,6,FALSE),"0")</f>
        <v>0</v>
      </c>
      <c r="AK724" s="197">
        <v>5000</v>
      </c>
      <c r="AL724" s="170">
        <f>IFERROR(VLOOKUP(B724,[3]rptBudgetaryBudgetCrossOrganiza!$A$8792:$O$10068,13,FALSE),"0")</f>
        <v>0</v>
      </c>
      <c r="AM724" s="170"/>
      <c r="AN724" s="170"/>
      <c r="AO724" s="170"/>
      <c r="AP724" s="170"/>
      <c r="AQ724" s="170"/>
      <c r="AS724" s="140"/>
      <c r="AT724" s="140"/>
      <c r="AU724" s="140"/>
      <c r="AV724" s="140"/>
      <c r="AW724" s="140"/>
      <c r="AX724" s="140"/>
      <c r="AY724" s="140"/>
      <c r="AZ724" s="140"/>
      <c r="BA724" s="141" t="b">
        <f t="shared" si="98"/>
        <v>0</v>
      </c>
      <c r="BB724" s="141">
        <f t="shared" si="105"/>
        <v>5000</v>
      </c>
    </row>
    <row r="725" spans="1:54" x14ac:dyDescent="0.2">
      <c r="A725" s="141">
        <v>6</v>
      </c>
      <c r="B725" s="141" t="s">
        <v>967</v>
      </c>
      <c r="C725" s="148" t="str">
        <f t="shared" si="97"/>
        <v>40</v>
      </c>
      <c r="D725" s="148" t="str">
        <f t="shared" si="99"/>
        <v>80</v>
      </c>
      <c r="E725" s="148" t="str">
        <f t="shared" si="100"/>
        <v>675</v>
      </c>
      <c r="F725" s="127" t="str">
        <f t="shared" si="101"/>
        <v>6200.02</v>
      </c>
      <c r="G725" s="141" t="s">
        <v>117</v>
      </c>
      <c r="H725" s="163">
        <v>0</v>
      </c>
      <c r="I725" s="163">
        <v>0</v>
      </c>
      <c r="J725" s="163"/>
      <c r="K725" s="163"/>
      <c r="L725" s="163"/>
      <c r="M725" s="163">
        <v>0</v>
      </c>
      <c r="N725" s="139">
        <v>0</v>
      </c>
      <c r="O725" s="139"/>
      <c r="Q725" s="174">
        <v>0</v>
      </c>
      <c r="R725" s="174">
        <v>0</v>
      </c>
      <c r="S725" s="174"/>
      <c r="T725" s="174"/>
      <c r="U725" s="174"/>
      <c r="V725" s="174">
        <v>0</v>
      </c>
      <c r="W725" s="140">
        <v>0</v>
      </c>
      <c r="X725" s="140"/>
      <c r="Z725" s="176">
        <v>0</v>
      </c>
      <c r="AA725" s="176">
        <v>0</v>
      </c>
      <c r="AB725" s="176"/>
      <c r="AC725" s="176"/>
      <c r="AD725" s="176"/>
      <c r="AE725" s="176">
        <v>0</v>
      </c>
      <c r="AF725" s="172">
        <v>0</v>
      </c>
      <c r="AG725" s="172"/>
      <c r="AI725" s="168">
        <f>IFERROR(VLOOKUP(B725,[2]rptBudgetaryBudgetCrossOrganiza!$A$1:$M$754,4,FALSE),"0")</f>
        <v>0</v>
      </c>
      <c r="AJ725" s="168">
        <f>IFERROR(VLOOKUP(B725,[2]rptBudgetaryBudgetCrossOrganiza!$A$1:$M$754,6,FALSE),"0")</f>
        <v>0</v>
      </c>
      <c r="AK725" s="197">
        <v>25000</v>
      </c>
      <c r="AL725" s="170">
        <f>IFERROR(VLOOKUP(B725,[3]rptBudgetaryBudgetCrossOrganiza!$A$8792:$O$10068,13,FALSE),"0")</f>
        <v>0</v>
      </c>
      <c r="AM725" s="170"/>
      <c r="AN725" s="170"/>
      <c r="AO725" s="170"/>
      <c r="AP725" s="170"/>
      <c r="AQ725" s="170"/>
      <c r="AS725" s="140"/>
      <c r="AT725" s="140"/>
      <c r="AU725" s="140"/>
      <c r="AV725" s="140"/>
      <c r="AW725" s="140"/>
      <c r="AX725" s="140"/>
      <c r="AY725" s="140"/>
      <c r="AZ725" s="140"/>
      <c r="BA725" s="141" t="b">
        <f t="shared" si="98"/>
        <v>0</v>
      </c>
      <c r="BB725" s="141">
        <f t="shared" si="105"/>
        <v>25000</v>
      </c>
    </row>
    <row r="726" spans="1:54" x14ac:dyDescent="0.2">
      <c r="A726" s="141">
        <v>6</v>
      </c>
      <c r="B726" s="141" t="s">
        <v>968</v>
      </c>
      <c r="C726" s="148" t="str">
        <f>MID(B726,5,2)</f>
        <v>40</v>
      </c>
      <c r="D726" s="148" t="str">
        <f>MID(B726,8,2)</f>
        <v>80</v>
      </c>
      <c r="E726" s="148" t="str">
        <f>MID(B726,11,3)</f>
        <v>675</v>
      </c>
      <c r="F726" s="127" t="str">
        <f>RIGHT(B726,7)</f>
        <v>6100.01</v>
      </c>
      <c r="G726" s="141" t="s">
        <v>116</v>
      </c>
      <c r="H726" s="163">
        <v>0</v>
      </c>
      <c r="I726" s="163">
        <v>0</v>
      </c>
      <c r="J726" s="163"/>
      <c r="K726" s="163"/>
      <c r="L726" s="163"/>
      <c r="M726" s="163">
        <v>0</v>
      </c>
      <c r="N726" s="139">
        <v>0</v>
      </c>
      <c r="O726" s="139"/>
      <c r="Q726" s="174">
        <v>0</v>
      </c>
      <c r="R726" s="174">
        <v>0</v>
      </c>
      <c r="S726" s="174"/>
      <c r="T726" s="174"/>
      <c r="U726" s="174"/>
      <c r="V726" s="174">
        <v>0</v>
      </c>
      <c r="W726" s="140">
        <v>0</v>
      </c>
      <c r="X726" s="140"/>
      <c r="Z726" s="176">
        <v>0</v>
      </c>
      <c r="AA726" s="176">
        <v>0</v>
      </c>
      <c r="AB726" s="176"/>
      <c r="AC726" s="176"/>
      <c r="AD726" s="176"/>
      <c r="AE726" s="176">
        <v>0</v>
      </c>
      <c r="AF726" s="172">
        <v>0</v>
      </c>
      <c r="AG726" s="172"/>
      <c r="AI726" s="168">
        <f>IFERROR(VLOOKUP(B726,[2]rptBudgetaryBudgetCrossOrganiza!$A$1:$M$754,4,FALSE),"0")</f>
        <v>0</v>
      </c>
      <c r="AJ726" s="168">
        <f>IFERROR(VLOOKUP(B726,[2]rptBudgetaryBudgetCrossOrganiza!$A$1:$M$754,6,FALSE),"0")</f>
        <v>0</v>
      </c>
      <c r="AK726" s="197">
        <v>14400</v>
      </c>
      <c r="AL726" s="170">
        <f>IFERROR(VLOOKUP(B726,[3]rptBudgetaryBudgetCrossOrganiza!$A$8792:$O$10068,13,FALSE),"0")</f>
        <v>547.71</v>
      </c>
      <c r="AM726" s="170"/>
      <c r="AN726" s="170"/>
      <c r="AO726" s="170"/>
      <c r="AP726" s="170"/>
      <c r="AQ726" s="170"/>
      <c r="AS726" s="140"/>
      <c r="AT726" s="140"/>
      <c r="AU726" s="140"/>
      <c r="AV726" s="140"/>
      <c r="AW726" s="140"/>
      <c r="AX726" s="140"/>
      <c r="AY726" s="140"/>
      <c r="AZ726" s="140"/>
      <c r="BA726" s="141" t="b">
        <f t="shared" si="98"/>
        <v>0</v>
      </c>
      <c r="BB726" s="141">
        <f t="shared" si="105"/>
        <v>14400</v>
      </c>
    </row>
    <row r="727" spans="1:54" hidden="1" x14ac:dyDescent="0.2">
      <c r="A727" s="141">
        <v>4</v>
      </c>
      <c r="B727" s="141" t="s">
        <v>1088</v>
      </c>
      <c r="C727" s="148" t="str">
        <f t="shared" ref="C727:C790" si="106">MID(B727,5,2)</f>
        <v>45</v>
      </c>
      <c r="D727" s="148" t="str">
        <f t="shared" ref="D727:D790" si="107">MID(B727,8,2)</f>
        <v>40</v>
      </c>
      <c r="E727" s="148" t="str">
        <f t="shared" ref="E727:E790" si="108">MID(B727,11,3)</f>
        <v>000</v>
      </c>
      <c r="F727" s="127" t="str">
        <f t="shared" ref="F727:F790" si="109">RIGHT(B727,7)</f>
        <v>5000.01</v>
      </c>
      <c r="G727" s="141" t="s">
        <v>85</v>
      </c>
      <c r="H727" s="163"/>
      <c r="I727" s="163"/>
      <c r="J727" s="163"/>
      <c r="K727" s="163"/>
      <c r="L727" s="163"/>
      <c r="M727" s="163"/>
      <c r="N727" s="139"/>
      <c r="O727" s="139"/>
      <c r="Q727" s="174"/>
      <c r="R727" s="174"/>
      <c r="S727" s="174"/>
      <c r="T727" s="174"/>
      <c r="U727" s="174"/>
      <c r="V727" s="174"/>
      <c r="W727" s="140"/>
      <c r="X727" s="140"/>
      <c r="Z727" s="176"/>
      <c r="AA727" s="176"/>
      <c r="AB727" s="176"/>
      <c r="AC727" s="176"/>
      <c r="AD727" s="176"/>
      <c r="AE727" s="176"/>
      <c r="AF727" s="172"/>
      <c r="AG727" s="172"/>
      <c r="AI727" s="168"/>
      <c r="AJ727" s="168"/>
      <c r="AK727" s="170">
        <f>AJ727</f>
        <v>0</v>
      </c>
      <c r="AL727" s="170">
        <f>IFERROR(VLOOKUP(B727,[3]rptBudgetaryBudgetCrossOrganiza!$A$8792:$O$10068,13,FALSE),"0")</f>
        <v>0</v>
      </c>
      <c r="AM727" s="170"/>
      <c r="AN727" s="170"/>
      <c r="AO727" s="170"/>
      <c r="AP727" s="170"/>
      <c r="AQ727" s="170"/>
      <c r="AS727" s="140"/>
      <c r="AT727" s="140"/>
      <c r="AU727" s="140"/>
      <c r="AV727" s="140"/>
      <c r="AW727" s="140"/>
      <c r="AX727" s="140"/>
      <c r="AY727" s="140"/>
      <c r="AZ727" s="140"/>
      <c r="BA727" s="141" t="b">
        <f t="shared" si="98"/>
        <v>1</v>
      </c>
      <c r="BB727" s="141">
        <f t="shared" si="105"/>
        <v>0</v>
      </c>
    </row>
    <row r="728" spans="1:54" hidden="1" x14ac:dyDescent="0.2">
      <c r="A728" s="141">
        <v>4</v>
      </c>
      <c r="B728" s="141" t="s">
        <v>1089</v>
      </c>
      <c r="C728" s="148" t="str">
        <f t="shared" si="106"/>
        <v>45</v>
      </c>
      <c r="D728" s="148" t="str">
        <f t="shared" si="107"/>
        <v>40</v>
      </c>
      <c r="E728" s="148" t="str">
        <f t="shared" si="108"/>
        <v>000</v>
      </c>
      <c r="F728" s="127" t="str">
        <f t="shared" si="109"/>
        <v>5000.02</v>
      </c>
      <c r="G728" s="141" t="s">
        <v>86</v>
      </c>
      <c r="H728" s="163"/>
      <c r="I728" s="163"/>
      <c r="J728" s="163"/>
      <c r="K728" s="163"/>
      <c r="L728" s="163"/>
      <c r="M728" s="163"/>
      <c r="N728" s="139"/>
      <c r="O728" s="139"/>
      <c r="Q728" s="174"/>
      <c r="R728" s="174"/>
      <c r="S728" s="174"/>
      <c r="T728" s="174"/>
      <c r="U728" s="174"/>
      <c r="V728" s="174"/>
      <c r="W728" s="140"/>
      <c r="X728" s="140"/>
      <c r="Z728" s="176"/>
      <c r="AA728" s="176"/>
      <c r="AB728" s="176"/>
      <c r="AC728" s="176"/>
      <c r="AD728" s="176"/>
      <c r="AE728" s="176"/>
      <c r="AF728" s="172"/>
      <c r="AG728" s="172"/>
      <c r="AI728" s="168"/>
      <c r="AJ728" s="168"/>
      <c r="AK728" s="170">
        <f t="shared" ref="AK728:AK791" si="110">AJ728</f>
        <v>0</v>
      </c>
      <c r="AL728" s="170">
        <f>IFERROR(VLOOKUP(B728,[3]rptBudgetaryBudgetCrossOrganiza!$A$8792:$O$10068,13,FALSE),"0")</f>
        <v>0</v>
      </c>
      <c r="AM728" s="170"/>
      <c r="AN728" s="170"/>
      <c r="AO728" s="170"/>
      <c r="AP728" s="170"/>
      <c r="AQ728" s="170"/>
      <c r="AS728" s="140"/>
      <c r="AT728" s="140"/>
      <c r="AU728" s="140"/>
      <c r="AV728" s="140"/>
      <c r="AW728" s="140"/>
      <c r="AX728" s="140"/>
      <c r="AY728" s="140"/>
      <c r="AZ728" s="140"/>
      <c r="BA728" s="141" t="b">
        <f t="shared" si="98"/>
        <v>1</v>
      </c>
      <c r="BB728" s="141">
        <f t="shared" si="105"/>
        <v>0</v>
      </c>
    </row>
    <row r="729" spans="1:54" hidden="1" x14ac:dyDescent="0.2">
      <c r="A729" s="141">
        <v>4</v>
      </c>
      <c r="B729" s="141" t="s">
        <v>1090</v>
      </c>
      <c r="C729" s="148" t="str">
        <f t="shared" si="106"/>
        <v>45</v>
      </c>
      <c r="D729" s="148" t="str">
        <f t="shared" si="107"/>
        <v>40</v>
      </c>
      <c r="E729" s="148" t="str">
        <f t="shared" si="108"/>
        <v>000</v>
      </c>
      <c r="F729" s="127" t="str">
        <f t="shared" si="109"/>
        <v>5000.03</v>
      </c>
      <c r="G729" s="141" t="s">
        <v>87</v>
      </c>
      <c r="H729" s="163"/>
      <c r="I729" s="163"/>
      <c r="J729" s="163"/>
      <c r="K729" s="163"/>
      <c r="L729" s="163"/>
      <c r="M729" s="163"/>
      <c r="N729" s="139"/>
      <c r="O729" s="139"/>
      <c r="Q729" s="174"/>
      <c r="R729" s="174"/>
      <c r="S729" s="174"/>
      <c r="T729" s="174"/>
      <c r="U729" s="174"/>
      <c r="V729" s="174"/>
      <c r="W729" s="140"/>
      <c r="X729" s="140"/>
      <c r="Z729" s="176"/>
      <c r="AA729" s="176"/>
      <c r="AB729" s="176"/>
      <c r="AC729" s="176"/>
      <c r="AD729" s="176"/>
      <c r="AE729" s="176"/>
      <c r="AF729" s="172"/>
      <c r="AG729" s="172"/>
      <c r="AI729" s="168"/>
      <c r="AJ729" s="168"/>
      <c r="AK729" s="170">
        <f t="shared" si="110"/>
        <v>0</v>
      </c>
      <c r="AL729" s="170">
        <f>IFERROR(VLOOKUP(B729,[3]rptBudgetaryBudgetCrossOrganiza!$A$8792:$O$10068,13,FALSE),"0")</f>
        <v>0</v>
      </c>
      <c r="AM729" s="170"/>
      <c r="AN729" s="170"/>
      <c r="AO729" s="170"/>
      <c r="AP729" s="170"/>
      <c r="AQ729" s="170"/>
      <c r="AS729" s="140"/>
      <c r="AT729" s="140"/>
      <c r="AU729" s="140"/>
      <c r="AV729" s="140"/>
      <c r="AW729" s="140"/>
      <c r="AX729" s="140"/>
      <c r="AY729" s="140"/>
      <c r="AZ729" s="140"/>
      <c r="BA729" s="141" t="b">
        <f t="shared" si="98"/>
        <v>1</v>
      </c>
      <c r="BB729" s="141">
        <f t="shared" si="105"/>
        <v>0</v>
      </c>
    </row>
    <row r="730" spans="1:54" hidden="1" x14ac:dyDescent="0.2">
      <c r="A730" s="141">
        <v>4</v>
      </c>
      <c r="B730" s="141" t="s">
        <v>1091</v>
      </c>
      <c r="C730" s="148" t="str">
        <f t="shared" si="106"/>
        <v>45</v>
      </c>
      <c r="D730" s="148" t="str">
        <f t="shared" si="107"/>
        <v>40</v>
      </c>
      <c r="E730" s="148" t="str">
        <f t="shared" si="108"/>
        <v>000</v>
      </c>
      <c r="F730" s="127" t="str">
        <f t="shared" si="109"/>
        <v>5000.04</v>
      </c>
      <c r="G730" s="141" t="s">
        <v>88</v>
      </c>
      <c r="H730" s="163"/>
      <c r="I730" s="163"/>
      <c r="J730" s="163"/>
      <c r="K730" s="163"/>
      <c r="L730" s="163"/>
      <c r="M730" s="163"/>
      <c r="N730" s="139"/>
      <c r="O730" s="139"/>
      <c r="Q730" s="174"/>
      <c r="R730" s="174"/>
      <c r="S730" s="174"/>
      <c r="T730" s="174"/>
      <c r="U730" s="174"/>
      <c r="V730" s="174"/>
      <c r="W730" s="140"/>
      <c r="X730" s="140"/>
      <c r="Z730" s="176"/>
      <c r="AA730" s="176"/>
      <c r="AB730" s="176"/>
      <c r="AC730" s="176"/>
      <c r="AD730" s="176"/>
      <c r="AE730" s="176"/>
      <c r="AF730" s="172"/>
      <c r="AG730" s="172"/>
      <c r="AI730" s="168"/>
      <c r="AJ730" s="168"/>
      <c r="AK730" s="170">
        <f t="shared" si="110"/>
        <v>0</v>
      </c>
      <c r="AL730" s="170">
        <f>IFERROR(VLOOKUP(B730,[3]rptBudgetaryBudgetCrossOrganiza!$A$8792:$O$10068,13,FALSE),"0")</f>
        <v>0</v>
      </c>
      <c r="AM730" s="170"/>
      <c r="AN730" s="170"/>
      <c r="AO730" s="170"/>
      <c r="AP730" s="170"/>
      <c r="AQ730" s="170"/>
      <c r="AS730" s="140"/>
      <c r="AT730" s="140"/>
      <c r="AU730" s="140"/>
      <c r="AV730" s="140"/>
      <c r="AW730" s="140"/>
      <c r="AX730" s="140"/>
      <c r="AY730" s="140"/>
      <c r="AZ730" s="140"/>
      <c r="BA730" s="141" t="b">
        <f t="shared" si="98"/>
        <v>1</v>
      </c>
      <c r="BB730" s="141">
        <f t="shared" si="105"/>
        <v>0</v>
      </c>
    </row>
    <row r="731" spans="1:54" hidden="1" x14ac:dyDescent="0.2">
      <c r="A731" s="141">
        <v>4</v>
      </c>
      <c r="B731" s="141" t="s">
        <v>1092</v>
      </c>
      <c r="C731" s="148" t="str">
        <f t="shared" si="106"/>
        <v>45</v>
      </c>
      <c r="D731" s="148" t="str">
        <f t="shared" si="107"/>
        <v>40</v>
      </c>
      <c r="E731" s="148" t="str">
        <f t="shared" si="108"/>
        <v>000</v>
      </c>
      <c r="F731" s="127" t="str">
        <f t="shared" si="109"/>
        <v>5000.06</v>
      </c>
      <c r="G731" s="141" t="s">
        <v>90</v>
      </c>
      <c r="H731" s="163"/>
      <c r="I731" s="163"/>
      <c r="J731" s="163"/>
      <c r="K731" s="163"/>
      <c r="L731" s="163"/>
      <c r="M731" s="163"/>
      <c r="N731" s="139"/>
      <c r="O731" s="139"/>
      <c r="Q731" s="174"/>
      <c r="R731" s="174"/>
      <c r="S731" s="174"/>
      <c r="T731" s="174"/>
      <c r="U731" s="174"/>
      <c r="V731" s="174"/>
      <c r="W731" s="140"/>
      <c r="X731" s="140"/>
      <c r="Z731" s="176"/>
      <c r="AA731" s="176"/>
      <c r="AB731" s="176"/>
      <c r="AC731" s="176"/>
      <c r="AD731" s="176"/>
      <c r="AE731" s="176"/>
      <c r="AF731" s="172"/>
      <c r="AG731" s="172"/>
      <c r="AI731" s="168"/>
      <c r="AJ731" s="168"/>
      <c r="AK731" s="170">
        <f t="shared" si="110"/>
        <v>0</v>
      </c>
      <c r="AL731" s="170">
        <f>IFERROR(VLOOKUP(B731,[3]rptBudgetaryBudgetCrossOrganiza!$A$8792:$O$10068,13,FALSE),"0")</f>
        <v>0</v>
      </c>
      <c r="AM731" s="170"/>
      <c r="AN731" s="170"/>
      <c r="AO731" s="170"/>
      <c r="AP731" s="170"/>
      <c r="AQ731" s="170"/>
      <c r="AS731" s="140"/>
      <c r="AT731" s="140"/>
      <c r="AU731" s="140"/>
      <c r="AV731" s="140"/>
      <c r="AW731" s="140"/>
      <c r="AX731" s="140"/>
      <c r="AY731" s="140"/>
      <c r="AZ731" s="140"/>
      <c r="BA731" s="141" t="b">
        <f t="shared" si="98"/>
        <v>1</v>
      </c>
      <c r="BB731" s="141">
        <f t="shared" si="105"/>
        <v>0</v>
      </c>
    </row>
    <row r="732" spans="1:54" hidden="1" x14ac:dyDescent="0.2">
      <c r="A732" s="141">
        <v>4</v>
      </c>
      <c r="B732" s="141" t="s">
        <v>1093</v>
      </c>
      <c r="C732" s="148" t="str">
        <f t="shared" si="106"/>
        <v>45</v>
      </c>
      <c r="D732" s="148" t="str">
        <f t="shared" si="107"/>
        <v>40</v>
      </c>
      <c r="E732" s="148" t="str">
        <f t="shared" si="108"/>
        <v>000</v>
      </c>
      <c r="F732" s="127" t="str">
        <f t="shared" si="109"/>
        <v>5000.07</v>
      </c>
      <c r="G732" s="141" t="s">
        <v>91</v>
      </c>
      <c r="H732" s="163"/>
      <c r="I732" s="163"/>
      <c r="J732" s="163"/>
      <c r="K732" s="163"/>
      <c r="L732" s="163"/>
      <c r="M732" s="163"/>
      <c r="N732" s="139"/>
      <c r="O732" s="139"/>
      <c r="Q732" s="174"/>
      <c r="R732" s="174"/>
      <c r="S732" s="174"/>
      <c r="T732" s="174"/>
      <c r="U732" s="174"/>
      <c r="V732" s="174"/>
      <c r="W732" s="140"/>
      <c r="X732" s="140"/>
      <c r="Z732" s="176"/>
      <c r="AA732" s="176"/>
      <c r="AB732" s="176"/>
      <c r="AC732" s="176"/>
      <c r="AD732" s="176"/>
      <c r="AE732" s="176"/>
      <c r="AF732" s="172"/>
      <c r="AG732" s="172"/>
      <c r="AI732" s="168"/>
      <c r="AJ732" s="168"/>
      <c r="AK732" s="170">
        <f t="shared" si="110"/>
        <v>0</v>
      </c>
      <c r="AL732" s="170">
        <f>IFERROR(VLOOKUP(B732,[3]rptBudgetaryBudgetCrossOrganiza!$A$8792:$O$10068,13,FALSE),"0")</f>
        <v>0</v>
      </c>
      <c r="AM732" s="170"/>
      <c r="AN732" s="170"/>
      <c r="AO732" s="170"/>
      <c r="AP732" s="170"/>
      <c r="AQ732" s="170"/>
      <c r="AS732" s="140"/>
      <c r="AT732" s="140"/>
      <c r="AU732" s="140"/>
      <c r="AV732" s="140"/>
      <c r="AW732" s="140"/>
      <c r="AX732" s="140"/>
      <c r="AY732" s="140"/>
      <c r="AZ732" s="140"/>
      <c r="BA732" s="141" t="b">
        <f t="shared" si="98"/>
        <v>1</v>
      </c>
      <c r="BB732" s="141">
        <f t="shared" si="105"/>
        <v>0</v>
      </c>
    </row>
    <row r="733" spans="1:54" hidden="1" x14ac:dyDescent="0.2">
      <c r="A733" s="141">
        <v>4</v>
      </c>
      <c r="B733" s="141" t="s">
        <v>1094</v>
      </c>
      <c r="C733" s="148" t="str">
        <f t="shared" si="106"/>
        <v>45</v>
      </c>
      <c r="D733" s="148" t="str">
        <f t="shared" si="107"/>
        <v>40</v>
      </c>
      <c r="E733" s="148" t="str">
        <f t="shared" si="108"/>
        <v>000</v>
      </c>
      <c r="F733" s="127" t="str">
        <f t="shared" si="109"/>
        <v>5000.08</v>
      </c>
      <c r="G733" s="141" t="s">
        <v>92</v>
      </c>
      <c r="H733" s="163"/>
      <c r="I733" s="163"/>
      <c r="J733" s="163"/>
      <c r="K733" s="163"/>
      <c r="L733" s="163"/>
      <c r="M733" s="163"/>
      <c r="N733" s="139"/>
      <c r="O733" s="139"/>
      <c r="Q733" s="174"/>
      <c r="R733" s="174"/>
      <c r="S733" s="174"/>
      <c r="T733" s="174"/>
      <c r="U733" s="174"/>
      <c r="V733" s="174"/>
      <c r="W733" s="140"/>
      <c r="X733" s="140"/>
      <c r="Z733" s="176"/>
      <c r="AA733" s="176"/>
      <c r="AB733" s="176"/>
      <c r="AC733" s="176"/>
      <c r="AD733" s="176"/>
      <c r="AE733" s="176"/>
      <c r="AF733" s="172"/>
      <c r="AG733" s="172"/>
      <c r="AI733" s="168"/>
      <c r="AJ733" s="168"/>
      <c r="AK733" s="170">
        <f t="shared" si="110"/>
        <v>0</v>
      </c>
      <c r="AL733" s="170">
        <f>IFERROR(VLOOKUP(B733,[3]rptBudgetaryBudgetCrossOrganiza!$A$8792:$O$10068,13,FALSE),"0")</f>
        <v>0</v>
      </c>
      <c r="AM733" s="170"/>
      <c r="AN733" s="170"/>
      <c r="AO733" s="170"/>
      <c r="AP733" s="170"/>
      <c r="AQ733" s="170"/>
      <c r="AS733" s="140"/>
      <c r="AT733" s="140"/>
      <c r="AU733" s="140"/>
      <c r="AV733" s="140"/>
      <c r="AW733" s="140"/>
      <c r="AX733" s="140"/>
      <c r="AY733" s="140"/>
      <c r="AZ733" s="140"/>
      <c r="BA733" s="141" t="b">
        <f t="shared" si="98"/>
        <v>1</v>
      </c>
      <c r="BB733" s="141">
        <f t="shared" si="105"/>
        <v>0</v>
      </c>
    </row>
    <row r="734" spans="1:54" hidden="1" x14ac:dyDescent="0.2">
      <c r="A734" s="141">
        <v>4</v>
      </c>
      <c r="B734" s="141" t="s">
        <v>1095</v>
      </c>
      <c r="C734" s="148" t="str">
        <f t="shared" si="106"/>
        <v>45</v>
      </c>
      <c r="D734" s="148" t="str">
        <f t="shared" si="107"/>
        <v>40</v>
      </c>
      <c r="E734" s="148" t="str">
        <f t="shared" si="108"/>
        <v>000</v>
      </c>
      <c r="F734" s="127" t="str">
        <f t="shared" si="109"/>
        <v>5000.11</v>
      </c>
      <c r="G734" s="141" t="s">
        <v>95</v>
      </c>
      <c r="H734" s="163"/>
      <c r="I734" s="163"/>
      <c r="J734" s="163"/>
      <c r="K734" s="163"/>
      <c r="L734" s="163"/>
      <c r="M734" s="163"/>
      <c r="N734" s="139"/>
      <c r="O734" s="139"/>
      <c r="Q734" s="174"/>
      <c r="R734" s="174"/>
      <c r="S734" s="174"/>
      <c r="T734" s="174"/>
      <c r="U734" s="174"/>
      <c r="V734" s="174"/>
      <c r="W734" s="140"/>
      <c r="X734" s="140"/>
      <c r="Z734" s="176"/>
      <c r="AA734" s="176"/>
      <c r="AB734" s="176"/>
      <c r="AC734" s="176"/>
      <c r="AD734" s="176"/>
      <c r="AE734" s="176"/>
      <c r="AF734" s="172"/>
      <c r="AG734" s="172"/>
      <c r="AI734" s="168"/>
      <c r="AJ734" s="168"/>
      <c r="AK734" s="170">
        <f t="shared" si="110"/>
        <v>0</v>
      </c>
      <c r="AL734" s="170">
        <f>IFERROR(VLOOKUP(B734,[3]rptBudgetaryBudgetCrossOrganiza!$A$8792:$O$10068,13,FALSE),"0")</f>
        <v>0</v>
      </c>
      <c r="AM734" s="170"/>
      <c r="AN734" s="170"/>
      <c r="AO734" s="170"/>
      <c r="AP734" s="170"/>
      <c r="AQ734" s="170"/>
      <c r="AS734" s="140"/>
      <c r="AT734" s="140"/>
      <c r="AU734" s="140"/>
      <c r="AV734" s="140"/>
      <c r="AW734" s="140"/>
      <c r="AX734" s="140"/>
      <c r="AY734" s="140"/>
      <c r="AZ734" s="140"/>
      <c r="BA734" s="141" t="b">
        <f t="shared" si="98"/>
        <v>1</v>
      </c>
      <c r="BB734" s="141">
        <f t="shared" si="105"/>
        <v>0</v>
      </c>
    </row>
    <row r="735" spans="1:54" hidden="1" x14ac:dyDescent="0.2">
      <c r="A735" s="141">
        <v>4</v>
      </c>
      <c r="B735" s="141" t="s">
        <v>1096</v>
      </c>
      <c r="C735" s="148" t="str">
        <f t="shared" si="106"/>
        <v>45</v>
      </c>
      <c r="D735" s="148" t="str">
        <f t="shared" si="107"/>
        <v>40</v>
      </c>
      <c r="E735" s="148" t="str">
        <f t="shared" si="108"/>
        <v>000</v>
      </c>
      <c r="F735" s="127" t="str">
        <f t="shared" si="109"/>
        <v>5000.99</v>
      </c>
      <c r="G735" s="141" t="s">
        <v>97</v>
      </c>
      <c r="H735" s="163"/>
      <c r="I735" s="163"/>
      <c r="J735" s="163"/>
      <c r="K735" s="163"/>
      <c r="L735" s="163"/>
      <c r="M735" s="163"/>
      <c r="N735" s="139"/>
      <c r="O735" s="139"/>
      <c r="Q735" s="174"/>
      <c r="R735" s="174"/>
      <c r="S735" s="174"/>
      <c r="T735" s="174"/>
      <c r="U735" s="174"/>
      <c r="V735" s="174"/>
      <c r="W735" s="140"/>
      <c r="X735" s="140"/>
      <c r="Z735" s="176"/>
      <c r="AA735" s="176"/>
      <c r="AB735" s="176"/>
      <c r="AC735" s="176"/>
      <c r="AD735" s="176"/>
      <c r="AE735" s="176"/>
      <c r="AF735" s="172"/>
      <c r="AG735" s="172"/>
      <c r="AI735" s="168"/>
      <c r="AJ735" s="168"/>
      <c r="AK735" s="170">
        <f t="shared" si="110"/>
        <v>0</v>
      </c>
      <c r="AL735" s="170">
        <f>IFERROR(VLOOKUP(B735,[3]rptBudgetaryBudgetCrossOrganiza!$A$8792:$O$10068,13,FALSE),"0")</f>
        <v>0</v>
      </c>
      <c r="AM735" s="170"/>
      <c r="AN735" s="170"/>
      <c r="AO735" s="170"/>
      <c r="AP735" s="170"/>
      <c r="AQ735" s="170"/>
      <c r="AS735" s="140"/>
      <c r="AT735" s="140"/>
      <c r="AU735" s="140"/>
      <c r="AV735" s="140"/>
      <c r="AW735" s="140"/>
      <c r="AX735" s="140"/>
      <c r="AY735" s="140"/>
      <c r="AZ735" s="140"/>
      <c r="BA735" s="141" t="b">
        <f t="shared" si="98"/>
        <v>1</v>
      </c>
      <c r="BB735" s="141">
        <f t="shared" si="105"/>
        <v>0</v>
      </c>
    </row>
    <row r="736" spans="1:54" hidden="1" x14ac:dyDescent="0.2">
      <c r="A736" s="141">
        <v>4</v>
      </c>
      <c r="B736" s="141" t="s">
        <v>1097</v>
      </c>
      <c r="C736" s="148" t="str">
        <f t="shared" si="106"/>
        <v>45</v>
      </c>
      <c r="D736" s="148" t="str">
        <f t="shared" si="107"/>
        <v>40</v>
      </c>
      <c r="E736" s="148" t="str">
        <f t="shared" si="108"/>
        <v>000</v>
      </c>
      <c r="F736" s="127" t="str">
        <f t="shared" si="109"/>
        <v>5100.00</v>
      </c>
      <c r="G736" s="141" t="s">
        <v>98</v>
      </c>
      <c r="H736" s="163"/>
      <c r="I736" s="163"/>
      <c r="J736" s="163"/>
      <c r="K736" s="163"/>
      <c r="L736" s="163"/>
      <c r="M736" s="163"/>
      <c r="N736" s="139"/>
      <c r="O736" s="139"/>
      <c r="Q736" s="174"/>
      <c r="R736" s="174"/>
      <c r="S736" s="174"/>
      <c r="T736" s="174"/>
      <c r="U736" s="174"/>
      <c r="V736" s="174"/>
      <c r="W736" s="140"/>
      <c r="X736" s="140"/>
      <c r="Z736" s="176"/>
      <c r="AA736" s="176"/>
      <c r="AB736" s="176"/>
      <c r="AC736" s="176"/>
      <c r="AD736" s="176"/>
      <c r="AE736" s="176"/>
      <c r="AF736" s="172"/>
      <c r="AG736" s="172"/>
      <c r="AI736" s="168"/>
      <c r="AJ736" s="168"/>
      <c r="AK736" s="170">
        <f t="shared" si="110"/>
        <v>0</v>
      </c>
      <c r="AL736" s="170">
        <f>IFERROR(VLOOKUP(B736,[3]rptBudgetaryBudgetCrossOrganiza!$A$8792:$O$10068,13,FALSE),"0")</f>
        <v>0</v>
      </c>
      <c r="AM736" s="170"/>
      <c r="AN736" s="170"/>
      <c r="AO736" s="170"/>
      <c r="AP736" s="170"/>
      <c r="AQ736" s="170"/>
      <c r="AS736" s="140"/>
      <c r="AT736" s="140"/>
      <c r="AU736" s="140"/>
      <c r="AV736" s="140"/>
      <c r="AW736" s="140"/>
      <c r="AX736" s="140"/>
      <c r="AY736" s="140"/>
      <c r="AZ736" s="140"/>
      <c r="BA736" s="141" t="b">
        <f t="shared" si="98"/>
        <v>1</v>
      </c>
      <c r="BB736" s="141">
        <f t="shared" si="105"/>
        <v>0</v>
      </c>
    </row>
    <row r="737" spans="1:54" hidden="1" x14ac:dyDescent="0.2">
      <c r="A737" s="141">
        <v>4</v>
      </c>
      <c r="B737" s="141" t="s">
        <v>1098</v>
      </c>
      <c r="C737" s="148" t="str">
        <f t="shared" si="106"/>
        <v>45</v>
      </c>
      <c r="D737" s="148" t="str">
        <f t="shared" si="107"/>
        <v>40</v>
      </c>
      <c r="E737" s="148" t="str">
        <f t="shared" si="108"/>
        <v>000</v>
      </c>
      <c r="F737" s="127" t="str">
        <f t="shared" si="109"/>
        <v>5100.01</v>
      </c>
      <c r="G737" s="141" t="s">
        <v>99</v>
      </c>
      <c r="H737" s="163"/>
      <c r="I737" s="163"/>
      <c r="J737" s="163"/>
      <c r="K737" s="163"/>
      <c r="L737" s="163"/>
      <c r="M737" s="163"/>
      <c r="N737" s="139"/>
      <c r="O737" s="139"/>
      <c r="Q737" s="174"/>
      <c r="R737" s="174"/>
      <c r="S737" s="174"/>
      <c r="T737" s="174"/>
      <c r="U737" s="174"/>
      <c r="V737" s="174"/>
      <c r="W737" s="140"/>
      <c r="X737" s="140"/>
      <c r="Z737" s="176"/>
      <c r="AA737" s="176"/>
      <c r="AB737" s="176"/>
      <c r="AC737" s="176"/>
      <c r="AD737" s="176"/>
      <c r="AE737" s="176"/>
      <c r="AF737" s="172"/>
      <c r="AG737" s="172"/>
      <c r="AI737" s="168"/>
      <c r="AJ737" s="168"/>
      <c r="AK737" s="170">
        <f t="shared" si="110"/>
        <v>0</v>
      </c>
      <c r="AL737" s="170">
        <f>IFERROR(VLOOKUP(B737,[3]rptBudgetaryBudgetCrossOrganiza!$A$8792:$O$10068,13,FALSE),"0")</f>
        <v>0</v>
      </c>
      <c r="AM737" s="170"/>
      <c r="AN737" s="170"/>
      <c r="AO737" s="170"/>
      <c r="AP737" s="170"/>
      <c r="AQ737" s="170"/>
      <c r="AS737" s="140"/>
      <c r="AT737" s="140"/>
      <c r="AU737" s="140"/>
      <c r="AV737" s="140"/>
      <c r="AW737" s="140"/>
      <c r="AX737" s="140"/>
      <c r="AY737" s="140"/>
      <c r="AZ737" s="140"/>
      <c r="BA737" s="141" t="b">
        <f t="shared" si="98"/>
        <v>1</v>
      </c>
      <c r="BB737" s="141">
        <f t="shared" si="105"/>
        <v>0</v>
      </c>
    </row>
    <row r="738" spans="1:54" hidden="1" x14ac:dyDescent="0.2">
      <c r="A738" s="141">
        <v>4</v>
      </c>
      <c r="B738" s="141" t="s">
        <v>1099</v>
      </c>
      <c r="C738" s="148" t="str">
        <f t="shared" si="106"/>
        <v>45</v>
      </c>
      <c r="D738" s="148" t="str">
        <f t="shared" si="107"/>
        <v>40</v>
      </c>
      <c r="E738" s="148" t="str">
        <f t="shared" si="108"/>
        <v>000</v>
      </c>
      <c r="F738" s="127" t="str">
        <f t="shared" si="109"/>
        <v>5100.02</v>
      </c>
      <c r="G738" s="141" t="s">
        <v>100</v>
      </c>
      <c r="H738" s="163"/>
      <c r="I738" s="163"/>
      <c r="J738" s="163"/>
      <c r="K738" s="163"/>
      <c r="L738" s="163"/>
      <c r="M738" s="163"/>
      <c r="N738" s="139"/>
      <c r="O738" s="139"/>
      <c r="Q738" s="174"/>
      <c r="R738" s="174"/>
      <c r="S738" s="174"/>
      <c r="T738" s="174"/>
      <c r="U738" s="174"/>
      <c r="V738" s="174"/>
      <c r="W738" s="140"/>
      <c r="X738" s="140"/>
      <c r="Z738" s="176"/>
      <c r="AA738" s="176"/>
      <c r="AB738" s="176"/>
      <c r="AC738" s="176"/>
      <c r="AD738" s="176"/>
      <c r="AE738" s="176"/>
      <c r="AF738" s="172"/>
      <c r="AG738" s="172"/>
      <c r="AI738" s="168"/>
      <c r="AJ738" s="168"/>
      <c r="AK738" s="170">
        <f t="shared" si="110"/>
        <v>0</v>
      </c>
      <c r="AL738" s="170">
        <f>IFERROR(VLOOKUP(B738,[3]rptBudgetaryBudgetCrossOrganiza!$A$8792:$O$10068,13,FALSE),"0")</f>
        <v>0</v>
      </c>
      <c r="AM738" s="170"/>
      <c r="AN738" s="170"/>
      <c r="AO738" s="170"/>
      <c r="AP738" s="170"/>
      <c r="AQ738" s="170"/>
      <c r="AS738" s="140"/>
      <c r="AT738" s="140"/>
      <c r="AU738" s="140"/>
      <c r="AV738" s="140"/>
      <c r="AW738" s="140"/>
      <c r="AX738" s="140"/>
      <c r="AY738" s="140"/>
      <c r="AZ738" s="140"/>
      <c r="BA738" s="141" t="b">
        <f t="shared" si="98"/>
        <v>1</v>
      </c>
      <c r="BB738" s="141">
        <f t="shared" si="105"/>
        <v>0</v>
      </c>
    </row>
    <row r="739" spans="1:54" hidden="1" x14ac:dyDescent="0.2">
      <c r="A739" s="141">
        <v>4</v>
      </c>
      <c r="B739" s="141" t="s">
        <v>1100</v>
      </c>
      <c r="C739" s="148" t="str">
        <f t="shared" si="106"/>
        <v>45</v>
      </c>
      <c r="D739" s="148" t="str">
        <f t="shared" si="107"/>
        <v>40</v>
      </c>
      <c r="E739" s="148" t="str">
        <f t="shared" si="108"/>
        <v>000</v>
      </c>
      <c r="F739" s="127" t="str">
        <f t="shared" si="109"/>
        <v>5100.03</v>
      </c>
      <c r="G739" s="141" t="s">
        <v>101</v>
      </c>
      <c r="H739" s="163"/>
      <c r="I739" s="163"/>
      <c r="J739" s="163"/>
      <c r="K739" s="163"/>
      <c r="L739" s="163"/>
      <c r="M739" s="163"/>
      <c r="N739" s="139"/>
      <c r="O739" s="139"/>
      <c r="Q739" s="174"/>
      <c r="R739" s="174"/>
      <c r="S739" s="174"/>
      <c r="T739" s="174"/>
      <c r="U739" s="174"/>
      <c r="V739" s="174"/>
      <c r="W739" s="140"/>
      <c r="X739" s="140"/>
      <c r="Z739" s="176"/>
      <c r="AA739" s="176"/>
      <c r="AB739" s="176"/>
      <c r="AC739" s="176"/>
      <c r="AD739" s="176"/>
      <c r="AE739" s="176"/>
      <c r="AF739" s="172"/>
      <c r="AG739" s="172"/>
      <c r="AI739" s="168"/>
      <c r="AJ739" s="168"/>
      <c r="AK739" s="170">
        <f t="shared" si="110"/>
        <v>0</v>
      </c>
      <c r="AL739" s="170">
        <f>IFERROR(VLOOKUP(B739,[3]rptBudgetaryBudgetCrossOrganiza!$A$8792:$O$10068,13,FALSE),"0")</f>
        <v>0</v>
      </c>
      <c r="AM739" s="170"/>
      <c r="AN739" s="170"/>
      <c r="AO739" s="170"/>
      <c r="AP739" s="170"/>
      <c r="AQ739" s="170"/>
      <c r="AS739" s="140"/>
      <c r="AT739" s="140"/>
      <c r="AU739" s="140"/>
      <c r="AV739" s="140"/>
      <c r="AW739" s="140"/>
      <c r="AX739" s="140"/>
      <c r="AY739" s="140"/>
      <c r="AZ739" s="140"/>
      <c r="BA739" s="141" t="b">
        <f t="shared" si="98"/>
        <v>1</v>
      </c>
      <c r="BB739" s="141">
        <f t="shared" si="105"/>
        <v>0</v>
      </c>
    </row>
    <row r="740" spans="1:54" hidden="1" x14ac:dyDescent="0.2">
      <c r="A740" s="141">
        <v>4</v>
      </c>
      <c r="B740" s="141" t="s">
        <v>1101</v>
      </c>
      <c r="C740" s="148" t="str">
        <f t="shared" si="106"/>
        <v>45</v>
      </c>
      <c r="D740" s="148" t="str">
        <f t="shared" si="107"/>
        <v>40</v>
      </c>
      <c r="E740" s="148" t="str">
        <f t="shared" si="108"/>
        <v>000</v>
      </c>
      <c r="F740" s="127" t="str">
        <f t="shared" si="109"/>
        <v>5100.04</v>
      </c>
      <c r="G740" s="141" t="s">
        <v>102</v>
      </c>
      <c r="H740" s="163"/>
      <c r="I740" s="163"/>
      <c r="J740" s="163"/>
      <c r="K740" s="163"/>
      <c r="L740" s="163"/>
      <c r="M740" s="163"/>
      <c r="N740" s="139"/>
      <c r="O740" s="139"/>
      <c r="Q740" s="174"/>
      <c r="R740" s="174"/>
      <c r="S740" s="174"/>
      <c r="T740" s="174"/>
      <c r="U740" s="174"/>
      <c r="V740" s="174"/>
      <c r="W740" s="140"/>
      <c r="X740" s="140"/>
      <c r="Z740" s="176"/>
      <c r="AA740" s="176"/>
      <c r="AB740" s="176"/>
      <c r="AC740" s="176"/>
      <c r="AD740" s="176"/>
      <c r="AE740" s="176"/>
      <c r="AF740" s="172"/>
      <c r="AG740" s="172"/>
      <c r="AI740" s="168"/>
      <c r="AJ740" s="168"/>
      <c r="AK740" s="170">
        <f t="shared" si="110"/>
        <v>0</v>
      </c>
      <c r="AL740" s="170">
        <f>IFERROR(VLOOKUP(B740,[3]rptBudgetaryBudgetCrossOrganiza!$A$8792:$O$10068,13,FALSE),"0")</f>
        <v>0</v>
      </c>
      <c r="AM740" s="170"/>
      <c r="AN740" s="170"/>
      <c r="AO740" s="170"/>
      <c r="AP740" s="170"/>
      <c r="AQ740" s="170"/>
      <c r="AS740" s="140"/>
      <c r="AT740" s="140"/>
      <c r="AU740" s="140"/>
      <c r="AV740" s="140"/>
      <c r="AW740" s="140"/>
      <c r="AX740" s="140"/>
      <c r="AY740" s="140"/>
      <c r="AZ740" s="140"/>
      <c r="BA740" s="141" t="b">
        <f t="shared" si="98"/>
        <v>1</v>
      </c>
      <c r="BB740" s="141">
        <f t="shared" si="105"/>
        <v>0</v>
      </c>
    </row>
    <row r="741" spans="1:54" hidden="1" x14ac:dyDescent="0.2">
      <c r="A741" s="141">
        <v>4</v>
      </c>
      <c r="B741" s="141" t="s">
        <v>1102</v>
      </c>
      <c r="C741" s="148" t="str">
        <f t="shared" si="106"/>
        <v>45</v>
      </c>
      <c r="D741" s="148" t="str">
        <f t="shared" si="107"/>
        <v>40</v>
      </c>
      <c r="E741" s="148" t="str">
        <f t="shared" si="108"/>
        <v>000</v>
      </c>
      <c r="F741" s="127" t="str">
        <f t="shared" si="109"/>
        <v>5100.05</v>
      </c>
      <c r="G741" s="141" t="s">
        <v>103</v>
      </c>
      <c r="H741" s="163"/>
      <c r="I741" s="163"/>
      <c r="J741" s="163"/>
      <c r="K741" s="163"/>
      <c r="L741" s="163"/>
      <c r="M741" s="163"/>
      <c r="N741" s="139"/>
      <c r="O741" s="139"/>
      <c r="Q741" s="174"/>
      <c r="R741" s="174"/>
      <c r="S741" s="174"/>
      <c r="T741" s="174"/>
      <c r="U741" s="174"/>
      <c r="V741" s="174"/>
      <c r="W741" s="140"/>
      <c r="X741" s="140"/>
      <c r="Z741" s="176"/>
      <c r="AA741" s="176"/>
      <c r="AB741" s="176"/>
      <c r="AC741" s="176"/>
      <c r="AD741" s="176"/>
      <c r="AE741" s="176"/>
      <c r="AF741" s="172"/>
      <c r="AG741" s="172"/>
      <c r="AI741" s="168"/>
      <c r="AJ741" s="168"/>
      <c r="AK741" s="170">
        <f t="shared" si="110"/>
        <v>0</v>
      </c>
      <c r="AL741" s="170">
        <f>IFERROR(VLOOKUP(B741,[3]rptBudgetaryBudgetCrossOrganiza!$A$8792:$O$10068,13,FALSE),"0")</f>
        <v>0</v>
      </c>
      <c r="AM741" s="170"/>
      <c r="AN741" s="170"/>
      <c r="AO741" s="170"/>
      <c r="AP741" s="170"/>
      <c r="AQ741" s="170"/>
      <c r="AS741" s="140"/>
      <c r="AT741" s="140"/>
      <c r="AU741" s="140"/>
      <c r="AV741" s="140"/>
      <c r="AW741" s="140"/>
      <c r="AX741" s="140"/>
      <c r="AY741" s="140"/>
      <c r="AZ741" s="140"/>
      <c r="BA741" s="141" t="b">
        <f t="shared" si="98"/>
        <v>1</v>
      </c>
      <c r="BB741" s="141">
        <f t="shared" si="105"/>
        <v>0</v>
      </c>
    </row>
    <row r="742" spans="1:54" hidden="1" x14ac:dyDescent="0.2">
      <c r="A742" s="141">
        <v>4</v>
      </c>
      <c r="B742" s="141" t="s">
        <v>1103</v>
      </c>
      <c r="C742" s="148" t="str">
        <f t="shared" si="106"/>
        <v>45</v>
      </c>
      <c r="D742" s="148" t="str">
        <f t="shared" si="107"/>
        <v>40</v>
      </c>
      <c r="E742" s="148" t="str">
        <f t="shared" si="108"/>
        <v>000</v>
      </c>
      <c r="F742" s="127" t="str">
        <f t="shared" si="109"/>
        <v>5100.06</v>
      </c>
      <c r="G742" s="141" t="s">
        <v>104</v>
      </c>
      <c r="H742" s="163"/>
      <c r="I742" s="163"/>
      <c r="J742" s="163"/>
      <c r="K742" s="163"/>
      <c r="L742" s="163"/>
      <c r="M742" s="163"/>
      <c r="N742" s="139"/>
      <c r="O742" s="139"/>
      <c r="Q742" s="174"/>
      <c r="R742" s="174"/>
      <c r="S742" s="174"/>
      <c r="T742" s="174"/>
      <c r="U742" s="174"/>
      <c r="V742" s="174"/>
      <c r="W742" s="140"/>
      <c r="X742" s="140"/>
      <c r="Z742" s="176"/>
      <c r="AA742" s="176"/>
      <c r="AB742" s="176"/>
      <c r="AC742" s="176"/>
      <c r="AD742" s="176"/>
      <c r="AE742" s="176"/>
      <c r="AF742" s="172"/>
      <c r="AG742" s="172"/>
      <c r="AI742" s="168"/>
      <c r="AJ742" s="168"/>
      <c r="AK742" s="170">
        <f t="shared" si="110"/>
        <v>0</v>
      </c>
      <c r="AL742" s="170">
        <f>IFERROR(VLOOKUP(B742,[3]rptBudgetaryBudgetCrossOrganiza!$A$8792:$O$10068,13,FALSE),"0")</f>
        <v>0</v>
      </c>
      <c r="AM742" s="170"/>
      <c r="AN742" s="170"/>
      <c r="AO742" s="170"/>
      <c r="AP742" s="170"/>
      <c r="AQ742" s="170"/>
      <c r="AS742" s="140"/>
      <c r="AT742" s="140"/>
      <c r="AU742" s="140"/>
      <c r="AV742" s="140"/>
      <c r="AW742" s="140"/>
      <c r="AX742" s="140"/>
      <c r="AY742" s="140"/>
      <c r="AZ742" s="140"/>
      <c r="BA742" s="141" t="b">
        <f t="shared" si="98"/>
        <v>1</v>
      </c>
      <c r="BB742" s="141">
        <f t="shared" si="105"/>
        <v>0</v>
      </c>
    </row>
    <row r="743" spans="1:54" hidden="1" x14ac:dyDescent="0.2">
      <c r="A743" s="141">
        <v>4</v>
      </c>
      <c r="B743" s="141" t="s">
        <v>1104</v>
      </c>
      <c r="C743" s="148" t="str">
        <f t="shared" si="106"/>
        <v>45</v>
      </c>
      <c r="D743" s="148" t="str">
        <f t="shared" si="107"/>
        <v>40</v>
      </c>
      <c r="E743" s="148" t="str">
        <f t="shared" si="108"/>
        <v>000</v>
      </c>
      <c r="F743" s="127" t="str">
        <f t="shared" si="109"/>
        <v>5100.07</v>
      </c>
      <c r="G743" s="141" t="s">
        <v>105</v>
      </c>
      <c r="H743" s="163"/>
      <c r="I743" s="163"/>
      <c r="J743" s="163"/>
      <c r="K743" s="163"/>
      <c r="L743" s="163"/>
      <c r="M743" s="163"/>
      <c r="N743" s="139"/>
      <c r="O743" s="139"/>
      <c r="Q743" s="174"/>
      <c r="R743" s="174"/>
      <c r="S743" s="174"/>
      <c r="T743" s="174"/>
      <c r="U743" s="174"/>
      <c r="V743" s="174"/>
      <c r="W743" s="140"/>
      <c r="X743" s="140"/>
      <c r="Z743" s="176"/>
      <c r="AA743" s="176"/>
      <c r="AB743" s="176"/>
      <c r="AC743" s="176"/>
      <c r="AD743" s="176"/>
      <c r="AE743" s="176"/>
      <c r="AF743" s="172"/>
      <c r="AG743" s="172"/>
      <c r="AI743" s="168"/>
      <c r="AJ743" s="168"/>
      <c r="AK743" s="170">
        <f t="shared" si="110"/>
        <v>0</v>
      </c>
      <c r="AL743" s="170">
        <f>IFERROR(VLOOKUP(B743,[3]rptBudgetaryBudgetCrossOrganiza!$A$8792:$O$10068,13,FALSE),"0")</f>
        <v>0</v>
      </c>
      <c r="AM743" s="170"/>
      <c r="AN743" s="170"/>
      <c r="AO743" s="170"/>
      <c r="AP743" s="170"/>
      <c r="AQ743" s="170"/>
      <c r="AS743" s="140"/>
      <c r="AT743" s="140"/>
      <c r="AU743" s="140"/>
      <c r="AV743" s="140"/>
      <c r="AW743" s="140"/>
      <c r="AX743" s="140"/>
      <c r="AY743" s="140"/>
      <c r="AZ743" s="140"/>
      <c r="BA743" s="141" t="b">
        <f t="shared" si="98"/>
        <v>1</v>
      </c>
      <c r="BB743" s="141">
        <f t="shared" si="105"/>
        <v>0</v>
      </c>
    </row>
    <row r="744" spans="1:54" hidden="1" x14ac:dyDescent="0.2">
      <c r="A744" s="141">
        <v>4</v>
      </c>
      <c r="B744" s="141" t="s">
        <v>1105</v>
      </c>
      <c r="C744" s="148" t="str">
        <f t="shared" si="106"/>
        <v>45</v>
      </c>
      <c r="D744" s="148" t="str">
        <f t="shared" si="107"/>
        <v>40</v>
      </c>
      <c r="E744" s="148" t="str">
        <f t="shared" si="108"/>
        <v>000</v>
      </c>
      <c r="F744" s="127" t="str">
        <f t="shared" si="109"/>
        <v>5100.08</v>
      </c>
      <c r="G744" s="141" t="s">
        <v>106</v>
      </c>
      <c r="H744" s="163"/>
      <c r="I744" s="163"/>
      <c r="J744" s="163"/>
      <c r="K744" s="163"/>
      <c r="L744" s="163"/>
      <c r="M744" s="163"/>
      <c r="N744" s="139"/>
      <c r="O744" s="139"/>
      <c r="Q744" s="174"/>
      <c r="R744" s="174"/>
      <c r="S744" s="174"/>
      <c r="T744" s="174"/>
      <c r="U744" s="174"/>
      <c r="V744" s="174"/>
      <c r="W744" s="140"/>
      <c r="X744" s="140"/>
      <c r="Z744" s="176"/>
      <c r="AA744" s="176"/>
      <c r="AB744" s="176"/>
      <c r="AC744" s="176"/>
      <c r="AD744" s="176"/>
      <c r="AE744" s="176"/>
      <c r="AF744" s="172"/>
      <c r="AG744" s="172"/>
      <c r="AI744" s="168"/>
      <c r="AJ744" s="168"/>
      <c r="AK744" s="170">
        <f t="shared" si="110"/>
        <v>0</v>
      </c>
      <c r="AL744" s="170">
        <f>IFERROR(VLOOKUP(B744,[3]rptBudgetaryBudgetCrossOrganiza!$A$8792:$O$10068,13,FALSE),"0")</f>
        <v>0</v>
      </c>
      <c r="AM744" s="170"/>
      <c r="AN744" s="170"/>
      <c r="AO744" s="170"/>
      <c r="AP744" s="170"/>
      <c r="AQ744" s="170"/>
      <c r="AS744" s="140"/>
      <c r="AT744" s="140"/>
      <c r="AU744" s="140"/>
      <c r="AV744" s="140"/>
      <c r="AW744" s="140"/>
      <c r="AX744" s="140"/>
      <c r="AY744" s="140"/>
      <c r="AZ744" s="140"/>
      <c r="BA744" s="141" t="b">
        <f t="shared" si="98"/>
        <v>1</v>
      </c>
      <c r="BB744" s="141">
        <f t="shared" si="105"/>
        <v>0</v>
      </c>
    </row>
    <row r="745" spans="1:54" hidden="1" x14ac:dyDescent="0.2">
      <c r="A745" s="141">
        <v>4</v>
      </c>
      <c r="B745" s="141" t="s">
        <v>1106</v>
      </c>
      <c r="C745" s="148" t="str">
        <f t="shared" si="106"/>
        <v>45</v>
      </c>
      <c r="D745" s="148" t="str">
        <f t="shared" si="107"/>
        <v>40</v>
      </c>
      <c r="E745" s="148" t="str">
        <f t="shared" si="108"/>
        <v>000</v>
      </c>
      <c r="F745" s="127" t="str">
        <f t="shared" si="109"/>
        <v>5100.09</v>
      </c>
      <c r="G745" s="141" t="s">
        <v>107</v>
      </c>
      <c r="H745" s="163"/>
      <c r="I745" s="163"/>
      <c r="J745" s="163"/>
      <c r="K745" s="163"/>
      <c r="L745" s="163"/>
      <c r="M745" s="163"/>
      <c r="N745" s="139"/>
      <c r="O745" s="139"/>
      <c r="Q745" s="174"/>
      <c r="R745" s="174"/>
      <c r="S745" s="174"/>
      <c r="T745" s="174"/>
      <c r="U745" s="174"/>
      <c r="V745" s="174"/>
      <c r="W745" s="140"/>
      <c r="X745" s="140"/>
      <c r="Z745" s="176"/>
      <c r="AA745" s="176"/>
      <c r="AB745" s="176"/>
      <c r="AC745" s="176"/>
      <c r="AD745" s="176"/>
      <c r="AE745" s="176"/>
      <c r="AF745" s="172"/>
      <c r="AG745" s="172"/>
      <c r="AI745" s="168"/>
      <c r="AJ745" s="168"/>
      <c r="AK745" s="170">
        <f t="shared" si="110"/>
        <v>0</v>
      </c>
      <c r="AL745" s="170">
        <f>IFERROR(VLOOKUP(B745,[3]rptBudgetaryBudgetCrossOrganiza!$A$8792:$O$10068,13,FALSE),"0")</f>
        <v>0</v>
      </c>
      <c r="AM745" s="170"/>
      <c r="AN745" s="170"/>
      <c r="AO745" s="170"/>
      <c r="AP745" s="170"/>
      <c r="AQ745" s="170"/>
      <c r="AS745" s="140"/>
      <c r="AT745" s="140"/>
      <c r="AU745" s="140"/>
      <c r="AV745" s="140"/>
      <c r="AW745" s="140"/>
      <c r="AX745" s="140"/>
      <c r="AY745" s="140"/>
      <c r="AZ745" s="140"/>
      <c r="BA745" s="141" t="b">
        <f t="shared" si="98"/>
        <v>1</v>
      </c>
      <c r="BB745" s="141">
        <f t="shared" si="105"/>
        <v>0</v>
      </c>
    </row>
    <row r="746" spans="1:54" hidden="1" x14ac:dyDescent="0.2">
      <c r="A746" s="141">
        <v>4</v>
      </c>
      <c r="B746" s="141" t="s">
        <v>1107</v>
      </c>
      <c r="C746" s="148" t="str">
        <f t="shared" si="106"/>
        <v>45</v>
      </c>
      <c r="D746" s="148" t="str">
        <f t="shared" si="107"/>
        <v>40</v>
      </c>
      <c r="E746" s="148" t="str">
        <f t="shared" si="108"/>
        <v>000</v>
      </c>
      <c r="F746" s="127" t="str">
        <f t="shared" si="109"/>
        <v>5100.11</v>
      </c>
      <c r="G746" s="141" t="s">
        <v>109</v>
      </c>
      <c r="H746" s="163"/>
      <c r="I746" s="163"/>
      <c r="J746" s="163"/>
      <c r="K746" s="163"/>
      <c r="L746" s="163"/>
      <c r="M746" s="163"/>
      <c r="N746" s="139"/>
      <c r="O746" s="139"/>
      <c r="Q746" s="174"/>
      <c r="R746" s="174"/>
      <c r="S746" s="174"/>
      <c r="T746" s="174"/>
      <c r="U746" s="174"/>
      <c r="V746" s="174"/>
      <c r="W746" s="140"/>
      <c r="X746" s="140"/>
      <c r="Z746" s="176"/>
      <c r="AA746" s="176"/>
      <c r="AB746" s="176"/>
      <c r="AC746" s="176"/>
      <c r="AD746" s="176"/>
      <c r="AE746" s="176"/>
      <c r="AF746" s="172"/>
      <c r="AG746" s="172"/>
      <c r="AI746" s="168"/>
      <c r="AJ746" s="168"/>
      <c r="AK746" s="170">
        <f t="shared" si="110"/>
        <v>0</v>
      </c>
      <c r="AL746" s="170">
        <f>IFERROR(VLOOKUP(B746,[3]rptBudgetaryBudgetCrossOrganiza!$A$8792:$O$10068,13,FALSE),"0")</f>
        <v>0</v>
      </c>
      <c r="AM746" s="170"/>
      <c r="AN746" s="170"/>
      <c r="AO746" s="170"/>
      <c r="AP746" s="170"/>
      <c r="AQ746" s="170"/>
      <c r="AS746" s="140"/>
      <c r="AT746" s="140"/>
      <c r="AU746" s="140"/>
      <c r="AV746" s="140"/>
      <c r="AW746" s="140"/>
      <c r="AX746" s="140"/>
      <c r="AY746" s="140"/>
      <c r="AZ746" s="140"/>
      <c r="BA746" s="141" t="b">
        <f t="shared" si="98"/>
        <v>1</v>
      </c>
      <c r="BB746" s="141">
        <f t="shared" si="105"/>
        <v>0</v>
      </c>
    </row>
    <row r="747" spans="1:54" hidden="1" x14ac:dyDescent="0.2">
      <c r="A747" s="141">
        <v>4</v>
      </c>
      <c r="B747" s="141" t="s">
        <v>1108</v>
      </c>
      <c r="C747" s="148" t="str">
        <f t="shared" si="106"/>
        <v>45</v>
      </c>
      <c r="D747" s="148" t="str">
        <f t="shared" si="107"/>
        <v>40</v>
      </c>
      <c r="E747" s="148" t="str">
        <f t="shared" si="108"/>
        <v>000</v>
      </c>
      <c r="F747" s="127" t="str">
        <f t="shared" si="109"/>
        <v>5100.15</v>
      </c>
      <c r="G747" s="141" t="s">
        <v>113</v>
      </c>
      <c r="H747" s="163"/>
      <c r="I747" s="163"/>
      <c r="J747" s="163"/>
      <c r="K747" s="163"/>
      <c r="L747" s="163"/>
      <c r="M747" s="163"/>
      <c r="N747" s="139"/>
      <c r="O747" s="139"/>
      <c r="Q747" s="174"/>
      <c r="R747" s="174"/>
      <c r="S747" s="174"/>
      <c r="T747" s="174"/>
      <c r="U747" s="174"/>
      <c r="V747" s="174"/>
      <c r="W747" s="140"/>
      <c r="X747" s="140"/>
      <c r="Z747" s="176"/>
      <c r="AA747" s="176"/>
      <c r="AB747" s="176"/>
      <c r="AC747" s="176"/>
      <c r="AD747" s="176"/>
      <c r="AE747" s="176"/>
      <c r="AF747" s="172"/>
      <c r="AG747" s="172"/>
      <c r="AI747" s="168"/>
      <c r="AJ747" s="168"/>
      <c r="AK747" s="170">
        <f t="shared" si="110"/>
        <v>0</v>
      </c>
      <c r="AL747" s="170">
        <f>IFERROR(VLOOKUP(B747,[3]rptBudgetaryBudgetCrossOrganiza!$A$8792:$O$10068,13,FALSE),"0")</f>
        <v>0</v>
      </c>
      <c r="AM747" s="170"/>
      <c r="AN747" s="170"/>
      <c r="AO747" s="170"/>
      <c r="AP747" s="170"/>
      <c r="AQ747" s="170"/>
      <c r="AS747" s="140"/>
      <c r="AT747" s="140"/>
      <c r="AU747" s="140"/>
      <c r="AV747" s="140"/>
      <c r="AW747" s="140"/>
      <c r="AX747" s="140"/>
      <c r="AY747" s="140"/>
      <c r="AZ747" s="140"/>
      <c r="BA747" s="141" t="b">
        <f t="shared" si="98"/>
        <v>1</v>
      </c>
      <c r="BB747" s="141">
        <f t="shared" si="105"/>
        <v>0</v>
      </c>
    </row>
    <row r="748" spans="1:54" hidden="1" x14ac:dyDescent="0.2">
      <c r="A748" s="141">
        <v>4</v>
      </c>
      <c r="B748" s="141" t="s">
        <v>1109</v>
      </c>
      <c r="C748" s="148" t="str">
        <f t="shared" si="106"/>
        <v>45</v>
      </c>
      <c r="D748" s="148" t="str">
        <f t="shared" si="107"/>
        <v>40</v>
      </c>
      <c r="E748" s="148" t="str">
        <f t="shared" si="108"/>
        <v>000</v>
      </c>
      <c r="F748" s="127" t="str">
        <f t="shared" si="109"/>
        <v>5100.17</v>
      </c>
      <c r="G748" s="141" t="s">
        <v>1230</v>
      </c>
      <c r="H748" s="163"/>
      <c r="I748" s="163"/>
      <c r="J748" s="163"/>
      <c r="K748" s="163"/>
      <c r="L748" s="163"/>
      <c r="M748" s="163"/>
      <c r="N748" s="139"/>
      <c r="O748" s="139"/>
      <c r="Q748" s="174"/>
      <c r="R748" s="174"/>
      <c r="S748" s="174"/>
      <c r="T748" s="174"/>
      <c r="U748" s="174"/>
      <c r="V748" s="174"/>
      <c r="W748" s="140"/>
      <c r="X748" s="140"/>
      <c r="Z748" s="176"/>
      <c r="AA748" s="176"/>
      <c r="AB748" s="176"/>
      <c r="AC748" s="176"/>
      <c r="AD748" s="176"/>
      <c r="AE748" s="176"/>
      <c r="AF748" s="172"/>
      <c r="AG748" s="172"/>
      <c r="AI748" s="168"/>
      <c r="AJ748" s="168"/>
      <c r="AK748" s="170">
        <f t="shared" si="110"/>
        <v>0</v>
      </c>
      <c r="AL748" s="170">
        <f>IFERROR(VLOOKUP(B748,[3]rptBudgetaryBudgetCrossOrganiza!$A$8792:$O$10068,13,FALSE),"0")</f>
        <v>0</v>
      </c>
      <c r="AM748" s="170"/>
      <c r="AN748" s="170"/>
      <c r="AO748" s="170"/>
      <c r="AP748" s="170"/>
      <c r="AQ748" s="170"/>
      <c r="AS748" s="140"/>
      <c r="AT748" s="140"/>
      <c r="AU748" s="140"/>
      <c r="AV748" s="140"/>
      <c r="AW748" s="140"/>
      <c r="AX748" s="140"/>
      <c r="AY748" s="140"/>
      <c r="AZ748" s="140"/>
      <c r="BA748" s="141" t="b">
        <f t="shared" si="98"/>
        <v>1</v>
      </c>
      <c r="BB748" s="141">
        <f t="shared" si="105"/>
        <v>0</v>
      </c>
    </row>
    <row r="749" spans="1:54" hidden="1" x14ac:dyDescent="0.2">
      <c r="A749" s="141">
        <v>5</v>
      </c>
      <c r="B749" s="141" t="s">
        <v>1110</v>
      </c>
      <c r="C749" s="148" t="str">
        <f t="shared" si="106"/>
        <v>45</v>
      </c>
      <c r="D749" s="148" t="str">
        <f t="shared" si="107"/>
        <v>40</v>
      </c>
      <c r="E749" s="148" t="str">
        <f t="shared" si="108"/>
        <v>000</v>
      </c>
      <c r="F749" s="127" t="str">
        <f t="shared" si="109"/>
        <v>6000.01</v>
      </c>
      <c r="G749" s="141" t="s">
        <v>115</v>
      </c>
      <c r="H749" s="163"/>
      <c r="I749" s="163"/>
      <c r="J749" s="163"/>
      <c r="K749" s="163"/>
      <c r="L749" s="163"/>
      <c r="M749" s="163"/>
      <c r="N749" s="139"/>
      <c r="O749" s="139"/>
      <c r="Q749" s="174"/>
      <c r="R749" s="174"/>
      <c r="S749" s="174"/>
      <c r="T749" s="174"/>
      <c r="U749" s="174"/>
      <c r="V749" s="174"/>
      <c r="W749" s="140"/>
      <c r="X749" s="140"/>
      <c r="Z749" s="176"/>
      <c r="AA749" s="176"/>
      <c r="AB749" s="176"/>
      <c r="AC749" s="176"/>
      <c r="AD749" s="176"/>
      <c r="AE749" s="176"/>
      <c r="AF749" s="172"/>
      <c r="AG749" s="172"/>
      <c r="AI749" s="168"/>
      <c r="AJ749" s="168"/>
      <c r="AK749" s="170">
        <f t="shared" si="110"/>
        <v>0</v>
      </c>
      <c r="AL749" s="170">
        <f>IFERROR(VLOOKUP(B749,[3]rptBudgetaryBudgetCrossOrganiza!$A$8792:$O$10068,13,FALSE),"0")</f>
        <v>0</v>
      </c>
      <c r="AM749" s="170"/>
      <c r="AN749" s="170"/>
      <c r="AO749" s="170"/>
      <c r="AP749" s="170"/>
      <c r="AQ749" s="170"/>
      <c r="AS749" s="140"/>
      <c r="AT749" s="140"/>
      <c r="AU749" s="140"/>
      <c r="AV749" s="140"/>
      <c r="AW749" s="140"/>
      <c r="AX749" s="140"/>
      <c r="AY749" s="140"/>
      <c r="AZ749" s="140"/>
      <c r="BA749" s="141" t="b">
        <f t="shared" si="98"/>
        <v>1</v>
      </c>
      <c r="BB749" s="141">
        <f t="shared" si="105"/>
        <v>0</v>
      </c>
    </row>
    <row r="750" spans="1:54" hidden="1" x14ac:dyDescent="0.2">
      <c r="A750" s="141">
        <v>5</v>
      </c>
      <c r="B750" s="141" t="s">
        <v>1111</v>
      </c>
      <c r="C750" s="148" t="str">
        <f t="shared" si="106"/>
        <v>45</v>
      </c>
      <c r="D750" s="148" t="str">
        <f t="shared" si="107"/>
        <v>40</v>
      </c>
      <c r="E750" s="148" t="str">
        <f t="shared" si="108"/>
        <v>000</v>
      </c>
      <c r="F750" s="127" t="str">
        <f t="shared" si="109"/>
        <v>6000.10</v>
      </c>
      <c r="G750" s="141" t="s">
        <v>1058</v>
      </c>
      <c r="H750" s="163"/>
      <c r="I750" s="163"/>
      <c r="J750" s="163"/>
      <c r="K750" s="163"/>
      <c r="L750" s="163"/>
      <c r="M750" s="163"/>
      <c r="N750" s="139"/>
      <c r="O750" s="139"/>
      <c r="Q750" s="174"/>
      <c r="R750" s="174"/>
      <c r="S750" s="174"/>
      <c r="T750" s="174"/>
      <c r="U750" s="174"/>
      <c r="V750" s="174"/>
      <c r="W750" s="140"/>
      <c r="X750" s="140"/>
      <c r="Z750" s="176"/>
      <c r="AA750" s="176"/>
      <c r="AB750" s="176"/>
      <c r="AC750" s="176"/>
      <c r="AD750" s="176"/>
      <c r="AE750" s="176"/>
      <c r="AF750" s="172"/>
      <c r="AG750" s="172"/>
      <c r="AI750" s="168"/>
      <c r="AJ750" s="168"/>
      <c r="AK750" s="170">
        <f t="shared" si="110"/>
        <v>0</v>
      </c>
      <c r="AL750" s="170">
        <f>IFERROR(VLOOKUP(B750,[3]rptBudgetaryBudgetCrossOrganiza!$A$8792:$O$10068,13,FALSE),"0")</f>
        <v>0</v>
      </c>
      <c r="AM750" s="170"/>
      <c r="AN750" s="170"/>
      <c r="AO750" s="170"/>
      <c r="AP750" s="170"/>
      <c r="AQ750" s="170"/>
      <c r="AS750" s="140"/>
      <c r="AT750" s="140"/>
      <c r="AU750" s="140"/>
      <c r="AV750" s="140"/>
      <c r="AW750" s="140"/>
      <c r="AX750" s="140"/>
      <c r="AY750" s="140"/>
      <c r="AZ750" s="140"/>
      <c r="BA750" s="141" t="b">
        <f t="shared" si="98"/>
        <v>1</v>
      </c>
      <c r="BB750" s="141">
        <f t="shared" si="105"/>
        <v>0</v>
      </c>
    </row>
    <row r="751" spans="1:54" hidden="1" x14ac:dyDescent="0.2">
      <c r="A751" s="141">
        <v>5</v>
      </c>
      <c r="B751" s="141" t="s">
        <v>1112</v>
      </c>
      <c r="C751" s="148" t="str">
        <f t="shared" si="106"/>
        <v>45</v>
      </c>
      <c r="D751" s="148" t="str">
        <f t="shared" si="107"/>
        <v>40</v>
      </c>
      <c r="E751" s="148" t="str">
        <f t="shared" si="108"/>
        <v>000</v>
      </c>
      <c r="F751" s="127" t="str">
        <f t="shared" si="109"/>
        <v>6000.12</v>
      </c>
      <c r="G751" s="141" t="s">
        <v>186</v>
      </c>
      <c r="H751" s="163"/>
      <c r="I751" s="163"/>
      <c r="J751" s="163"/>
      <c r="K751" s="163"/>
      <c r="L751" s="163"/>
      <c r="M751" s="163"/>
      <c r="N751" s="139"/>
      <c r="O751" s="139"/>
      <c r="Q751" s="174"/>
      <c r="R751" s="174"/>
      <c r="S751" s="174"/>
      <c r="T751" s="174"/>
      <c r="U751" s="174"/>
      <c r="V751" s="174"/>
      <c r="W751" s="140"/>
      <c r="X751" s="140"/>
      <c r="Z751" s="176"/>
      <c r="AA751" s="176"/>
      <c r="AB751" s="176"/>
      <c r="AC751" s="176"/>
      <c r="AD751" s="176"/>
      <c r="AE751" s="176"/>
      <c r="AF751" s="172"/>
      <c r="AG751" s="172"/>
      <c r="AI751" s="168"/>
      <c r="AJ751" s="168"/>
      <c r="AK751" s="170">
        <f t="shared" si="110"/>
        <v>0</v>
      </c>
      <c r="AL751" s="170">
        <f>IFERROR(VLOOKUP(B751,[3]rptBudgetaryBudgetCrossOrganiza!$A$8792:$O$10068,13,FALSE),"0")</f>
        <v>0</v>
      </c>
      <c r="AM751" s="170"/>
      <c r="AN751" s="170"/>
      <c r="AO751" s="170"/>
      <c r="AP751" s="170"/>
      <c r="AQ751" s="170"/>
      <c r="AS751" s="140"/>
      <c r="AT751" s="140"/>
      <c r="AU751" s="140"/>
      <c r="AV751" s="140"/>
      <c r="AW751" s="140"/>
      <c r="AX751" s="140"/>
      <c r="AY751" s="140"/>
      <c r="AZ751" s="140"/>
      <c r="BA751" s="141" t="b">
        <f t="shared" si="98"/>
        <v>1</v>
      </c>
      <c r="BB751" s="141">
        <f t="shared" si="105"/>
        <v>0</v>
      </c>
    </row>
    <row r="752" spans="1:54" hidden="1" x14ac:dyDescent="0.2">
      <c r="A752" s="141">
        <v>5</v>
      </c>
      <c r="B752" s="141" t="s">
        <v>1113</v>
      </c>
      <c r="C752" s="148" t="str">
        <f t="shared" si="106"/>
        <v>45</v>
      </c>
      <c r="D752" s="148" t="str">
        <f t="shared" si="107"/>
        <v>40</v>
      </c>
      <c r="E752" s="148" t="str">
        <f t="shared" si="108"/>
        <v>000</v>
      </c>
      <c r="F752" s="127" t="str">
        <f t="shared" si="109"/>
        <v>6000.13</v>
      </c>
      <c r="G752" s="141" t="s">
        <v>1057</v>
      </c>
      <c r="H752" s="163"/>
      <c r="I752" s="163"/>
      <c r="J752" s="163"/>
      <c r="K752" s="163"/>
      <c r="L752" s="163"/>
      <c r="M752" s="163"/>
      <c r="N752" s="139"/>
      <c r="O752" s="139"/>
      <c r="Q752" s="174"/>
      <c r="R752" s="174"/>
      <c r="S752" s="174"/>
      <c r="T752" s="174"/>
      <c r="U752" s="174"/>
      <c r="V752" s="174"/>
      <c r="W752" s="140"/>
      <c r="X752" s="140"/>
      <c r="Z752" s="176"/>
      <c r="AA752" s="176"/>
      <c r="AB752" s="176"/>
      <c r="AC752" s="176"/>
      <c r="AD752" s="176"/>
      <c r="AE752" s="176"/>
      <c r="AF752" s="172"/>
      <c r="AG752" s="172"/>
      <c r="AI752" s="168"/>
      <c r="AJ752" s="168"/>
      <c r="AK752" s="170">
        <f t="shared" si="110"/>
        <v>0</v>
      </c>
      <c r="AL752" s="170">
        <f>IFERROR(VLOOKUP(B752,[3]rptBudgetaryBudgetCrossOrganiza!$A$8792:$O$10068,13,FALSE),"0")</f>
        <v>0</v>
      </c>
      <c r="AM752" s="170"/>
      <c r="AN752" s="170"/>
      <c r="AO752" s="170"/>
      <c r="AP752" s="170"/>
      <c r="AQ752" s="170"/>
      <c r="AS752" s="140"/>
      <c r="AT752" s="140"/>
      <c r="AU752" s="140"/>
      <c r="AV752" s="140"/>
      <c r="AW752" s="140"/>
      <c r="AX752" s="140"/>
      <c r="AY752" s="140"/>
      <c r="AZ752" s="140"/>
      <c r="BA752" s="141" t="b">
        <f t="shared" si="98"/>
        <v>1</v>
      </c>
      <c r="BB752" s="141">
        <f t="shared" si="105"/>
        <v>0</v>
      </c>
    </row>
    <row r="753" spans="1:54" hidden="1" x14ac:dyDescent="0.2">
      <c r="A753" s="141">
        <v>5</v>
      </c>
      <c r="B753" s="141" t="s">
        <v>1114</v>
      </c>
      <c r="C753" s="148" t="str">
        <f t="shared" si="106"/>
        <v>45</v>
      </c>
      <c r="D753" s="148" t="str">
        <f t="shared" si="107"/>
        <v>40</v>
      </c>
      <c r="E753" s="148" t="str">
        <f t="shared" si="108"/>
        <v>000</v>
      </c>
      <c r="F753" s="127" t="str">
        <f t="shared" si="109"/>
        <v>6000.14</v>
      </c>
      <c r="G753" s="141" t="s">
        <v>1231</v>
      </c>
      <c r="H753" s="163"/>
      <c r="I753" s="163"/>
      <c r="J753" s="163"/>
      <c r="K753" s="163"/>
      <c r="L753" s="163"/>
      <c r="M753" s="163"/>
      <c r="N753" s="139"/>
      <c r="O753" s="139"/>
      <c r="Q753" s="174"/>
      <c r="R753" s="174"/>
      <c r="S753" s="174"/>
      <c r="T753" s="174"/>
      <c r="U753" s="174"/>
      <c r="V753" s="174"/>
      <c r="W753" s="140"/>
      <c r="X753" s="140"/>
      <c r="Z753" s="176"/>
      <c r="AA753" s="176"/>
      <c r="AB753" s="176"/>
      <c r="AC753" s="176"/>
      <c r="AD753" s="176"/>
      <c r="AE753" s="176"/>
      <c r="AF753" s="172"/>
      <c r="AG753" s="172"/>
      <c r="AI753" s="168"/>
      <c r="AJ753" s="168"/>
      <c r="AK753" s="170">
        <f t="shared" si="110"/>
        <v>0</v>
      </c>
      <c r="AL753" s="170">
        <f>IFERROR(VLOOKUP(B753,[3]rptBudgetaryBudgetCrossOrganiza!$A$8792:$O$10068,13,FALSE),"0")</f>
        <v>0</v>
      </c>
      <c r="AM753" s="170"/>
      <c r="AN753" s="170"/>
      <c r="AO753" s="170"/>
      <c r="AP753" s="170"/>
      <c r="AQ753" s="170"/>
      <c r="AS753" s="140"/>
      <c r="AT753" s="140"/>
      <c r="AU753" s="140"/>
      <c r="AV753" s="140"/>
      <c r="AW753" s="140"/>
      <c r="AX753" s="140"/>
      <c r="AY753" s="140"/>
      <c r="AZ753" s="140"/>
      <c r="BA753" s="141" t="b">
        <f t="shared" si="98"/>
        <v>1</v>
      </c>
      <c r="BB753" s="141">
        <f t="shared" si="105"/>
        <v>0</v>
      </c>
    </row>
    <row r="754" spans="1:54" hidden="1" x14ac:dyDescent="0.2">
      <c r="A754" s="141">
        <v>5</v>
      </c>
      <c r="B754" s="141" t="s">
        <v>1115</v>
      </c>
      <c r="C754" s="148" t="str">
        <f t="shared" si="106"/>
        <v>45</v>
      </c>
      <c r="D754" s="148" t="str">
        <f t="shared" si="107"/>
        <v>40</v>
      </c>
      <c r="E754" s="148" t="str">
        <f t="shared" si="108"/>
        <v>000</v>
      </c>
      <c r="F754" s="127" t="str">
        <f t="shared" si="109"/>
        <v>6000.18</v>
      </c>
      <c r="G754" s="141" t="s">
        <v>180</v>
      </c>
      <c r="H754" s="163"/>
      <c r="I754" s="163"/>
      <c r="J754" s="163"/>
      <c r="K754" s="163"/>
      <c r="L754" s="163"/>
      <c r="M754" s="163"/>
      <c r="N754" s="139"/>
      <c r="O754" s="139"/>
      <c r="Q754" s="174"/>
      <c r="R754" s="174"/>
      <c r="S754" s="174"/>
      <c r="T754" s="174"/>
      <c r="U754" s="174"/>
      <c r="V754" s="174"/>
      <c r="W754" s="140"/>
      <c r="X754" s="140"/>
      <c r="Z754" s="176"/>
      <c r="AA754" s="176"/>
      <c r="AB754" s="176"/>
      <c r="AC754" s="176"/>
      <c r="AD754" s="176"/>
      <c r="AE754" s="176"/>
      <c r="AF754" s="172"/>
      <c r="AG754" s="172"/>
      <c r="AI754" s="168"/>
      <c r="AJ754" s="168"/>
      <c r="AK754" s="170">
        <f t="shared" si="110"/>
        <v>0</v>
      </c>
      <c r="AL754" s="170">
        <f>IFERROR(VLOOKUP(B754,[3]rptBudgetaryBudgetCrossOrganiza!$A$8792:$O$10068,13,FALSE),"0")</f>
        <v>0</v>
      </c>
      <c r="AM754" s="170"/>
      <c r="AN754" s="170"/>
      <c r="AO754" s="170"/>
      <c r="AP754" s="170"/>
      <c r="AQ754" s="170"/>
      <c r="AS754" s="140"/>
      <c r="AT754" s="140"/>
      <c r="AU754" s="140"/>
      <c r="AV754" s="140"/>
      <c r="AW754" s="140"/>
      <c r="AX754" s="140"/>
      <c r="AY754" s="140"/>
      <c r="AZ754" s="140"/>
      <c r="BA754" s="141" t="b">
        <f t="shared" si="98"/>
        <v>1</v>
      </c>
      <c r="BB754" s="141">
        <f t="shared" si="105"/>
        <v>0</v>
      </c>
    </row>
    <row r="755" spans="1:54" hidden="1" x14ac:dyDescent="0.2">
      <c r="A755" s="141">
        <v>6</v>
      </c>
      <c r="B755" s="141" t="s">
        <v>1116</v>
      </c>
      <c r="C755" s="148" t="str">
        <f t="shared" si="106"/>
        <v>45</v>
      </c>
      <c r="D755" s="148" t="str">
        <f t="shared" si="107"/>
        <v>40</v>
      </c>
      <c r="E755" s="148" t="str">
        <f t="shared" si="108"/>
        <v>000</v>
      </c>
      <c r="F755" s="127" t="str">
        <f t="shared" si="109"/>
        <v>6100.01</v>
      </c>
      <c r="G755" s="141" t="s">
        <v>116</v>
      </c>
      <c r="H755" s="163"/>
      <c r="I755" s="163"/>
      <c r="J755" s="163"/>
      <c r="K755" s="163"/>
      <c r="L755" s="163"/>
      <c r="M755" s="163"/>
      <c r="N755" s="139"/>
      <c r="O755" s="139"/>
      <c r="Q755" s="174"/>
      <c r="R755" s="174"/>
      <c r="S755" s="174"/>
      <c r="T755" s="174"/>
      <c r="U755" s="174"/>
      <c r="V755" s="174"/>
      <c r="W755" s="140"/>
      <c r="X755" s="140"/>
      <c r="Z755" s="176"/>
      <c r="AA755" s="176"/>
      <c r="AB755" s="176"/>
      <c r="AC755" s="176"/>
      <c r="AD755" s="176"/>
      <c r="AE755" s="176"/>
      <c r="AF755" s="172"/>
      <c r="AG755" s="172"/>
      <c r="AI755" s="168"/>
      <c r="AJ755" s="168"/>
      <c r="AK755" s="170">
        <f t="shared" si="110"/>
        <v>0</v>
      </c>
      <c r="AL755" s="170">
        <f>IFERROR(VLOOKUP(B755,[3]rptBudgetaryBudgetCrossOrganiza!$A$8792:$O$10068,13,FALSE),"0")</f>
        <v>0</v>
      </c>
      <c r="AM755" s="170"/>
      <c r="AN755" s="170"/>
      <c r="AO755" s="170"/>
      <c r="AP755" s="170"/>
      <c r="AQ755" s="170"/>
      <c r="AS755" s="140"/>
      <c r="AT755" s="140"/>
      <c r="AU755" s="140"/>
      <c r="AV755" s="140"/>
      <c r="AW755" s="140"/>
      <c r="AX755" s="140"/>
      <c r="AY755" s="140"/>
      <c r="AZ755" s="140"/>
      <c r="BA755" s="141" t="b">
        <f t="shared" si="98"/>
        <v>1</v>
      </c>
      <c r="BB755" s="141">
        <f t="shared" si="105"/>
        <v>0</v>
      </c>
    </row>
    <row r="756" spans="1:54" hidden="1" x14ac:dyDescent="0.2">
      <c r="A756" s="141">
        <v>6</v>
      </c>
      <c r="B756" s="141" t="s">
        <v>1117</v>
      </c>
      <c r="C756" s="148" t="str">
        <f t="shared" si="106"/>
        <v>45</v>
      </c>
      <c r="D756" s="148" t="str">
        <f t="shared" si="107"/>
        <v>40</v>
      </c>
      <c r="E756" s="148" t="str">
        <f t="shared" si="108"/>
        <v>000</v>
      </c>
      <c r="F756" s="127" t="str">
        <f t="shared" si="109"/>
        <v>6100.02</v>
      </c>
      <c r="G756" s="141" t="s">
        <v>154</v>
      </c>
      <c r="H756" s="163"/>
      <c r="I756" s="163"/>
      <c r="J756" s="163"/>
      <c r="K756" s="163"/>
      <c r="L756" s="163"/>
      <c r="M756" s="163"/>
      <c r="N756" s="139"/>
      <c r="O756" s="139"/>
      <c r="Q756" s="174"/>
      <c r="R756" s="174"/>
      <c r="S756" s="174"/>
      <c r="T756" s="174"/>
      <c r="U756" s="174"/>
      <c r="V756" s="174"/>
      <c r="W756" s="140"/>
      <c r="X756" s="140"/>
      <c r="Z756" s="176"/>
      <c r="AA756" s="176"/>
      <c r="AB756" s="176"/>
      <c r="AC756" s="176"/>
      <c r="AD756" s="176"/>
      <c r="AE756" s="176"/>
      <c r="AF756" s="172"/>
      <c r="AG756" s="172"/>
      <c r="AI756" s="168"/>
      <c r="AJ756" s="168"/>
      <c r="AK756" s="170">
        <f t="shared" si="110"/>
        <v>0</v>
      </c>
      <c r="AL756" s="170">
        <f>IFERROR(VLOOKUP(B756,[3]rptBudgetaryBudgetCrossOrganiza!$A$8792:$O$10068,13,FALSE),"0")</f>
        <v>0</v>
      </c>
      <c r="AM756" s="170"/>
      <c r="AN756" s="170"/>
      <c r="AO756" s="170"/>
      <c r="AP756" s="170"/>
      <c r="AQ756" s="170"/>
      <c r="AS756" s="140"/>
      <c r="AT756" s="140"/>
      <c r="AU756" s="140"/>
      <c r="AV756" s="140"/>
      <c r="AW756" s="140"/>
      <c r="AX756" s="140"/>
      <c r="AY756" s="140"/>
      <c r="AZ756" s="140"/>
      <c r="BA756" s="141" t="b">
        <f t="shared" si="98"/>
        <v>1</v>
      </c>
      <c r="BB756" s="141">
        <f t="shared" si="105"/>
        <v>0</v>
      </c>
    </row>
    <row r="757" spans="1:54" hidden="1" x14ac:dyDescent="0.2">
      <c r="A757" s="141">
        <v>6</v>
      </c>
      <c r="B757" s="141" t="s">
        <v>1118</v>
      </c>
      <c r="C757" s="148" t="str">
        <f t="shared" si="106"/>
        <v>45</v>
      </c>
      <c r="D757" s="148" t="str">
        <f t="shared" si="107"/>
        <v>40</v>
      </c>
      <c r="E757" s="148" t="str">
        <f t="shared" si="108"/>
        <v>000</v>
      </c>
      <c r="F757" s="127" t="str">
        <f t="shared" si="109"/>
        <v>6100.03</v>
      </c>
      <c r="G757" s="141" t="s">
        <v>155</v>
      </c>
      <c r="H757" s="163"/>
      <c r="I757" s="163"/>
      <c r="J757" s="163"/>
      <c r="K757" s="163"/>
      <c r="L757" s="163"/>
      <c r="M757" s="163"/>
      <c r="N757" s="139"/>
      <c r="O757" s="139"/>
      <c r="Q757" s="174"/>
      <c r="R757" s="174"/>
      <c r="S757" s="174"/>
      <c r="T757" s="174"/>
      <c r="U757" s="174"/>
      <c r="V757" s="174"/>
      <c r="W757" s="140"/>
      <c r="X757" s="140"/>
      <c r="Z757" s="176"/>
      <c r="AA757" s="176"/>
      <c r="AB757" s="176"/>
      <c r="AC757" s="176"/>
      <c r="AD757" s="176"/>
      <c r="AE757" s="176"/>
      <c r="AF757" s="172"/>
      <c r="AG757" s="172"/>
      <c r="AI757" s="168"/>
      <c r="AJ757" s="168"/>
      <c r="AK757" s="170">
        <f t="shared" si="110"/>
        <v>0</v>
      </c>
      <c r="AL757" s="170">
        <f>IFERROR(VLOOKUP(B757,[3]rptBudgetaryBudgetCrossOrganiza!$A$8792:$O$10068,13,FALSE),"0")</f>
        <v>0</v>
      </c>
      <c r="AM757" s="170"/>
      <c r="AN757" s="170"/>
      <c r="AO757" s="170"/>
      <c r="AP757" s="170"/>
      <c r="AQ757" s="170"/>
      <c r="AS757" s="140"/>
      <c r="AT757" s="140"/>
      <c r="AU757" s="140"/>
      <c r="AV757" s="140"/>
      <c r="AW757" s="140"/>
      <c r="AX757" s="140"/>
      <c r="AY757" s="140"/>
      <c r="AZ757" s="140"/>
      <c r="BA757" s="141" t="b">
        <f t="shared" si="98"/>
        <v>1</v>
      </c>
      <c r="BB757" s="141">
        <f t="shared" si="105"/>
        <v>0</v>
      </c>
    </row>
    <row r="758" spans="1:54" hidden="1" x14ac:dyDescent="0.2">
      <c r="A758" s="141">
        <v>6</v>
      </c>
      <c r="B758" s="141" t="s">
        <v>1119</v>
      </c>
      <c r="C758" s="148" t="str">
        <f t="shared" si="106"/>
        <v>45</v>
      </c>
      <c r="D758" s="148" t="str">
        <f t="shared" si="107"/>
        <v>40</v>
      </c>
      <c r="E758" s="148" t="str">
        <f t="shared" si="108"/>
        <v>000</v>
      </c>
      <c r="F758" s="127" t="str">
        <f t="shared" si="109"/>
        <v>6200.01</v>
      </c>
      <c r="G758" s="141" t="s">
        <v>156</v>
      </c>
      <c r="H758" s="163"/>
      <c r="I758" s="163"/>
      <c r="J758" s="163"/>
      <c r="K758" s="163"/>
      <c r="L758" s="163"/>
      <c r="M758" s="163"/>
      <c r="N758" s="139"/>
      <c r="O758" s="139"/>
      <c r="Q758" s="174"/>
      <c r="R758" s="174"/>
      <c r="S758" s="174"/>
      <c r="T758" s="174"/>
      <c r="U758" s="174"/>
      <c r="V758" s="174"/>
      <c r="W758" s="140"/>
      <c r="X758" s="140"/>
      <c r="Z758" s="176"/>
      <c r="AA758" s="176"/>
      <c r="AB758" s="176"/>
      <c r="AC758" s="176"/>
      <c r="AD758" s="176"/>
      <c r="AE758" s="176"/>
      <c r="AF758" s="172"/>
      <c r="AG758" s="172"/>
      <c r="AI758" s="168"/>
      <c r="AJ758" s="168"/>
      <c r="AK758" s="170">
        <f t="shared" si="110"/>
        <v>0</v>
      </c>
      <c r="AL758" s="170">
        <f>IFERROR(VLOOKUP(B758,[3]rptBudgetaryBudgetCrossOrganiza!$A$8792:$O$10068,13,FALSE),"0")</f>
        <v>0</v>
      </c>
      <c r="AM758" s="170"/>
      <c r="AN758" s="170"/>
      <c r="AO758" s="170"/>
      <c r="AP758" s="170"/>
      <c r="AQ758" s="170"/>
      <c r="AS758" s="140"/>
      <c r="AT758" s="140"/>
      <c r="AU758" s="140"/>
      <c r="AV758" s="140"/>
      <c r="AW758" s="140"/>
      <c r="AX758" s="140"/>
      <c r="AY758" s="140"/>
      <c r="AZ758" s="140"/>
      <c r="BA758" s="141" t="b">
        <f t="shared" si="98"/>
        <v>1</v>
      </c>
      <c r="BB758" s="141">
        <f t="shared" si="105"/>
        <v>0</v>
      </c>
    </row>
    <row r="759" spans="1:54" hidden="1" x14ac:dyDescent="0.2">
      <c r="A759" s="141">
        <v>6</v>
      </c>
      <c r="B759" s="141" t="s">
        <v>1120</v>
      </c>
      <c r="C759" s="148" t="str">
        <f t="shared" si="106"/>
        <v>45</v>
      </c>
      <c r="D759" s="148" t="str">
        <f t="shared" si="107"/>
        <v>40</v>
      </c>
      <c r="E759" s="148" t="str">
        <f t="shared" si="108"/>
        <v>000</v>
      </c>
      <c r="F759" s="127" t="str">
        <f t="shared" si="109"/>
        <v>6200.02</v>
      </c>
      <c r="G759" s="141" t="s">
        <v>117</v>
      </c>
      <c r="H759" s="163"/>
      <c r="I759" s="163"/>
      <c r="J759" s="163"/>
      <c r="K759" s="163"/>
      <c r="L759" s="163"/>
      <c r="M759" s="163"/>
      <c r="N759" s="139"/>
      <c r="O759" s="139"/>
      <c r="Q759" s="174"/>
      <c r="R759" s="174"/>
      <c r="S759" s="174"/>
      <c r="T759" s="174"/>
      <c r="U759" s="174"/>
      <c r="V759" s="174"/>
      <c r="W759" s="140"/>
      <c r="X759" s="140"/>
      <c r="Z759" s="176"/>
      <c r="AA759" s="176"/>
      <c r="AB759" s="176"/>
      <c r="AC759" s="176"/>
      <c r="AD759" s="176"/>
      <c r="AE759" s="176"/>
      <c r="AF759" s="172"/>
      <c r="AG759" s="172"/>
      <c r="AI759" s="168"/>
      <c r="AJ759" s="168"/>
      <c r="AK759" s="170">
        <f t="shared" si="110"/>
        <v>0</v>
      </c>
      <c r="AL759" s="170">
        <f>IFERROR(VLOOKUP(B759,[3]rptBudgetaryBudgetCrossOrganiza!$A$8792:$O$10068,13,FALSE),"0")</f>
        <v>0</v>
      </c>
      <c r="AM759" s="170"/>
      <c r="AN759" s="170"/>
      <c r="AO759" s="170"/>
      <c r="AP759" s="170"/>
      <c r="AQ759" s="170"/>
      <c r="AS759" s="140"/>
      <c r="AT759" s="140"/>
      <c r="AU759" s="140"/>
      <c r="AV759" s="140"/>
      <c r="AW759" s="140"/>
      <c r="AX759" s="140"/>
      <c r="AY759" s="140"/>
      <c r="AZ759" s="140"/>
      <c r="BA759" s="141" t="b">
        <f t="shared" si="98"/>
        <v>1</v>
      </c>
      <c r="BB759" s="141">
        <f t="shared" si="105"/>
        <v>0</v>
      </c>
    </row>
    <row r="760" spans="1:54" hidden="1" x14ac:dyDescent="0.2">
      <c r="A760" s="141">
        <v>6</v>
      </c>
      <c r="B760" s="141" t="s">
        <v>1121</v>
      </c>
      <c r="C760" s="148" t="str">
        <f t="shared" si="106"/>
        <v>45</v>
      </c>
      <c r="D760" s="148" t="str">
        <f t="shared" si="107"/>
        <v>40</v>
      </c>
      <c r="E760" s="148" t="str">
        <f t="shared" si="108"/>
        <v>000</v>
      </c>
      <c r="F760" s="127" t="str">
        <f t="shared" si="109"/>
        <v>6200.03</v>
      </c>
      <c r="G760" s="141" t="s">
        <v>118</v>
      </c>
      <c r="H760" s="163"/>
      <c r="I760" s="163"/>
      <c r="J760" s="163"/>
      <c r="K760" s="163"/>
      <c r="L760" s="163"/>
      <c r="M760" s="163"/>
      <c r="N760" s="139"/>
      <c r="O760" s="139"/>
      <c r="Q760" s="174"/>
      <c r="R760" s="174"/>
      <c r="S760" s="174"/>
      <c r="T760" s="174"/>
      <c r="U760" s="174"/>
      <c r="V760" s="174"/>
      <c r="W760" s="140"/>
      <c r="X760" s="140"/>
      <c r="Z760" s="176"/>
      <c r="AA760" s="176"/>
      <c r="AB760" s="176"/>
      <c r="AC760" s="176"/>
      <c r="AD760" s="176"/>
      <c r="AE760" s="176"/>
      <c r="AF760" s="172"/>
      <c r="AG760" s="172"/>
      <c r="AI760" s="168"/>
      <c r="AJ760" s="168"/>
      <c r="AK760" s="170">
        <f t="shared" si="110"/>
        <v>0</v>
      </c>
      <c r="AL760" s="170">
        <f>IFERROR(VLOOKUP(B760,[3]rptBudgetaryBudgetCrossOrganiza!$A$8792:$O$10068,13,FALSE),"0")</f>
        <v>0</v>
      </c>
      <c r="AM760" s="170"/>
      <c r="AN760" s="170"/>
      <c r="AO760" s="170"/>
      <c r="AP760" s="170"/>
      <c r="AQ760" s="170"/>
      <c r="AS760" s="140"/>
      <c r="AT760" s="140"/>
      <c r="AU760" s="140"/>
      <c r="AV760" s="140"/>
      <c r="AW760" s="140"/>
      <c r="AX760" s="140"/>
      <c r="AY760" s="140"/>
      <c r="AZ760" s="140"/>
      <c r="BA760" s="141" t="b">
        <f t="shared" si="98"/>
        <v>1</v>
      </c>
      <c r="BB760" s="141">
        <f t="shared" si="105"/>
        <v>0</v>
      </c>
    </row>
    <row r="761" spans="1:54" hidden="1" x14ac:dyDescent="0.2">
      <c r="A761" s="141">
        <v>6</v>
      </c>
      <c r="B761" s="141" t="s">
        <v>1122</v>
      </c>
      <c r="C761" s="148" t="str">
        <f t="shared" si="106"/>
        <v>45</v>
      </c>
      <c r="D761" s="148" t="str">
        <f t="shared" si="107"/>
        <v>40</v>
      </c>
      <c r="E761" s="148" t="str">
        <f t="shared" si="108"/>
        <v>000</v>
      </c>
      <c r="F761" s="127" t="str">
        <f t="shared" si="109"/>
        <v>6200.04</v>
      </c>
      <c r="G761" s="141" t="s">
        <v>157</v>
      </c>
      <c r="H761" s="163"/>
      <c r="I761" s="163"/>
      <c r="J761" s="163"/>
      <c r="K761" s="163"/>
      <c r="L761" s="163"/>
      <c r="M761" s="163"/>
      <c r="N761" s="139"/>
      <c r="O761" s="139"/>
      <c r="Q761" s="174"/>
      <c r="R761" s="174"/>
      <c r="S761" s="174"/>
      <c r="T761" s="174"/>
      <c r="U761" s="174"/>
      <c r="V761" s="174"/>
      <c r="W761" s="140"/>
      <c r="X761" s="140"/>
      <c r="Z761" s="176"/>
      <c r="AA761" s="176"/>
      <c r="AB761" s="176"/>
      <c r="AC761" s="176"/>
      <c r="AD761" s="176"/>
      <c r="AE761" s="176"/>
      <c r="AF761" s="172"/>
      <c r="AG761" s="172"/>
      <c r="AI761" s="168"/>
      <c r="AJ761" s="168"/>
      <c r="AK761" s="170">
        <f t="shared" si="110"/>
        <v>0</v>
      </c>
      <c r="AL761" s="170">
        <f>IFERROR(VLOOKUP(B761,[3]rptBudgetaryBudgetCrossOrganiza!$A$8792:$O$10068,13,FALSE),"0")</f>
        <v>0</v>
      </c>
      <c r="AM761" s="170"/>
      <c r="AN761" s="170"/>
      <c r="AO761" s="170"/>
      <c r="AP761" s="170"/>
      <c r="AQ761" s="170"/>
      <c r="AS761" s="140"/>
      <c r="AT761" s="140"/>
      <c r="AU761" s="140"/>
      <c r="AV761" s="140"/>
      <c r="AW761" s="140"/>
      <c r="AX761" s="140"/>
      <c r="AY761" s="140"/>
      <c r="AZ761" s="140"/>
      <c r="BA761" s="141" t="b">
        <f t="shared" si="98"/>
        <v>1</v>
      </c>
      <c r="BB761" s="141">
        <f t="shared" si="105"/>
        <v>0</v>
      </c>
    </row>
    <row r="762" spans="1:54" hidden="1" x14ac:dyDescent="0.2">
      <c r="A762" s="141">
        <v>6</v>
      </c>
      <c r="B762" s="141" t="s">
        <v>1123</v>
      </c>
      <c r="C762" s="148" t="str">
        <f t="shared" si="106"/>
        <v>45</v>
      </c>
      <c r="D762" s="148" t="str">
        <f t="shared" si="107"/>
        <v>40</v>
      </c>
      <c r="E762" s="148" t="str">
        <f t="shared" si="108"/>
        <v>000</v>
      </c>
      <c r="F762" s="127" t="str">
        <f t="shared" si="109"/>
        <v>6200.05</v>
      </c>
      <c r="G762" s="141" t="s">
        <v>119</v>
      </c>
      <c r="H762" s="163"/>
      <c r="I762" s="163"/>
      <c r="J762" s="163"/>
      <c r="K762" s="163"/>
      <c r="L762" s="163"/>
      <c r="M762" s="163"/>
      <c r="N762" s="139"/>
      <c r="O762" s="139"/>
      <c r="Q762" s="174"/>
      <c r="R762" s="174"/>
      <c r="S762" s="174"/>
      <c r="T762" s="174"/>
      <c r="U762" s="174"/>
      <c r="V762" s="174"/>
      <c r="W762" s="140"/>
      <c r="X762" s="140"/>
      <c r="Z762" s="176"/>
      <c r="AA762" s="176"/>
      <c r="AB762" s="176"/>
      <c r="AC762" s="176"/>
      <c r="AD762" s="176"/>
      <c r="AE762" s="176"/>
      <c r="AF762" s="172"/>
      <c r="AG762" s="172"/>
      <c r="AI762" s="168"/>
      <c r="AJ762" s="168"/>
      <c r="AK762" s="170">
        <f t="shared" si="110"/>
        <v>0</v>
      </c>
      <c r="AL762" s="170">
        <f>IFERROR(VLOOKUP(B762,[3]rptBudgetaryBudgetCrossOrganiza!$A$8792:$O$10068,13,FALSE),"0")</f>
        <v>0</v>
      </c>
      <c r="AM762" s="170"/>
      <c r="AN762" s="170"/>
      <c r="AO762" s="170"/>
      <c r="AP762" s="170"/>
      <c r="AQ762" s="170"/>
      <c r="AS762" s="140"/>
      <c r="AT762" s="140"/>
      <c r="AU762" s="140"/>
      <c r="AV762" s="140"/>
      <c r="AW762" s="140"/>
      <c r="AX762" s="140"/>
      <c r="AY762" s="140"/>
      <c r="AZ762" s="140"/>
      <c r="BA762" s="141" t="b">
        <f t="shared" si="98"/>
        <v>1</v>
      </c>
      <c r="BB762" s="141">
        <f t="shared" si="105"/>
        <v>0</v>
      </c>
    </row>
    <row r="763" spans="1:54" hidden="1" x14ac:dyDescent="0.2">
      <c r="A763" s="141">
        <v>6</v>
      </c>
      <c r="B763" s="141" t="s">
        <v>1124</v>
      </c>
      <c r="C763" s="148" t="str">
        <f t="shared" si="106"/>
        <v>45</v>
      </c>
      <c r="D763" s="148" t="str">
        <f t="shared" si="107"/>
        <v>40</v>
      </c>
      <c r="E763" s="148" t="str">
        <f t="shared" si="108"/>
        <v>000</v>
      </c>
      <c r="F763" s="127" t="str">
        <f t="shared" si="109"/>
        <v>6200.09</v>
      </c>
      <c r="G763" s="141" t="s">
        <v>153</v>
      </c>
      <c r="H763" s="163"/>
      <c r="I763" s="163"/>
      <c r="J763" s="163"/>
      <c r="K763" s="163"/>
      <c r="L763" s="163"/>
      <c r="M763" s="163"/>
      <c r="N763" s="139"/>
      <c r="O763" s="139"/>
      <c r="Q763" s="174"/>
      <c r="R763" s="174"/>
      <c r="S763" s="174"/>
      <c r="T763" s="174"/>
      <c r="U763" s="174"/>
      <c r="V763" s="174"/>
      <c r="W763" s="140"/>
      <c r="X763" s="140"/>
      <c r="Z763" s="176"/>
      <c r="AA763" s="176"/>
      <c r="AB763" s="176"/>
      <c r="AC763" s="176"/>
      <c r="AD763" s="176"/>
      <c r="AE763" s="176"/>
      <c r="AF763" s="172"/>
      <c r="AG763" s="172"/>
      <c r="AI763" s="168"/>
      <c r="AJ763" s="168"/>
      <c r="AK763" s="170">
        <f t="shared" si="110"/>
        <v>0</v>
      </c>
      <c r="AL763" s="170">
        <f>IFERROR(VLOOKUP(B763,[3]rptBudgetaryBudgetCrossOrganiza!$A$8792:$O$10068,13,FALSE),"0")</f>
        <v>0</v>
      </c>
      <c r="AM763" s="170"/>
      <c r="AN763" s="170"/>
      <c r="AO763" s="170"/>
      <c r="AP763" s="170"/>
      <c r="AQ763" s="170"/>
      <c r="AS763" s="140"/>
      <c r="AT763" s="140"/>
      <c r="AU763" s="140"/>
      <c r="AV763" s="140"/>
      <c r="AW763" s="140"/>
      <c r="AX763" s="140"/>
      <c r="AY763" s="140"/>
      <c r="AZ763" s="140"/>
      <c r="BA763" s="141" t="b">
        <f t="shared" si="98"/>
        <v>1</v>
      </c>
      <c r="BB763" s="141">
        <f t="shared" si="105"/>
        <v>0</v>
      </c>
    </row>
    <row r="764" spans="1:54" hidden="1" x14ac:dyDescent="0.2">
      <c r="A764" s="141">
        <v>6</v>
      </c>
      <c r="B764" s="141" t="s">
        <v>1125</v>
      </c>
      <c r="C764" s="148" t="str">
        <f t="shared" si="106"/>
        <v>45</v>
      </c>
      <c r="D764" s="148" t="str">
        <f t="shared" si="107"/>
        <v>40</v>
      </c>
      <c r="E764" s="148" t="str">
        <f t="shared" si="108"/>
        <v>000</v>
      </c>
      <c r="F764" s="127" t="str">
        <f t="shared" si="109"/>
        <v>6300.01</v>
      </c>
      <c r="G764" s="141" t="s">
        <v>158</v>
      </c>
      <c r="H764" s="163"/>
      <c r="I764" s="163"/>
      <c r="J764" s="163"/>
      <c r="K764" s="163"/>
      <c r="L764" s="163"/>
      <c r="M764" s="163"/>
      <c r="N764" s="139"/>
      <c r="O764" s="139"/>
      <c r="Q764" s="174"/>
      <c r="R764" s="174"/>
      <c r="S764" s="174"/>
      <c r="T764" s="174"/>
      <c r="U764" s="174"/>
      <c r="V764" s="174"/>
      <c r="W764" s="140"/>
      <c r="X764" s="140"/>
      <c r="Z764" s="176"/>
      <c r="AA764" s="176"/>
      <c r="AB764" s="176"/>
      <c r="AC764" s="176"/>
      <c r="AD764" s="176"/>
      <c r="AE764" s="176"/>
      <c r="AF764" s="172"/>
      <c r="AG764" s="172"/>
      <c r="AI764" s="168"/>
      <c r="AJ764" s="168"/>
      <c r="AK764" s="170">
        <f t="shared" si="110"/>
        <v>0</v>
      </c>
      <c r="AL764" s="170">
        <f>IFERROR(VLOOKUP(B764,[3]rptBudgetaryBudgetCrossOrganiza!$A$8792:$O$10068,13,FALSE),"0")</f>
        <v>0</v>
      </c>
      <c r="AM764" s="170"/>
      <c r="AN764" s="170"/>
      <c r="AO764" s="170"/>
      <c r="AP764" s="170"/>
      <c r="AQ764" s="170"/>
      <c r="AS764" s="140"/>
      <c r="AT764" s="140"/>
      <c r="AU764" s="140"/>
      <c r="AV764" s="140"/>
      <c r="AW764" s="140"/>
      <c r="AX764" s="140"/>
      <c r="AY764" s="140"/>
      <c r="AZ764" s="140"/>
      <c r="BA764" s="141" t="b">
        <f t="shared" si="98"/>
        <v>1</v>
      </c>
      <c r="BB764" s="141">
        <f t="shared" si="105"/>
        <v>0</v>
      </c>
    </row>
    <row r="765" spans="1:54" hidden="1" x14ac:dyDescent="0.2">
      <c r="A765" s="141">
        <v>6</v>
      </c>
      <c r="B765" s="141" t="s">
        <v>1126</v>
      </c>
      <c r="C765" s="148" t="str">
        <f t="shared" si="106"/>
        <v>45</v>
      </c>
      <c r="D765" s="148" t="str">
        <f t="shared" si="107"/>
        <v>40</v>
      </c>
      <c r="E765" s="148" t="str">
        <f t="shared" si="108"/>
        <v>000</v>
      </c>
      <c r="F765" s="127" t="str">
        <f t="shared" si="109"/>
        <v>6300.02</v>
      </c>
      <c r="G765" s="141" t="s">
        <v>1049</v>
      </c>
      <c r="H765" s="163"/>
      <c r="I765" s="163"/>
      <c r="J765" s="163"/>
      <c r="K765" s="163"/>
      <c r="L765" s="163"/>
      <c r="M765" s="163"/>
      <c r="N765" s="139"/>
      <c r="O765" s="139"/>
      <c r="Q765" s="174"/>
      <c r="R765" s="174"/>
      <c r="S765" s="174"/>
      <c r="T765" s="174"/>
      <c r="U765" s="174"/>
      <c r="V765" s="174"/>
      <c r="W765" s="140"/>
      <c r="X765" s="140"/>
      <c r="Z765" s="176"/>
      <c r="AA765" s="176"/>
      <c r="AB765" s="176"/>
      <c r="AC765" s="176"/>
      <c r="AD765" s="176"/>
      <c r="AE765" s="176"/>
      <c r="AF765" s="172"/>
      <c r="AG765" s="172"/>
      <c r="AI765" s="168"/>
      <c r="AJ765" s="168"/>
      <c r="AK765" s="170">
        <f t="shared" si="110"/>
        <v>0</v>
      </c>
      <c r="AL765" s="170">
        <f>IFERROR(VLOOKUP(B765,[3]rptBudgetaryBudgetCrossOrganiza!$A$8792:$O$10068,13,FALSE),"0")</f>
        <v>0</v>
      </c>
      <c r="AM765" s="170"/>
      <c r="AN765" s="170"/>
      <c r="AO765" s="170"/>
      <c r="AP765" s="170"/>
      <c r="AQ765" s="170"/>
      <c r="AS765" s="140"/>
      <c r="AT765" s="140"/>
      <c r="AU765" s="140"/>
      <c r="AV765" s="140"/>
      <c r="AW765" s="140"/>
      <c r="AX765" s="140"/>
      <c r="AY765" s="140"/>
      <c r="AZ765" s="140"/>
      <c r="BA765" s="141" t="b">
        <f t="shared" si="98"/>
        <v>1</v>
      </c>
      <c r="BB765" s="141">
        <f t="shared" si="105"/>
        <v>0</v>
      </c>
    </row>
    <row r="766" spans="1:54" hidden="1" x14ac:dyDescent="0.2">
      <c r="A766" s="141">
        <v>6</v>
      </c>
      <c r="B766" s="141" t="s">
        <v>1127</v>
      </c>
      <c r="C766" s="148" t="str">
        <f t="shared" si="106"/>
        <v>45</v>
      </c>
      <c r="D766" s="148" t="str">
        <f t="shared" si="107"/>
        <v>40</v>
      </c>
      <c r="E766" s="148" t="str">
        <f t="shared" si="108"/>
        <v>000</v>
      </c>
      <c r="F766" s="127" t="str">
        <f t="shared" si="109"/>
        <v>6300.03</v>
      </c>
      <c r="G766" s="141" t="s">
        <v>1071</v>
      </c>
      <c r="H766" s="163"/>
      <c r="I766" s="163"/>
      <c r="J766" s="163"/>
      <c r="K766" s="163"/>
      <c r="L766" s="163"/>
      <c r="M766" s="163"/>
      <c r="N766" s="139"/>
      <c r="O766" s="139"/>
      <c r="Q766" s="174"/>
      <c r="R766" s="174"/>
      <c r="S766" s="174"/>
      <c r="T766" s="174"/>
      <c r="U766" s="174"/>
      <c r="V766" s="174"/>
      <c r="W766" s="140"/>
      <c r="X766" s="140"/>
      <c r="Z766" s="176"/>
      <c r="AA766" s="176"/>
      <c r="AB766" s="176"/>
      <c r="AC766" s="176"/>
      <c r="AD766" s="176"/>
      <c r="AE766" s="176"/>
      <c r="AF766" s="172"/>
      <c r="AG766" s="172"/>
      <c r="AI766" s="168"/>
      <c r="AJ766" s="168"/>
      <c r="AK766" s="170">
        <f t="shared" si="110"/>
        <v>0</v>
      </c>
      <c r="AL766" s="170">
        <f>IFERROR(VLOOKUP(B766,[3]rptBudgetaryBudgetCrossOrganiza!$A$8792:$O$10068,13,FALSE),"0")</f>
        <v>0</v>
      </c>
      <c r="AM766" s="170"/>
      <c r="AN766" s="170"/>
      <c r="AO766" s="170"/>
      <c r="AP766" s="170"/>
      <c r="AQ766" s="170"/>
      <c r="AS766" s="140"/>
      <c r="AT766" s="140"/>
      <c r="AU766" s="140"/>
      <c r="AV766" s="140"/>
      <c r="AW766" s="140"/>
      <c r="AX766" s="140"/>
      <c r="AY766" s="140"/>
      <c r="AZ766" s="140"/>
      <c r="BA766" s="141" t="b">
        <f t="shared" si="98"/>
        <v>1</v>
      </c>
      <c r="BB766" s="141">
        <f t="shared" si="105"/>
        <v>0</v>
      </c>
    </row>
    <row r="767" spans="1:54" hidden="1" x14ac:dyDescent="0.2">
      <c r="A767" s="141">
        <v>6</v>
      </c>
      <c r="B767" s="141" t="s">
        <v>1128</v>
      </c>
      <c r="C767" s="148" t="str">
        <f t="shared" si="106"/>
        <v>45</v>
      </c>
      <c r="D767" s="148" t="str">
        <f t="shared" si="107"/>
        <v>40</v>
      </c>
      <c r="E767" s="148" t="str">
        <f t="shared" si="108"/>
        <v>000</v>
      </c>
      <c r="F767" s="127" t="str">
        <f t="shared" si="109"/>
        <v>6350.01</v>
      </c>
      <c r="G767" s="141" t="s">
        <v>159</v>
      </c>
      <c r="H767" s="163"/>
      <c r="I767" s="163"/>
      <c r="J767" s="163"/>
      <c r="K767" s="163"/>
      <c r="L767" s="163"/>
      <c r="M767" s="163"/>
      <c r="N767" s="139"/>
      <c r="O767" s="139"/>
      <c r="Q767" s="174"/>
      <c r="R767" s="174"/>
      <c r="S767" s="174"/>
      <c r="T767" s="174"/>
      <c r="U767" s="174"/>
      <c r="V767" s="174"/>
      <c r="W767" s="140"/>
      <c r="X767" s="140"/>
      <c r="Z767" s="176"/>
      <c r="AA767" s="176"/>
      <c r="AB767" s="176"/>
      <c r="AC767" s="176"/>
      <c r="AD767" s="176"/>
      <c r="AE767" s="176"/>
      <c r="AF767" s="172"/>
      <c r="AG767" s="172"/>
      <c r="AI767" s="168"/>
      <c r="AJ767" s="168"/>
      <c r="AK767" s="170">
        <f t="shared" si="110"/>
        <v>0</v>
      </c>
      <c r="AL767" s="170">
        <f>IFERROR(VLOOKUP(B767,[3]rptBudgetaryBudgetCrossOrganiza!$A$8792:$O$10068,13,FALSE),"0")</f>
        <v>0</v>
      </c>
      <c r="AM767" s="170"/>
      <c r="AN767" s="170"/>
      <c r="AO767" s="170"/>
      <c r="AP767" s="170"/>
      <c r="AQ767" s="170"/>
      <c r="AS767" s="140"/>
      <c r="AT767" s="140"/>
      <c r="AU767" s="140"/>
      <c r="AV767" s="140"/>
      <c r="AW767" s="140"/>
      <c r="AX767" s="140"/>
      <c r="AY767" s="140"/>
      <c r="AZ767" s="140"/>
      <c r="BA767" s="141" t="b">
        <f t="shared" si="98"/>
        <v>1</v>
      </c>
      <c r="BB767" s="141">
        <f t="shared" si="105"/>
        <v>0</v>
      </c>
    </row>
    <row r="768" spans="1:54" hidden="1" x14ac:dyDescent="0.2">
      <c r="A768" s="141">
        <v>6</v>
      </c>
      <c r="B768" s="141" t="s">
        <v>1129</v>
      </c>
      <c r="C768" s="148" t="str">
        <f t="shared" si="106"/>
        <v>45</v>
      </c>
      <c r="D768" s="148" t="str">
        <f t="shared" si="107"/>
        <v>40</v>
      </c>
      <c r="E768" s="148" t="str">
        <f t="shared" si="108"/>
        <v>000</v>
      </c>
      <c r="F768" s="127" t="str">
        <f t="shared" si="109"/>
        <v>6350.02</v>
      </c>
      <c r="G768" s="141" t="s">
        <v>160</v>
      </c>
      <c r="H768" s="163"/>
      <c r="I768" s="163"/>
      <c r="J768" s="163"/>
      <c r="K768" s="163"/>
      <c r="L768" s="163"/>
      <c r="M768" s="163"/>
      <c r="N768" s="139"/>
      <c r="O768" s="139"/>
      <c r="Q768" s="174"/>
      <c r="R768" s="174"/>
      <c r="S768" s="174"/>
      <c r="T768" s="174"/>
      <c r="U768" s="174"/>
      <c r="V768" s="174"/>
      <c r="W768" s="140"/>
      <c r="X768" s="140"/>
      <c r="Z768" s="176"/>
      <c r="AA768" s="176"/>
      <c r="AB768" s="176"/>
      <c r="AC768" s="176"/>
      <c r="AD768" s="176"/>
      <c r="AE768" s="176"/>
      <c r="AF768" s="172"/>
      <c r="AG768" s="172"/>
      <c r="AI768" s="168"/>
      <c r="AJ768" s="168"/>
      <c r="AK768" s="170">
        <f t="shared" si="110"/>
        <v>0</v>
      </c>
      <c r="AL768" s="170">
        <f>IFERROR(VLOOKUP(B768,[3]rptBudgetaryBudgetCrossOrganiza!$A$8792:$O$10068,13,FALSE),"0")</f>
        <v>0</v>
      </c>
      <c r="AM768" s="170"/>
      <c r="AN768" s="170"/>
      <c r="AO768" s="170"/>
      <c r="AP768" s="170"/>
      <c r="AQ768" s="170"/>
      <c r="AS768" s="140"/>
      <c r="AT768" s="140"/>
      <c r="AU768" s="140"/>
      <c r="AV768" s="140"/>
      <c r="AW768" s="140"/>
      <c r="AX768" s="140"/>
      <c r="AY768" s="140"/>
      <c r="AZ768" s="140"/>
      <c r="BA768" s="141" t="b">
        <f t="shared" si="98"/>
        <v>1</v>
      </c>
      <c r="BB768" s="141">
        <f t="shared" si="105"/>
        <v>0</v>
      </c>
    </row>
    <row r="769" spans="1:54" hidden="1" x14ac:dyDescent="0.2">
      <c r="A769" s="141">
        <v>6</v>
      </c>
      <c r="B769" s="141" t="s">
        <v>1130</v>
      </c>
      <c r="C769" s="148" t="str">
        <f t="shared" si="106"/>
        <v>45</v>
      </c>
      <c r="D769" s="148" t="str">
        <f t="shared" si="107"/>
        <v>40</v>
      </c>
      <c r="E769" s="148" t="str">
        <f t="shared" si="108"/>
        <v>000</v>
      </c>
      <c r="F769" s="127" t="str">
        <f t="shared" si="109"/>
        <v>6350.03</v>
      </c>
      <c r="G769" s="141" t="s">
        <v>161</v>
      </c>
      <c r="H769" s="163"/>
      <c r="I769" s="163"/>
      <c r="J769" s="163"/>
      <c r="K769" s="163"/>
      <c r="L769" s="163"/>
      <c r="M769" s="163"/>
      <c r="N769" s="139"/>
      <c r="O769" s="139"/>
      <c r="Q769" s="174"/>
      <c r="R769" s="174"/>
      <c r="S769" s="174"/>
      <c r="T769" s="174"/>
      <c r="U769" s="174"/>
      <c r="V769" s="174"/>
      <c r="W769" s="140"/>
      <c r="X769" s="140"/>
      <c r="Z769" s="176"/>
      <c r="AA769" s="176"/>
      <c r="AB769" s="176"/>
      <c r="AC769" s="176"/>
      <c r="AD769" s="176"/>
      <c r="AE769" s="176"/>
      <c r="AF769" s="172"/>
      <c r="AG769" s="172"/>
      <c r="AI769" s="168"/>
      <c r="AJ769" s="168"/>
      <c r="AK769" s="170">
        <f t="shared" si="110"/>
        <v>0</v>
      </c>
      <c r="AL769" s="170">
        <f>IFERROR(VLOOKUP(B769,[3]rptBudgetaryBudgetCrossOrganiza!$A$8792:$O$10068,13,FALSE),"0")</f>
        <v>0</v>
      </c>
      <c r="AM769" s="170"/>
      <c r="AN769" s="170"/>
      <c r="AO769" s="170"/>
      <c r="AP769" s="170"/>
      <c r="AQ769" s="170"/>
      <c r="AS769" s="140"/>
      <c r="AT769" s="140"/>
      <c r="AU769" s="140"/>
      <c r="AV769" s="140"/>
      <c r="AW769" s="140"/>
      <c r="AX769" s="140"/>
      <c r="AY769" s="140"/>
      <c r="AZ769" s="140"/>
      <c r="BA769" s="141" t="b">
        <f t="shared" si="98"/>
        <v>1</v>
      </c>
      <c r="BB769" s="141">
        <f t="shared" si="105"/>
        <v>0</v>
      </c>
    </row>
    <row r="770" spans="1:54" hidden="1" x14ac:dyDescent="0.2">
      <c r="A770" s="141">
        <v>6</v>
      </c>
      <c r="B770" s="141" t="s">
        <v>1131</v>
      </c>
      <c r="C770" s="148" t="str">
        <f t="shared" si="106"/>
        <v>45</v>
      </c>
      <c r="D770" s="148" t="str">
        <f t="shared" si="107"/>
        <v>40</v>
      </c>
      <c r="E770" s="148" t="str">
        <f t="shared" si="108"/>
        <v>000</v>
      </c>
      <c r="F770" s="127" t="str">
        <f t="shared" si="109"/>
        <v>6350.04</v>
      </c>
      <c r="G770" s="141" t="s">
        <v>1050</v>
      </c>
      <c r="H770" s="163"/>
      <c r="I770" s="163"/>
      <c r="J770" s="163"/>
      <c r="K770" s="163"/>
      <c r="L770" s="163"/>
      <c r="M770" s="163"/>
      <c r="N770" s="139"/>
      <c r="O770" s="139"/>
      <c r="Q770" s="174"/>
      <c r="R770" s="174"/>
      <c r="S770" s="174"/>
      <c r="T770" s="174"/>
      <c r="U770" s="174"/>
      <c r="V770" s="174"/>
      <c r="W770" s="140"/>
      <c r="X770" s="140"/>
      <c r="Z770" s="176"/>
      <c r="AA770" s="176"/>
      <c r="AB770" s="176"/>
      <c r="AC770" s="176"/>
      <c r="AD770" s="176"/>
      <c r="AE770" s="176"/>
      <c r="AF770" s="172"/>
      <c r="AG770" s="172"/>
      <c r="AI770" s="168"/>
      <c r="AJ770" s="168"/>
      <c r="AK770" s="170">
        <f t="shared" si="110"/>
        <v>0</v>
      </c>
      <c r="AL770" s="170">
        <f>IFERROR(VLOOKUP(B770,[3]rptBudgetaryBudgetCrossOrganiza!$A$8792:$O$10068,13,FALSE),"0")</f>
        <v>0</v>
      </c>
      <c r="AM770" s="170"/>
      <c r="AN770" s="170"/>
      <c r="AO770" s="170"/>
      <c r="AP770" s="170"/>
      <c r="AQ770" s="170"/>
      <c r="AS770" s="140"/>
      <c r="AT770" s="140"/>
      <c r="AU770" s="140"/>
      <c r="AV770" s="140"/>
      <c r="AW770" s="140"/>
      <c r="AX770" s="140"/>
      <c r="AY770" s="140"/>
      <c r="AZ770" s="140"/>
      <c r="BA770" s="141" t="b">
        <f t="shared" si="98"/>
        <v>1</v>
      </c>
      <c r="BB770" s="141">
        <f t="shared" si="105"/>
        <v>0</v>
      </c>
    </row>
    <row r="771" spans="1:54" hidden="1" x14ac:dyDescent="0.2">
      <c r="A771" s="141">
        <v>6</v>
      </c>
      <c r="B771" s="141" t="s">
        <v>1132</v>
      </c>
      <c r="C771" s="148" t="str">
        <f t="shared" si="106"/>
        <v>45</v>
      </c>
      <c r="D771" s="148" t="str">
        <f t="shared" si="107"/>
        <v>40</v>
      </c>
      <c r="E771" s="148" t="str">
        <f t="shared" si="108"/>
        <v>000</v>
      </c>
      <c r="F771" s="127" t="str">
        <f t="shared" si="109"/>
        <v>6350.05</v>
      </c>
      <c r="G771" s="141" t="s">
        <v>1232</v>
      </c>
      <c r="H771" s="163"/>
      <c r="I771" s="163"/>
      <c r="J771" s="163"/>
      <c r="K771" s="163"/>
      <c r="L771" s="163"/>
      <c r="M771" s="163"/>
      <c r="N771" s="139"/>
      <c r="O771" s="139"/>
      <c r="Q771" s="174"/>
      <c r="R771" s="174"/>
      <c r="S771" s="174"/>
      <c r="T771" s="174"/>
      <c r="U771" s="174"/>
      <c r="V771" s="174"/>
      <c r="W771" s="140"/>
      <c r="X771" s="140"/>
      <c r="Z771" s="176"/>
      <c r="AA771" s="176"/>
      <c r="AB771" s="176"/>
      <c r="AC771" s="176"/>
      <c r="AD771" s="176"/>
      <c r="AE771" s="176"/>
      <c r="AF771" s="172"/>
      <c r="AG771" s="172"/>
      <c r="AI771" s="168"/>
      <c r="AJ771" s="168"/>
      <c r="AK771" s="170">
        <f t="shared" si="110"/>
        <v>0</v>
      </c>
      <c r="AL771" s="170">
        <f>IFERROR(VLOOKUP(B771,[3]rptBudgetaryBudgetCrossOrganiza!$A$8792:$O$10068,13,FALSE),"0")</f>
        <v>0</v>
      </c>
      <c r="AM771" s="170"/>
      <c r="AN771" s="170"/>
      <c r="AO771" s="170"/>
      <c r="AP771" s="170"/>
      <c r="AQ771" s="170"/>
      <c r="AS771" s="140"/>
      <c r="AT771" s="140"/>
      <c r="AU771" s="140"/>
      <c r="AV771" s="140"/>
      <c r="AW771" s="140"/>
      <c r="AX771" s="140"/>
      <c r="AY771" s="140"/>
      <c r="AZ771" s="140"/>
      <c r="BA771" s="141" t="b">
        <f t="shared" si="98"/>
        <v>1</v>
      </c>
      <c r="BB771" s="141">
        <f t="shared" si="105"/>
        <v>0</v>
      </c>
    </row>
    <row r="772" spans="1:54" hidden="1" x14ac:dyDescent="0.2">
      <c r="A772" s="141">
        <v>6</v>
      </c>
      <c r="B772" s="141" t="s">
        <v>1133</v>
      </c>
      <c r="C772" s="148" t="str">
        <f t="shared" si="106"/>
        <v>45</v>
      </c>
      <c r="D772" s="148" t="str">
        <f t="shared" si="107"/>
        <v>40</v>
      </c>
      <c r="E772" s="148" t="str">
        <f t="shared" si="108"/>
        <v>000</v>
      </c>
      <c r="F772" s="127" t="str">
        <f t="shared" si="109"/>
        <v>6350.06</v>
      </c>
      <c r="G772" s="141" t="s">
        <v>1233</v>
      </c>
      <c r="H772" s="163"/>
      <c r="I772" s="163"/>
      <c r="J772" s="163"/>
      <c r="K772" s="163"/>
      <c r="L772" s="163"/>
      <c r="M772" s="163"/>
      <c r="N772" s="139"/>
      <c r="O772" s="139"/>
      <c r="Q772" s="174"/>
      <c r="R772" s="174"/>
      <c r="S772" s="174"/>
      <c r="T772" s="174"/>
      <c r="U772" s="174"/>
      <c r="V772" s="174"/>
      <c r="W772" s="140"/>
      <c r="X772" s="140"/>
      <c r="Z772" s="176"/>
      <c r="AA772" s="176"/>
      <c r="AB772" s="176"/>
      <c r="AC772" s="176"/>
      <c r="AD772" s="176"/>
      <c r="AE772" s="176"/>
      <c r="AF772" s="172"/>
      <c r="AG772" s="172"/>
      <c r="AI772" s="168"/>
      <c r="AJ772" s="168"/>
      <c r="AK772" s="170">
        <f t="shared" si="110"/>
        <v>0</v>
      </c>
      <c r="AL772" s="170">
        <f>IFERROR(VLOOKUP(B772,[3]rptBudgetaryBudgetCrossOrganiza!$A$8792:$O$10068,13,FALSE),"0")</f>
        <v>0</v>
      </c>
      <c r="AM772" s="170"/>
      <c r="AN772" s="170"/>
      <c r="AO772" s="170"/>
      <c r="AP772" s="170"/>
      <c r="AQ772" s="170"/>
      <c r="AS772" s="140"/>
      <c r="AT772" s="140"/>
      <c r="AU772" s="140"/>
      <c r="AV772" s="140"/>
      <c r="AW772" s="140"/>
      <c r="AX772" s="140"/>
      <c r="AY772" s="140"/>
      <c r="AZ772" s="140"/>
      <c r="BA772" s="141" t="b">
        <f t="shared" si="98"/>
        <v>1</v>
      </c>
      <c r="BB772" s="141">
        <f t="shared" si="105"/>
        <v>0</v>
      </c>
    </row>
    <row r="773" spans="1:54" hidden="1" x14ac:dyDescent="0.2">
      <c r="A773" s="141">
        <v>9</v>
      </c>
      <c r="B773" s="141" t="s">
        <v>1134</v>
      </c>
      <c r="C773" s="148" t="str">
        <f t="shared" si="106"/>
        <v>45</v>
      </c>
      <c r="D773" s="148" t="str">
        <f t="shared" si="107"/>
        <v>40</v>
      </c>
      <c r="E773" s="148" t="str">
        <f t="shared" si="108"/>
        <v>000</v>
      </c>
      <c r="F773" s="127" t="str">
        <f t="shared" si="109"/>
        <v>6400.01</v>
      </c>
      <c r="G773" s="141" t="s">
        <v>162</v>
      </c>
      <c r="H773" s="163"/>
      <c r="I773" s="163"/>
      <c r="J773" s="163"/>
      <c r="K773" s="163"/>
      <c r="L773" s="163"/>
      <c r="M773" s="163"/>
      <c r="N773" s="139"/>
      <c r="O773" s="139"/>
      <c r="Q773" s="174"/>
      <c r="R773" s="174"/>
      <c r="S773" s="174"/>
      <c r="T773" s="174"/>
      <c r="U773" s="174"/>
      <c r="V773" s="174"/>
      <c r="W773" s="140"/>
      <c r="X773" s="140"/>
      <c r="Z773" s="176"/>
      <c r="AA773" s="176"/>
      <c r="AB773" s="176"/>
      <c r="AC773" s="176"/>
      <c r="AD773" s="176"/>
      <c r="AE773" s="176"/>
      <c r="AF773" s="172"/>
      <c r="AG773" s="172"/>
      <c r="AI773" s="168"/>
      <c r="AJ773" s="168"/>
      <c r="AK773" s="170">
        <f t="shared" si="110"/>
        <v>0</v>
      </c>
      <c r="AL773" s="170">
        <f>IFERROR(VLOOKUP(B773,[3]rptBudgetaryBudgetCrossOrganiza!$A$8792:$O$10068,13,FALSE),"0")</f>
        <v>0</v>
      </c>
      <c r="AM773" s="170"/>
      <c r="AN773" s="170"/>
      <c r="AO773" s="170"/>
      <c r="AP773" s="170"/>
      <c r="AQ773" s="170"/>
      <c r="AS773" s="140"/>
      <c r="AT773" s="140"/>
      <c r="AU773" s="140"/>
      <c r="AV773" s="140"/>
      <c r="AW773" s="140"/>
      <c r="AX773" s="140"/>
      <c r="AY773" s="140"/>
      <c r="AZ773" s="140"/>
      <c r="BA773" s="141" t="b">
        <f t="shared" ref="BA773:BA836" si="111">AJ773=AK773</f>
        <v>1</v>
      </c>
      <c r="BB773" s="141">
        <f t="shared" si="105"/>
        <v>0</v>
      </c>
    </row>
    <row r="774" spans="1:54" hidden="1" x14ac:dyDescent="0.2">
      <c r="A774" s="141">
        <v>9</v>
      </c>
      <c r="B774" s="141" t="s">
        <v>1135</v>
      </c>
      <c r="C774" s="148" t="str">
        <f t="shared" si="106"/>
        <v>45</v>
      </c>
      <c r="D774" s="148" t="str">
        <f t="shared" si="107"/>
        <v>40</v>
      </c>
      <c r="E774" s="148" t="str">
        <f t="shared" si="108"/>
        <v>000</v>
      </c>
      <c r="F774" s="127" t="str">
        <f t="shared" si="109"/>
        <v>6400.02</v>
      </c>
      <c r="G774" s="141" t="s">
        <v>120</v>
      </c>
      <c r="H774" s="163"/>
      <c r="I774" s="163"/>
      <c r="J774" s="163"/>
      <c r="K774" s="163"/>
      <c r="L774" s="163"/>
      <c r="M774" s="163"/>
      <c r="N774" s="139"/>
      <c r="O774" s="139"/>
      <c r="Q774" s="174"/>
      <c r="R774" s="174"/>
      <c r="S774" s="174"/>
      <c r="T774" s="174"/>
      <c r="U774" s="174"/>
      <c r="V774" s="174"/>
      <c r="W774" s="140"/>
      <c r="X774" s="140"/>
      <c r="Z774" s="176"/>
      <c r="AA774" s="176"/>
      <c r="AB774" s="176"/>
      <c r="AC774" s="176"/>
      <c r="AD774" s="176"/>
      <c r="AE774" s="176"/>
      <c r="AF774" s="172"/>
      <c r="AG774" s="172"/>
      <c r="AI774" s="168"/>
      <c r="AJ774" s="168"/>
      <c r="AK774" s="170">
        <f t="shared" si="110"/>
        <v>0</v>
      </c>
      <c r="AL774" s="170">
        <f>IFERROR(VLOOKUP(B774,[3]rptBudgetaryBudgetCrossOrganiza!$A$8792:$O$10068,13,FALSE),"0")</f>
        <v>0</v>
      </c>
      <c r="AM774" s="170"/>
      <c r="AN774" s="170"/>
      <c r="AO774" s="170"/>
      <c r="AP774" s="170"/>
      <c r="AQ774" s="170"/>
      <c r="AS774" s="140"/>
      <c r="AT774" s="140"/>
      <c r="AU774" s="140"/>
      <c r="AV774" s="140"/>
      <c r="AW774" s="140"/>
      <c r="AX774" s="140"/>
      <c r="AY774" s="140"/>
      <c r="AZ774" s="140"/>
      <c r="BA774" s="141" t="b">
        <f t="shared" si="111"/>
        <v>1</v>
      </c>
      <c r="BB774" s="141">
        <f t="shared" si="105"/>
        <v>0</v>
      </c>
    </row>
    <row r="775" spans="1:54" hidden="1" x14ac:dyDescent="0.2">
      <c r="A775" s="141">
        <v>9</v>
      </c>
      <c r="B775" s="141" t="s">
        <v>1136</v>
      </c>
      <c r="C775" s="148" t="str">
        <f t="shared" si="106"/>
        <v>45</v>
      </c>
      <c r="D775" s="148" t="str">
        <f t="shared" si="107"/>
        <v>40</v>
      </c>
      <c r="E775" s="148" t="str">
        <f t="shared" si="108"/>
        <v>000</v>
      </c>
      <c r="F775" s="127" t="str">
        <f t="shared" si="109"/>
        <v>6400.03</v>
      </c>
      <c r="G775" s="141" t="s">
        <v>1061</v>
      </c>
      <c r="H775" s="163"/>
      <c r="I775" s="163"/>
      <c r="J775" s="163"/>
      <c r="K775" s="163"/>
      <c r="L775" s="163"/>
      <c r="M775" s="163"/>
      <c r="N775" s="139"/>
      <c r="O775" s="139"/>
      <c r="Q775" s="174"/>
      <c r="R775" s="174"/>
      <c r="S775" s="174"/>
      <c r="T775" s="174"/>
      <c r="U775" s="174"/>
      <c r="V775" s="174"/>
      <c r="W775" s="140"/>
      <c r="X775" s="140"/>
      <c r="Z775" s="176"/>
      <c r="AA775" s="176"/>
      <c r="AB775" s="176"/>
      <c r="AC775" s="176"/>
      <c r="AD775" s="176"/>
      <c r="AE775" s="176"/>
      <c r="AF775" s="172"/>
      <c r="AG775" s="172"/>
      <c r="AI775" s="168"/>
      <c r="AJ775" s="168"/>
      <c r="AK775" s="170">
        <f t="shared" si="110"/>
        <v>0</v>
      </c>
      <c r="AL775" s="170">
        <f>IFERROR(VLOOKUP(B775,[3]rptBudgetaryBudgetCrossOrganiza!$A$8792:$O$10068,13,FALSE),"0")</f>
        <v>0</v>
      </c>
      <c r="AM775" s="170"/>
      <c r="AN775" s="170"/>
      <c r="AO775" s="170"/>
      <c r="AP775" s="170"/>
      <c r="AQ775" s="170"/>
      <c r="AS775" s="140"/>
      <c r="AT775" s="140"/>
      <c r="AU775" s="140"/>
      <c r="AV775" s="140"/>
      <c r="AW775" s="140"/>
      <c r="AX775" s="140"/>
      <c r="AY775" s="140"/>
      <c r="AZ775" s="140"/>
      <c r="BA775" s="141" t="b">
        <f t="shared" si="111"/>
        <v>1</v>
      </c>
      <c r="BB775" s="141">
        <f t="shared" si="105"/>
        <v>0</v>
      </c>
    </row>
    <row r="776" spans="1:54" hidden="1" x14ac:dyDescent="0.2">
      <c r="A776" s="141">
        <v>9</v>
      </c>
      <c r="B776" s="141" t="s">
        <v>1137</v>
      </c>
      <c r="C776" s="148" t="str">
        <f t="shared" si="106"/>
        <v>45</v>
      </c>
      <c r="D776" s="148" t="str">
        <f t="shared" si="107"/>
        <v>40</v>
      </c>
      <c r="E776" s="148" t="str">
        <f t="shared" si="108"/>
        <v>000</v>
      </c>
      <c r="F776" s="127" t="str">
        <f t="shared" si="109"/>
        <v>6400.04</v>
      </c>
      <c r="G776" s="141" t="s">
        <v>121</v>
      </c>
      <c r="H776" s="163"/>
      <c r="I776" s="163"/>
      <c r="J776" s="163"/>
      <c r="K776" s="163"/>
      <c r="L776" s="163"/>
      <c r="M776" s="163"/>
      <c r="N776" s="139"/>
      <c r="O776" s="139"/>
      <c r="Q776" s="174"/>
      <c r="R776" s="174"/>
      <c r="S776" s="174"/>
      <c r="T776" s="174"/>
      <c r="U776" s="174"/>
      <c r="V776" s="174"/>
      <c r="W776" s="140"/>
      <c r="X776" s="140"/>
      <c r="Z776" s="176"/>
      <c r="AA776" s="176"/>
      <c r="AB776" s="176"/>
      <c r="AC776" s="176"/>
      <c r="AD776" s="176"/>
      <c r="AE776" s="176"/>
      <c r="AF776" s="172"/>
      <c r="AG776" s="172"/>
      <c r="AI776" s="168"/>
      <c r="AJ776" s="168"/>
      <c r="AK776" s="170">
        <f t="shared" si="110"/>
        <v>0</v>
      </c>
      <c r="AL776" s="170">
        <f>IFERROR(VLOOKUP(B776,[3]rptBudgetaryBudgetCrossOrganiza!$A$8792:$O$10068,13,FALSE),"0")</f>
        <v>0</v>
      </c>
      <c r="AM776" s="170"/>
      <c r="AN776" s="170"/>
      <c r="AO776" s="170"/>
      <c r="AP776" s="170"/>
      <c r="AQ776" s="170"/>
      <c r="AS776" s="140"/>
      <c r="AT776" s="140"/>
      <c r="AU776" s="140"/>
      <c r="AV776" s="140"/>
      <c r="AW776" s="140"/>
      <c r="AX776" s="140"/>
      <c r="AY776" s="140"/>
      <c r="AZ776" s="140"/>
      <c r="BA776" s="141" t="b">
        <f t="shared" si="111"/>
        <v>1</v>
      </c>
      <c r="BB776" s="141">
        <f t="shared" si="105"/>
        <v>0</v>
      </c>
    </row>
    <row r="777" spans="1:54" hidden="1" x14ac:dyDescent="0.2">
      <c r="A777" s="141">
        <v>9</v>
      </c>
      <c r="B777" s="141" t="s">
        <v>1138</v>
      </c>
      <c r="C777" s="148" t="str">
        <f t="shared" si="106"/>
        <v>45</v>
      </c>
      <c r="D777" s="148" t="str">
        <f t="shared" si="107"/>
        <v>40</v>
      </c>
      <c r="E777" s="148" t="str">
        <f t="shared" si="108"/>
        <v>000</v>
      </c>
      <c r="F777" s="127" t="str">
        <f t="shared" si="109"/>
        <v>6400.05</v>
      </c>
      <c r="G777" s="141" t="s">
        <v>122</v>
      </c>
      <c r="H777" s="163"/>
      <c r="I777" s="163"/>
      <c r="J777" s="163"/>
      <c r="K777" s="163"/>
      <c r="L777" s="163"/>
      <c r="M777" s="163"/>
      <c r="N777" s="139"/>
      <c r="O777" s="139"/>
      <c r="Q777" s="174"/>
      <c r="R777" s="174"/>
      <c r="S777" s="174"/>
      <c r="T777" s="174"/>
      <c r="U777" s="174"/>
      <c r="V777" s="174"/>
      <c r="W777" s="140"/>
      <c r="X777" s="140"/>
      <c r="Z777" s="176"/>
      <c r="AA777" s="176"/>
      <c r="AB777" s="176"/>
      <c r="AC777" s="176"/>
      <c r="AD777" s="176"/>
      <c r="AE777" s="176"/>
      <c r="AF777" s="172"/>
      <c r="AG777" s="172"/>
      <c r="AI777" s="168"/>
      <c r="AJ777" s="168"/>
      <c r="AK777" s="170">
        <f t="shared" si="110"/>
        <v>0</v>
      </c>
      <c r="AL777" s="170">
        <f>IFERROR(VLOOKUP(B777,[3]rptBudgetaryBudgetCrossOrganiza!$A$8792:$O$10068,13,FALSE),"0")</f>
        <v>0</v>
      </c>
      <c r="AM777" s="170"/>
      <c r="AN777" s="170"/>
      <c r="AO777" s="170"/>
      <c r="AP777" s="170"/>
      <c r="AQ777" s="170"/>
      <c r="AS777" s="140"/>
      <c r="AT777" s="140"/>
      <c r="AU777" s="140"/>
      <c r="AV777" s="140"/>
      <c r="AW777" s="140"/>
      <c r="AX777" s="140"/>
      <c r="AY777" s="140"/>
      <c r="AZ777" s="140"/>
      <c r="BA777" s="141" t="b">
        <f t="shared" si="111"/>
        <v>1</v>
      </c>
      <c r="BB777" s="141">
        <f t="shared" si="105"/>
        <v>0</v>
      </c>
    </row>
    <row r="778" spans="1:54" hidden="1" x14ac:dyDescent="0.2">
      <c r="A778" s="141">
        <v>6</v>
      </c>
      <c r="B778" s="141" t="s">
        <v>1139</v>
      </c>
      <c r="C778" s="148" t="str">
        <f t="shared" si="106"/>
        <v>45</v>
      </c>
      <c r="D778" s="148" t="str">
        <f t="shared" si="107"/>
        <v>40</v>
      </c>
      <c r="E778" s="148" t="str">
        <f t="shared" si="108"/>
        <v>000</v>
      </c>
      <c r="F778" s="127" t="str">
        <f t="shared" si="109"/>
        <v>6600.01</v>
      </c>
      <c r="G778" s="141" t="s">
        <v>164</v>
      </c>
      <c r="H778" s="163"/>
      <c r="I778" s="163"/>
      <c r="J778" s="163"/>
      <c r="K778" s="163"/>
      <c r="L778" s="163"/>
      <c r="M778" s="163"/>
      <c r="N778" s="139"/>
      <c r="O778" s="139"/>
      <c r="Q778" s="174"/>
      <c r="R778" s="174"/>
      <c r="S778" s="174"/>
      <c r="T778" s="174"/>
      <c r="U778" s="174"/>
      <c r="V778" s="174"/>
      <c r="W778" s="140"/>
      <c r="X778" s="140"/>
      <c r="Z778" s="176"/>
      <c r="AA778" s="176"/>
      <c r="AB778" s="176"/>
      <c r="AC778" s="176"/>
      <c r="AD778" s="176"/>
      <c r="AE778" s="176"/>
      <c r="AF778" s="172"/>
      <c r="AG778" s="172"/>
      <c r="AI778" s="168"/>
      <c r="AJ778" s="168"/>
      <c r="AK778" s="170">
        <f t="shared" si="110"/>
        <v>0</v>
      </c>
      <c r="AL778" s="170">
        <f>IFERROR(VLOOKUP(B778,[3]rptBudgetaryBudgetCrossOrganiza!$A$8792:$O$10068,13,FALSE),"0")</f>
        <v>0</v>
      </c>
      <c r="AM778" s="170"/>
      <c r="AN778" s="170"/>
      <c r="AO778" s="170"/>
      <c r="AP778" s="170"/>
      <c r="AQ778" s="170"/>
      <c r="AS778" s="140"/>
      <c r="AT778" s="140"/>
      <c r="AU778" s="140"/>
      <c r="AV778" s="140"/>
      <c r="AW778" s="140"/>
      <c r="AX778" s="140"/>
      <c r="AY778" s="140"/>
      <c r="AZ778" s="140"/>
      <c r="BA778" s="141" t="b">
        <f t="shared" si="111"/>
        <v>1</v>
      </c>
      <c r="BB778" s="141">
        <f t="shared" si="105"/>
        <v>0</v>
      </c>
    </row>
    <row r="779" spans="1:54" hidden="1" x14ac:dyDescent="0.2">
      <c r="A779" s="141">
        <v>6</v>
      </c>
      <c r="B779" s="141" t="s">
        <v>1140</v>
      </c>
      <c r="C779" s="148" t="str">
        <f t="shared" si="106"/>
        <v>45</v>
      </c>
      <c r="D779" s="148" t="str">
        <f t="shared" si="107"/>
        <v>40</v>
      </c>
      <c r="E779" s="148" t="str">
        <f t="shared" si="108"/>
        <v>000</v>
      </c>
      <c r="F779" s="127" t="str">
        <f t="shared" si="109"/>
        <v>6600.03</v>
      </c>
      <c r="G779" s="141" t="s">
        <v>165</v>
      </c>
      <c r="H779" s="163"/>
      <c r="I779" s="163"/>
      <c r="J779" s="163"/>
      <c r="K779" s="163"/>
      <c r="L779" s="163"/>
      <c r="M779" s="163"/>
      <c r="N779" s="139"/>
      <c r="O779" s="139"/>
      <c r="Q779" s="174"/>
      <c r="R779" s="174"/>
      <c r="S779" s="174"/>
      <c r="T779" s="174"/>
      <c r="U779" s="174"/>
      <c r="V779" s="174"/>
      <c r="W779" s="140"/>
      <c r="X779" s="140"/>
      <c r="Z779" s="176"/>
      <c r="AA779" s="176"/>
      <c r="AB779" s="176"/>
      <c r="AC779" s="176"/>
      <c r="AD779" s="176"/>
      <c r="AE779" s="176"/>
      <c r="AF779" s="172"/>
      <c r="AG779" s="172"/>
      <c r="AI779" s="168"/>
      <c r="AJ779" s="168"/>
      <c r="AK779" s="170">
        <f t="shared" si="110"/>
        <v>0</v>
      </c>
      <c r="AL779" s="170">
        <f>IFERROR(VLOOKUP(B779,[3]rptBudgetaryBudgetCrossOrganiza!$A$8792:$O$10068,13,FALSE),"0")</f>
        <v>0</v>
      </c>
      <c r="AM779" s="170"/>
      <c r="AN779" s="170"/>
      <c r="AO779" s="170"/>
      <c r="AP779" s="170"/>
      <c r="AQ779" s="170"/>
      <c r="AS779" s="140"/>
      <c r="AT779" s="140"/>
      <c r="AU779" s="140"/>
      <c r="AV779" s="140"/>
      <c r="AW779" s="140"/>
      <c r="AX779" s="140"/>
      <c r="AY779" s="140"/>
      <c r="AZ779" s="140"/>
      <c r="BA779" s="141" t="b">
        <f t="shared" si="111"/>
        <v>1</v>
      </c>
      <c r="BB779" s="141">
        <f t="shared" si="105"/>
        <v>0</v>
      </c>
    </row>
    <row r="780" spans="1:54" hidden="1" x14ac:dyDescent="0.2">
      <c r="A780" s="141">
        <v>6</v>
      </c>
      <c r="B780" s="141" t="s">
        <v>1141</v>
      </c>
      <c r="C780" s="148" t="str">
        <f t="shared" si="106"/>
        <v>45</v>
      </c>
      <c r="D780" s="148" t="str">
        <f t="shared" si="107"/>
        <v>40</v>
      </c>
      <c r="E780" s="148" t="str">
        <f t="shared" si="108"/>
        <v>000</v>
      </c>
      <c r="F780" s="127" t="str">
        <f t="shared" si="109"/>
        <v>6600.04</v>
      </c>
      <c r="G780" s="141" t="s">
        <v>124</v>
      </c>
      <c r="H780" s="163"/>
      <c r="I780" s="163"/>
      <c r="J780" s="163"/>
      <c r="K780" s="163"/>
      <c r="L780" s="163"/>
      <c r="M780" s="163"/>
      <c r="N780" s="139"/>
      <c r="O780" s="139"/>
      <c r="Q780" s="174"/>
      <c r="R780" s="174"/>
      <c r="S780" s="174"/>
      <c r="T780" s="174"/>
      <c r="U780" s="174"/>
      <c r="V780" s="174"/>
      <c r="W780" s="140"/>
      <c r="X780" s="140"/>
      <c r="Z780" s="176"/>
      <c r="AA780" s="176"/>
      <c r="AB780" s="176"/>
      <c r="AC780" s="176"/>
      <c r="AD780" s="176"/>
      <c r="AE780" s="176"/>
      <c r="AF780" s="172"/>
      <c r="AG780" s="172"/>
      <c r="AI780" s="168"/>
      <c r="AJ780" s="168"/>
      <c r="AK780" s="170">
        <f t="shared" si="110"/>
        <v>0</v>
      </c>
      <c r="AL780" s="170">
        <f>IFERROR(VLOOKUP(B780,[3]rptBudgetaryBudgetCrossOrganiza!$A$8792:$O$10068,13,FALSE),"0")</f>
        <v>0</v>
      </c>
      <c r="AM780" s="170"/>
      <c r="AN780" s="170"/>
      <c r="AO780" s="170"/>
      <c r="AP780" s="170"/>
      <c r="AQ780" s="170"/>
      <c r="AS780" s="140"/>
      <c r="AT780" s="140"/>
      <c r="AU780" s="140"/>
      <c r="AV780" s="140"/>
      <c r="AW780" s="140"/>
      <c r="AX780" s="140"/>
      <c r="AY780" s="140"/>
      <c r="AZ780" s="140"/>
      <c r="BA780" s="141" t="b">
        <f t="shared" si="111"/>
        <v>1</v>
      </c>
      <c r="BB780" s="141">
        <f t="shared" si="105"/>
        <v>0</v>
      </c>
    </row>
    <row r="781" spans="1:54" hidden="1" x14ac:dyDescent="0.2">
      <c r="A781" s="141">
        <v>6</v>
      </c>
      <c r="B781" s="141" t="s">
        <v>1142</v>
      </c>
      <c r="C781" s="148" t="str">
        <f t="shared" si="106"/>
        <v>45</v>
      </c>
      <c r="D781" s="148" t="str">
        <f t="shared" si="107"/>
        <v>40</v>
      </c>
      <c r="E781" s="148" t="str">
        <f t="shared" si="108"/>
        <v>000</v>
      </c>
      <c r="F781" s="127" t="str">
        <f t="shared" si="109"/>
        <v>6600.05</v>
      </c>
      <c r="G781" s="141" t="s">
        <v>1043</v>
      </c>
      <c r="H781" s="163"/>
      <c r="I781" s="163"/>
      <c r="J781" s="163"/>
      <c r="K781" s="163"/>
      <c r="L781" s="163"/>
      <c r="M781" s="163"/>
      <c r="N781" s="139"/>
      <c r="O781" s="139"/>
      <c r="Q781" s="174"/>
      <c r="R781" s="174"/>
      <c r="S781" s="174"/>
      <c r="T781" s="174"/>
      <c r="U781" s="174"/>
      <c r="V781" s="174"/>
      <c r="W781" s="140"/>
      <c r="X781" s="140"/>
      <c r="Z781" s="176"/>
      <c r="AA781" s="176"/>
      <c r="AB781" s="176"/>
      <c r="AC781" s="176"/>
      <c r="AD781" s="176"/>
      <c r="AE781" s="176"/>
      <c r="AF781" s="172"/>
      <c r="AG781" s="172"/>
      <c r="AI781" s="168"/>
      <c r="AJ781" s="168"/>
      <c r="AK781" s="170">
        <f t="shared" si="110"/>
        <v>0</v>
      </c>
      <c r="AL781" s="170">
        <f>IFERROR(VLOOKUP(B781,[3]rptBudgetaryBudgetCrossOrganiza!$A$8792:$O$10068,13,FALSE),"0")</f>
        <v>0</v>
      </c>
      <c r="AM781" s="170"/>
      <c r="AN781" s="170"/>
      <c r="AO781" s="170"/>
      <c r="AP781" s="170"/>
      <c r="AQ781" s="170"/>
      <c r="AS781" s="140"/>
      <c r="AT781" s="140"/>
      <c r="AU781" s="140"/>
      <c r="AV781" s="140"/>
      <c r="AW781" s="140"/>
      <c r="AX781" s="140"/>
      <c r="AY781" s="140"/>
      <c r="AZ781" s="140"/>
      <c r="BA781" s="141" t="b">
        <f t="shared" si="111"/>
        <v>1</v>
      </c>
      <c r="BB781" s="141">
        <f t="shared" ref="BB781:BB844" si="112">AK781-AI781</f>
        <v>0</v>
      </c>
    </row>
    <row r="782" spans="1:54" hidden="1" x14ac:dyDescent="0.2">
      <c r="A782" s="141">
        <v>6</v>
      </c>
      <c r="B782" s="141" t="s">
        <v>1143</v>
      </c>
      <c r="C782" s="148" t="str">
        <f t="shared" si="106"/>
        <v>45</v>
      </c>
      <c r="D782" s="148" t="str">
        <f t="shared" si="107"/>
        <v>40</v>
      </c>
      <c r="E782" s="148" t="str">
        <f t="shared" si="108"/>
        <v>000</v>
      </c>
      <c r="F782" s="127" t="str">
        <f t="shared" si="109"/>
        <v>6600.06</v>
      </c>
      <c r="G782" s="141" t="s">
        <v>166</v>
      </c>
      <c r="H782" s="163"/>
      <c r="I782" s="163"/>
      <c r="J782" s="163"/>
      <c r="K782" s="163"/>
      <c r="L782" s="163"/>
      <c r="M782" s="163"/>
      <c r="N782" s="139"/>
      <c r="O782" s="139"/>
      <c r="Q782" s="174"/>
      <c r="R782" s="174"/>
      <c r="S782" s="174"/>
      <c r="T782" s="174"/>
      <c r="U782" s="174"/>
      <c r="V782" s="174"/>
      <c r="W782" s="140"/>
      <c r="X782" s="140"/>
      <c r="Z782" s="176"/>
      <c r="AA782" s="176"/>
      <c r="AB782" s="176"/>
      <c r="AC782" s="176"/>
      <c r="AD782" s="176"/>
      <c r="AE782" s="176"/>
      <c r="AF782" s="172"/>
      <c r="AG782" s="172"/>
      <c r="AI782" s="168"/>
      <c r="AJ782" s="168"/>
      <c r="AK782" s="170">
        <f t="shared" si="110"/>
        <v>0</v>
      </c>
      <c r="AL782" s="170">
        <f>IFERROR(VLOOKUP(B782,[3]rptBudgetaryBudgetCrossOrganiza!$A$8792:$O$10068,13,FALSE),"0")</f>
        <v>0</v>
      </c>
      <c r="AM782" s="170"/>
      <c r="AN782" s="170"/>
      <c r="AO782" s="170"/>
      <c r="AP782" s="170"/>
      <c r="AQ782" s="170"/>
      <c r="AS782" s="140"/>
      <c r="AT782" s="140"/>
      <c r="AU782" s="140"/>
      <c r="AV782" s="140"/>
      <c r="AW782" s="140"/>
      <c r="AX782" s="140"/>
      <c r="AY782" s="140"/>
      <c r="AZ782" s="140"/>
      <c r="BA782" s="141" t="b">
        <f t="shared" si="111"/>
        <v>1</v>
      </c>
      <c r="BB782" s="141">
        <f t="shared" si="112"/>
        <v>0</v>
      </c>
    </row>
    <row r="783" spans="1:54" hidden="1" x14ac:dyDescent="0.2">
      <c r="A783" s="141">
        <v>6</v>
      </c>
      <c r="B783" s="141" t="s">
        <v>1144</v>
      </c>
      <c r="C783" s="148" t="str">
        <f t="shared" si="106"/>
        <v>45</v>
      </c>
      <c r="D783" s="148" t="str">
        <f t="shared" si="107"/>
        <v>40</v>
      </c>
      <c r="E783" s="148" t="str">
        <f t="shared" si="108"/>
        <v>000</v>
      </c>
      <c r="F783" s="127" t="str">
        <f t="shared" si="109"/>
        <v>6600.07</v>
      </c>
      <c r="G783" s="141" t="s">
        <v>125</v>
      </c>
      <c r="H783" s="163"/>
      <c r="I783" s="163"/>
      <c r="J783" s="163"/>
      <c r="K783" s="163"/>
      <c r="L783" s="163"/>
      <c r="M783" s="163"/>
      <c r="N783" s="139"/>
      <c r="O783" s="139"/>
      <c r="Q783" s="174"/>
      <c r="R783" s="174"/>
      <c r="S783" s="174"/>
      <c r="T783" s="174"/>
      <c r="U783" s="174"/>
      <c r="V783" s="174"/>
      <c r="W783" s="140"/>
      <c r="X783" s="140"/>
      <c r="Z783" s="176"/>
      <c r="AA783" s="176"/>
      <c r="AB783" s="176"/>
      <c r="AC783" s="176"/>
      <c r="AD783" s="176"/>
      <c r="AE783" s="176"/>
      <c r="AF783" s="172"/>
      <c r="AG783" s="172"/>
      <c r="AI783" s="168"/>
      <c r="AJ783" s="168"/>
      <c r="AK783" s="170">
        <f t="shared" si="110"/>
        <v>0</v>
      </c>
      <c r="AL783" s="170">
        <f>IFERROR(VLOOKUP(B783,[3]rptBudgetaryBudgetCrossOrganiza!$A$8792:$O$10068,13,FALSE),"0")</f>
        <v>0</v>
      </c>
      <c r="AM783" s="170"/>
      <c r="AN783" s="170"/>
      <c r="AO783" s="170"/>
      <c r="AP783" s="170"/>
      <c r="AQ783" s="170"/>
      <c r="AS783" s="140"/>
      <c r="AT783" s="140"/>
      <c r="AU783" s="140"/>
      <c r="AV783" s="140"/>
      <c r="AW783" s="140"/>
      <c r="AX783" s="140"/>
      <c r="AY783" s="140"/>
      <c r="AZ783" s="140"/>
      <c r="BA783" s="141" t="b">
        <f t="shared" si="111"/>
        <v>1</v>
      </c>
      <c r="BB783" s="141">
        <f t="shared" si="112"/>
        <v>0</v>
      </c>
    </row>
    <row r="784" spans="1:54" hidden="1" x14ac:dyDescent="0.2">
      <c r="A784" s="141">
        <v>6</v>
      </c>
      <c r="B784" s="141" t="s">
        <v>1145</v>
      </c>
      <c r="C784" s="148" t="str">
        <f t="shared" si="106"/>
        <v>45</v>
      </c>
      <c r="D784" s="148" t="str">
        <f t="shared" si="107"/>
        <v>40</v>
      </c>
      <c r="E784" s="148" t="str">
        <f t="shared" si="108"/>
        <v>000</v>
      </c>
      <c r="F784" s="127" t="str">
        <f t="shared" si="109"/>
        <v>6600.08</v>
      </c>
      <c r="G784" s="141" t="s">
        <v>1234</v>
      </c>
      <c r="H784" s="163"/>
      <c r="I784" s="163"/>
      <c r="J784" s="163"/>
      <c r="K784" s="163"/>
      <c r="L784" s="163"/>
      <c r="M784" s="163"/>
      <c r="N784" s="139"/>
      <c r="O784" s="139"/>
      <c r="Q784" s="174"/>
      <c r="R784" s="174"/>
      <c r="S784" s="174"/>
      <c r="T784" s="174"/>
      <c r="U784" s="174"/>
      <c r="V784" s="174"/>
      <c r="W784" s="140"/>
      <c r="X784" s="140"/>
      <c r="Z784" s="176"/>
      <c r="AA784" s="176"/>
      <c r="AB784" s="176"/>
      <c r="AC784" s="176"/>
      <c r="AD784" s="176"/>
      <c r="AE784" s="176"/>
      <c r="AF784" s="172"/>
      <c r="AG784" s="172"/>
      <c r="AI784" s="168"/>
      <c r="AJ784" s="168"/>
      <c r="AK784" s="170">
        <f t="shared" si="110"/>
        <v>0</v>
      </c>
      <c r="AL784" s="170">
        <f>IFERROR(VLOOKUP(B784,[3]rptBudgetaryBudgetCrossOrganiza!$A$8792:$O$10068,13,FALSE),"0")</f>
        <v>0</v>
      </c>
      <c r="AM784" s="170"/>
      <c r="AN784" s="170"/>
      <c r="AO784" s="170"/>
      <c r="AP784" s="170"/>
      <c r="AQ784" s="170"/>
      <c r="AS784" s="140"/>
      <c r="AT784" s="140"/>
      <c r="AU784" s="140"/>
      <c r="AV784" s="140"/>
      <c r="AW784" s="140"/>
      <c r="AX784" s="140"/>
      <c r="AY784" s="140"/>
      <c r="AZ784" s="140"/>
      <c r="BA784" s="141" t="b">
        <f t="shared" si="111"/>
        <v>1</v>
      </c>
      <c r="BB784" s="141">
        <f t="shared" si="112"/>
        <v>0</v>
      </c>
    </row>
    <row r="785" spans="1:54" hidden="1" x14ac:dyDescent="0.2">
      <c r="A785" s="141">
        <v>6</v>
      </c>
      <c r="B785" s="141" t="s">
        <v>1146</v>
      </c>
      <c r="C785" s="148" t="str">
        <f t="shared" si="106"/>
        <v>45</v>
      </c>
      <c r="D785" s="148" t="str">
        <f t="shared" si="107"/>
        <v>40</v>
      </c>
      <c r="E785" s="148" t="str">
        <f t="shared" si="108"/>
        <v>000</v>
      </c>
      <c r="F785" s="127" t="str">
        <f t="shared" si="109"/>
        <v>6600.14</v>
      </c>
      <c r="G785" s="141" t="s">
        <v>1235</v>
      </c>
      <c r="H785" s="163"/>
      <c r="I785" s="163"/>
      <c r="J785" s="163"/>
      <c r="K785" s="163"/>
      <c r="L785" s="163"/>
      <c r="M785" s="163"/>
      <c r="N785" s="139"/>
      <c r="O785" s="139"/>
      <c r="Q785" s="174"/>
      <c r="R785" s="174"/>
      <c r="S785" s="174"/>
      <c r="T785" s="174"/>
      <c r="U785" s="174"/>
      <c r="V785" s="174"/>
      <c r="W785" s="140"/>
      <c r="X785" s="140"/>
      <c r="Z785" s="176"/>
      <c r="AA785" s="176"/>
      <c r="AB785" s="176"/>
      <c r="AC785" s="176"/>
      <c r="AD785" s="176"/>
      <c r="AE785" s="176"/>
      <c r="AF785" s="172"/>
      <c r="AG785" s="172"/>
      <c r="AI785" s="168"/>
      <c r="AJ785" s="168"/>
      <c r="AK785" s="170">
        <f t="shared" si="110"/>
        <v>0</v>
      </c>
      <c r="AL785" s="170">
        <f>IFERROR(VLOOKUP(B785,[3]rptBudgetaryBudgetCrossOrganiza!$A$8792:$O$10068,13,FALSE),"0")</f>
        <v>0</v>
      </c>
      <c r="AM785" s="170"/>
      <c r="AN785" s="170"/>
      <c r="AO785" s="170"/>
      <c r="AP785" s="170"/>
      <c r="AQ785" s="170"/>
      <c r="AS785" s="140"/>
      <c r="AT785" s="140"/>
      <c r="AU785" s="140"/>
      <c r="AV785" s="140"/>
      <c r="AW785" s="140"/>
      <c r="AX785" s="140"/>
      <c r="AY785" s="140"/>
      <c r="AZ785" s="140"/>
      <c r="BA785" s="141" t="b">
        <f t="shared" si="111"/>
        <v>1</v>
      </c>
      <c r="BB785" s="141">
        <f t="shared" si="112"/>
        <v>0</v>
      </c>
    </row>
    <row r="786" spans="1:54" hidden="1" x14ac:dyDescent="0.2">
      <c r="A786" s="141">
        <v>6</v>
      </c>
      <c r="B786" s="141" t="s">
        <v>1147</v>
      </c>
      <c r="C786" s="148" t="str">
        <f t="shared" si="106"/>
        <v>45</v>
      </c>
      <c r="D786" s="148" t="str">
        <f t="shared" si="107"/>
        <v>40</v>
      </c>
      <c r="E786" s="148" t="str">
        <f t="shared" si="108"/>
        <v>000</v>
      </c>
      <c r="F786" s="127" t="str">
        <f t="shared" si="109"/>
        <v>6600.24</v>
      </c>
      <c r="G786" s="141" t="s">
        <v>1236</v>
      </c>
      <c r="H786" s="163"/>
      <c r="I786" s="163"/>
      <c r="J786" s="163"/>
      <c r="K786" s="163"/>
      <c r="L786" s="163"/>
      <c r="M786" s="163"/>
      <c r="N786" s="139"/>
      <c r="O786" s="139"/>
      <c r="Q786" s="174"/>
      <c r="R786" s="174"/>
      <c r="S786" s="174"/>
      <c r="T786" s="174"/>
      <c r="U786" s="174"/>
      <c r="V786" s="174"/>
      <c r="W786" s="140"/>
      <c r="X786" s="140"/>
      <c r="Z786" s="176"/>
      <c r="AA786" s="176"/>
      <c r="AB786" s="176"/>
      <c r="AC786" s="176"/>
      <c r="AD786" s="176"/>
      <c r="AE786" s="176"/>
      <c r="AF786" s="172"/>
      <c r="AG786" s="172"/>
      <c r="AI786" s="168"/>
      <c r="AJ786" s="168"/>
      <c r="AK786" s="170">
        <f t="shared" si="110"/>
        <v>0</v>
      </c>
      <c r="AL786" s="170">
        <f>IFERROR(VLOOKUP(B786,[3]rptBudgetaryBudgetCrossOrganiza!$A$8792:$O$10068,13,FALSE),"0")</f>
        <v>0</v>
      </c>
      <c r="AM786" s="170"/>
      <c r="AN786" s="170"/>
      <c r="AO786" s="170"/>
      <c r="AP786" s="170"/>
      <c r="AQ786" s="170"/>
      <c r="AS786" s="140"/>
      <c r="AT786" s="140"/>
      <c r="AU786" s="140"/>
      <c r="AV786" s="140"/>
      <c r="AW786" s="140"/>
      <c r="AX786" s="140"/>
      <c r="AY786" s="140"/>
      <c r="AZ786" s="140"/>
      <c r="BA786" s="141" t="b">
        <f t="shared" si="111"/>
        <v>1</v>
      </c>
      <c r="BB786" s="141">
        <f t="shared" si="112"/>
        <v>0</v>
      </c>
    </row>
    <row r="787" spans="1:54" hidden="1" x14ac:dyDescent="0.2">
      <c r="A787" s="141">
        <v>6</v>
      </c>
      <c r="B787" s="141" t="s">
        <v>1148</v>
      </c>
      <c r="C787" s="148" t="str">
        <f t="shared" si="106"/>
        <v>45</v>
      </c>
      <c r="D787" s="148" t="str">
        <f t="shared" si="107"/>
        <v>40</v>
      </c>
      <c r="E787" s="148" t="str">
        <f t="shared" si="108"/>
        <v>000</v>
      </c>
      <c r="F787" s="127" t="str">
        <f t="shared" si="109"/>
        <v>6600.25</v>
      </c>
      <c r="G787" s="141" t="s">
        <v>167</v>
      </c>
      <c r="H787" s="163"/>
      <c r="I787" s="163"/>
      <c r="J787" s="163"/>
      <c r="K787" s="163"/>
      <c r="L787" s="163"/>
      <c r="M787" s="163"/>
      <c r="N787" s="139"/>
      <c r="O787" s="139"/>
      <c r="Q787" s="174"/>
      <c r="R787" s="174"/>
      <c r="S787" s="174"/>
      <c r="T787" s="174"/>
      <c r="U787" s="174"/>
      <c r="V787" s="174"/>
      <c r="W787" s="140"/>
      <c r="X787" s="140"/>
      <c r="Z787" s="176"/>
      <c r="AA787" s="176"/>
      <c r="AB787" s="176"/>
      <c r="AC787" s="176"/>
      <c r="AD787" s="176"/>
      <c r="AE787" s="176"/>
      <c r="AF787" s="172"/>
      <c r="AG787" s="172"/>
      <c r="AI787" s="168"/>
      <c r="AJ787" s="168"/>
      <c r="AK787" s="170">
        <f t="shared" si="110"/>
        <v>0</v>
      </c>
      <c r="AL787" s="170">
        <f>IFERROR(VLOOKUP(B787,[3]rptBudgetaryBudgetCrossOrganiza!$A$8792:$O$10068,13,FALSE),"0")</f>
        <v>0</v>
      </c>
      <c r="AM787" s="170"/>
      <c r="AN787" s="170"/>
      <c r="AO787" s="170"/>
      <c r="AP787" s="170"/>
      <c r="AQ787" s="170"/>
      <c r="AS787" s="140"/>
      <c r="AT787" s="140"/>
      <c r="AU787" s="140"/>
      <c r="AV787" s="140"/>
      <c r="AW787" s="140"/>
      <c r="AX787" s="140"/>
      <c r="AY787" s="140"/>
      <c r="AZ787" s="140"/>
      <c r="BA787" s="141" t="b">
        <f t="shared" si="111"/>
        <v>1</v>
      </c>
      <c r="BB787" s="141">
        <f t="shared" si="112"/>
        <v>0</v>
      </c>
    </row>
    <row r="788" spans="1:54" hidden="1" x14ac:dyDescent="0.2">
      <c r="A788" s="141">
        <v>6</v>
      </c>
      <c r="B788" s="141" t="s">
        <v>1149</v>
      </c>
      <c r="C788" s="148" t="str">
        <f t="shared" si="106"/>
        <v>45</v>
      </c>
      <c r="D788" s="148" t="str">
        <f t="shared" si="107"/>
        <v>40</v>
      </c>
      <c r="E788" s="148" t="str">
        <f t="shared" si="108"/>
        <v>000</v>
      </c>
      <c r="F788" s="127" t="str">
        <f t="shared" si="109"/>
        <v>6600.26</v>
      </c>
      <c r="G788" s="141" t="s">
        <v>183</v>
      </c>
      <c r="H788" s="163"/>
      <c r="I788" s="163"/>
      <c r="J788" s="163"/>
      <c r="K788" s="163"/>
      <c r="L788" s="163"/>
      <c r="M788" s="163"/>
      <c r="N788" s="139"/>
      <c r="O788" s="139"/>
      <c r="Q788" s="174"/>
      <c r="R788" s="174"/>
      <c r="S788" s="174"/>
      <c r="T788" s="174"/>
      <c r="U788" s="174"/>
      <c r="V788" s="174"/>
      <c r="W788" s="140"/>
      <c r="X788" s="140"/>
      <c r="Z788" s="176"/>
      <c r="AA788" s="176"/>
      <c r="AB788" s="176"/>
      <c r="AC788" s="176"/>
      <c r="AD788" s="176"/>
      <c r="AE788" s="176"/>
      <c r="AF788" s="172"/>
      <c r="AG788" s="172"/>
      <c r="AI788" s="168"/>
      <c r="AJ788" s="168"/>
      <c r="AK788" s="170">
        <f t="shared" si="110"/>
        <v>0</v>
      </c>
      <c r="AL788" s="170">
        <f>IFERROR(VLOOKUP(B788,[3]rptBudgetaryBudgetCrossOrganiza!$A$8792:$O$10068,13,FALSE),"0")</f>
        <v>0</v>
      </c>
      <c r="AM788" s="170"/>
      <c r="AN788" s="170"/>
      <c r="AO788" s="170"/>
      <c r="AP788" s="170"/>
      <c r="AQ788" s="170"/>
      <c r="AS788" s="140"/>
      <c r="AT788" s="140"/>
      <c r="AU788" s="140"/>
      <c r="AV788" s="140"/>
      <c r="AW788" s="140"/>
      <c r="AX788" s="140"/>
      <c r="AY788" s="140"/>
      <c r="AZ788" s="140"/>
      <c r="BA788" s="141" t="b">
        <f t="shared" si="111"/>
        <v>1</v>
      </c>
      <c r="BB788" s="141">
        <f t="shared" si="112"/>
        <v>0</v>
      </c>
    </row>
    <row r="789" spans="1:54" hidden="1" x14ac:dyDescent="0.2">
      <c r="A789" s="141">
        <v>6</v>
      </c>
      <c r="B789" s="141" t="s">
        <v>1150</v>
      </c>
      <c r="C789" s="148" t="str">
        <f t="shared" si="106"/>
        <v>45</v>
      </c>
      <c r="D789" s="148" t="str">
        <f t="shared" si="107"/>
        <v>40</v>
      </c>
      <c r="E789" s="148" t="str">
        <f t="shared" si="108"/>
        <v>000</v>
      </c>
      <c r="F789" s="127" t="str">
        <f t="shared" si="109"/>
        <v>6600.27</v>
      </c>
      <c r="G789" s="141" t="s">
        <v>1237</v>
      </c>
      <c r="H789" s="163"/>
      <c r="I789" s="163"/>
      <c r="J789" s="163"/>
      <c r="K789" s="163"/>
      <c r="L789" s="163"/>
      <c r="M789" s="163"/>
      <c r="N789" s="139"/>
      <c r="O789" s="139"/>
      <c r="Q789" s="174"/>
      <c r="R789" s="174"/>
      <c r="S789" s="174"/>
      <c r="T789" s="174"/>
      <c r="U789" s="174"/>
      <c r="V789" s="174"/>
      <c r="W789" s="140"/>
      <c r="X789" s="140"/>
      <c r="Z789" s="176"/>
      <c r="AA789" s="176"/>
      <c r="AB789" s="176"/>
      <c r="AC789" s="176"/>
      <c r="AD789" s="176"/>
      <c r="AE789" s="176"/>
      <c r="AF789" s="172"/>
      <c r="AG789" s="172"/>
      <c r="AI789" s="168"/>
      <c r="AJ789" s="168"/>
      <c r="AK789" s="170">
        <f t="shared" si="110"/>
        <v>0</v>
      </c>
      <c r="AL789" s="170">
        <f>IFERROR(VLOOKUP(B789,[3]rptBudgetaryBudgetCrossOrganiza!$A$8792:$O$10068,13,FALSE),"0")</f>
        <v>0</v>
      </c>
      <c r="AM789" s="170"/>
      <c r="AN789" s="170"/>
      <c r="AO789" s="170"/>
      <c r="AP789" s="170"/>
      <c r="AQ789" s="170"/>
      <c r="AS789" s="140"/>
      <c r="AT789" s="140"/>
      <c r="AU789" s="140"/>
      <c r="AV789" s="140"/>
      <c r="AW789" s="140"/>
      <c r="AX789" s="140"/>
      <c r="AY789" s="140"/>
      <c r="AZ789" s="140"/>
      <c r="BA789" s="141" t="b">
        <f t="shared" si="111"/>
        <v>1</v>
      </c>
      <c r="BB789" s="141">
        <f t="shared" si="112"/>
        <v>0</v>
      </c>
    </row>
    <row r="790" spans="1:54" hidden="1" x14ac:dyDescent="0.2">
      <c r="A790" s="141">
        <v>6</v>
      </c>
      <c r="B790" s="141" t="s">
        <v>1151</v>
      </c>
      <c r="C790" s="148" t="str">
        <f t="shared" si="106"/>
        <v>45</v>
      </c>
      <c r="D790" s="148" t="str">
        <f t="shared" si="107"/>
        <v>40</v>
      </c>
      <c r="E790" s="148" t="str">
        <f t="shared" si="108"/>
        <v>000</v>
      </c>
      <c r="F790" s="127" t="str">
        <f t="shared" si="109"/>
        <v>6600.29</v>
      </c>
      <c r="G790" s="141" t="s">
        <v>1238</v>
      </c>
      <c r="H790" s="163"/>
      <c r="I790" s="163"/>
      <c r="J790" s="163"/>
      <c r="K790" s="163"/>
      <c r="L790" s="163"/>
      <c r="M790" s="163"/>
      <c r="N790" s="139"/>
      <c r="O790" s="139"/>
      <c r="Q790" s="174"/>
      <c r="R790" s="174"/>
      <c r="S790" s="174"/>
      <c r="T790" s="174"/>
      <c r="U790" s="174"/>
      <c r="V790" s="174"/>
      <c r="W790" s="140"/>
      <c r="X790" s="140"/>
      <c r="Z790" s="176"/>
      <c r="AA790" s="176"/>
      <c r="AB790" s="176"/>
      <c r="AC790" s="176"/>
      <c r="AD790" s="176"/>
      <c r="AE790" s="176"/>
      <c r="AF790" s="172"/>
      <c r="AG790" s="172"/>
      <c r="AI790" s="168"/>
      <c r="AJ790" s="168"/>
      <c r="AK790" s="170">
        <f t="shared" si="110"/>
        <v>0</v>
      </c>
      <c r="AL790" s="170">
        <f>IFERROR(VLOOKUP(B790,[3]rptBudgetaryBudgetCrossOrganiza!$A$8792:$O$10068,13,FALSE),"0")</f>
        <v>0</v>
      </c>
      <c r="AM790" s="170"/>
      <c r="AN790" s="170"/>
      <c r="AO790" s="170"/>
      <c r="AP790" s="170"/>
      <c r="AQ790" s="170"/>
      <c r="AS790" s="140"/>
      <c r="AT790" s="140"/>
      <c r="AU790" s="140"/>
      <c r="AV790" s="140"/>
      <c r="AW790" s="140"/>
      <c r="AX790" s="140"/>
      <c r="AY790" s="140"/>
      <c r="AZ790" s="140"/>
      <c r="BA790" s="141" t="b">
        <f t="shared" si="111"/>
        <v>1</v>
      </c>
      <c r="BB790" s="141">
        <f t="shared" si="112"/>
        <v>0</v>
      </c>
    </row>
    <row r="791" spans="1:54" hidden="1" x14ac:dyDescent="0.2">
      <c r="A791" s="141">
        <v>6</v>
      </c>
      <c r="B791" s="141" t="s">
        <v>1152</v>
      </c>
      <c r="C791" s="148" t="str">
        <f t="shared" ref="C791:C854" si="113">MID(B791,5,2)</f>
        <v>45</v>
      </c>
      <c r="D791" s="148" t="str">
        <f t="shared" ref="D791:D854" si="114">MID(B791,8,2)</f>
        <v>40</v>
      </c>
      <c r="E791" s="148" t="str">
        <f t="shared" ref="E791:E854" si="115">MID(B791,11,3)</f>
        <v>000</v>
      </c>
      <c r="F791" s="127" t="str">
        <f t="shared" ref="F791:F854" si="116">RIGHT(B791,7)</f>
        <v>6600.30</v>
      </c>
      <c r="G791" s="141" t="s">
        <v>1239</v>
      </c>
      <c r="H791" s="163"/>
      <c r="I791" s="163"/>
      <c r="J791" s="163"/>
      <c r="K791" s="163"/>
      <c r="L791" s="163"/>
      <c r="M791" s="163"/>
      <c r="N791" s="139"/>
      <c r="O791" s="139"/>
      <c r="Q791" s="174"/>
      <c r="R791" s="174"/>
      <c r="S791" s="174"/>
      <c r="T791" s="174"/>
      <c r="U791" s="174"/>
      <c r="V791" s="174"/>
      <c r="W791" s="140"/>
      <c r="X791" s="140"/>
      <c r="Z791" s="176"/>
      <c r="AA791" s="176"/>
      <c r="AB791" s="176"/>
      <c r="AC791" s="176"/>
      <c r="AD791" s="176"/>
      <c r="AE791" s="176"/>
      <c r="AF791" s="172"/>
      <c r="AG791" s="172"/>
      <c r="AI791" s="168"/>
      <c r="AJ791" s="168"/>
      <c r="AK791" s="170">
        <f t="shared" si="110"/>
        <v>0</v>
      </c>
      <c r="AL791" s="170">
        <f>IFERROR(VLOOKUP(B791,[3]rptBudgetaryBudgetCrossOrganiza!$A$8792:$O$10068,13,FALSE),"0")</f>
        <v>0</v>
      </c>
      <c r="AM791" s="170"/>
      <c r="AN791" s="170"/>
      <c r="AO791" s="170"/>
      <c r="AP791" s="170"/>
      <c r="AQ791" s="170"/>
      <c r="AS791" s="140"/>
      <c r="AT791" s="140"/>
      <c r="AU791" s="140"/>
      <c r="AV791" s="140"/>
      <c r="AW791" s="140"/>
      <c r="AX791" s="140"/>
      <c r="AY791" s="140"/>
      <c r="AZ791" s="140"/>
      <c r="BA791" s="141" t="b">
        <f t="shared" si="111"/>
        <v>1</v>
      </c>
      <c r="BB791" s="141">
        <f t="shared" si="112"/>
        <v>0</v>
      </c>
    </row>
    <row r="792" spans="1:54" hidden="1" x14ac:dyDescent="0.2">
      <c r="A792" s="141">
        <v>7</v>
      </c>
      <c r="B792" s="141" t="s">
        <v>1153</v>
      </c>
      <c r="C792" s="148" t="str">
        <f t="shared" si="113"/>
        <v>45</v>
      </c>
      <c r="D792" s="148" t="str">
        <f t="shared" si="114"/>
        <v>40</v>
      </c>
      <c r="E792" s="148" t="str">
        <f t="shared" si="115"/>
        <v>000</v>
      </c>
      <c r="F792" s="127" t="str">
        <f t="shared" si="116"/>
        <v>7000.03</v>
      </c>
      <c r="G792" s="141" t="s">
        <v>83</v>
      </c>
      <c r="H792" s="163"/>
      <c r="I792" s="163"/>
      <c r="J792" s="163"/>
      <c r="K792" s="163"/>
      <c r="L792" s="163"/>
      <c r="M792" s="163"/>
      <c r="N792" s="139"/>
      <c r="O792" s="139"/>
      <c r="Q792" s="174"/>
      <c r="R792" s="174"/>
      <c r="S792" s="174"/>
      <c r="T792" s="174"/>
      <c r="U792" s="174"/>
      <c r="V792" s="174"/>
      <c r="W792" s="140"/>
      <c r="X792" s="140"/>
      <c r="Z792" s="176"/>
      <c r="AA792" s="176"/>
      <c r="AB792" s="176"/>
      <c r="AC792" s="176"/>
      <c r="AD792" s="176"/>
      <c r="AE792" s="176"/>
      <c r="AF792" s="172"/>
      <c r="AG792" s="172"/>
      <c r="AI792" s="168"/>
      <c r="AJ792" s="168"/>
      <c r="AK792" s="170">
        <f t="shared" ref="AK792:AK855" si="117">AJ792</f>
        <v>0</v>
      </c>
      <c r="AL792" s="170">
        <f>IFERROR(VLOOKUP(B792,[3]rptBudgetaryBudgetCrossOrganiza!$A$8792:$O$10068,13,FALSE),"0")</f>
        <v>0</v>
      </c>
      <c r="AM792" s="170"/>
      <c r="AN792" s="170"/>
      <c r="AO792" s="170"/>
      <c r="AP792" s="170"/>
      <c r="AQ792" s="170"/>
      <c r="AS792" s="140"/>
      <c r="AT792" s="140"/>
      <c r="AU792" s="140"/>
      <c r="AV792" s="140"/>
      <c r="AW792" s="140"/>
      <c r="AX792" s="140"/>
      <c r="AY792" s="140"/>
      <c r="AZ792" s="140"/>
      <c r="BA792" s="141" t="b">
        <f t="shared" si="111"/>
        <v>1</v>
      </c>
      <c r="BB792" s="141">
        <f t="shared" si="112"/>
        <v>0</v>
      </c>
    </row>
    <row r="793" spans="1:54" hidden="1" x14ac:dyDescent="0.2">
      <c r="A793" s="141">
        <v>7</v>
      </c>
      <c r="B793" s="141" t="s">
        <v>1154</v>
      </c>
      <c r="C793" s="148" t="str">
        <f t="shared" si="113"/>
        <v>45</v>
      </c>
      <c r="D793" s="148" t="str">
        <f t="shared" si="114"/>
        <v>40</v>
      </c>
      <c r="E793" s="148" t="str">
        <f t="shared" si="115"/>
        <v>000</v>
      </c>
      <c r="F793" s="127" t="str">
        <f t="shared" si="116"/>
        <v>7000.04</v>
      </c>
      <c r="G793" s="141" t="s">
        <v>173</v>
      </c>
      <c r="H793" s="163"/>
      <c r="I793" s="163"/>
      <c r="J793" s="163"/>
      <c r="K793" s="163"/>
      <c r="L793" s="163"/>
      <c r="M793" s="163"/>
      <c r="N793" s="139"/>
      <c r="O793" s="139"/>
      <c r="Q793" s="174"/>
      <c r="R793" s="174"/>
      <c r="S793" s="174"/>
      <c r="T793" s="174"/>
      <c r="U793" s="174"/>
      <c r="V793" s="174"/>
      <c r="W793" s="140"/>
      <c r="X793" s="140"/>
      <c r="Z793" s="176"/>
      <c r="AA793" s="176"/>
      <c r="AB793" s="176"/>
      <c r="AC793" s="176"/>
      <c r="AD793" s="176"/>
      <c r="AE793" s="176"/>
      <c r="AF793" s="172"/>
      <c r="AG793" s="172"/>
      <c r="AI793" s="168"/>
      <c r="AJ793" s="168"/>
      <c r="AK793" s="170">
        <f t="shared" si="117"/>
        <v>0</v>
      </c>
      <c r="AL793" s="170">
        <f>IFERROR(VLOOKUP(B793,[3]rptBudgetaryBudgetCrossOrganiza!$A$8792:$O$10068,13,FALSE),"0")</f>
        <v>0</v>
      </c>
      <c r="AM793" s="170"/>
      <c r="AN793" s="170"/>
      <c r="AO793" s="170"/>
      <c r="AP793" s="170"/>
      <c r="AQ793" s="170"/>
      <c r="AS793" s="140"/>
      <c r="AT793" s="140"/>
      <c r="AU793" s="140"/>
      <c r="AV793" s="140"/>
      <c r="AW793" s="140"/>
      <c r="AX793" s="140"/>
      <c r="AY793" s="140"/>
      <c r="AZ793" s="140"/>
      <c r="BA793" s="141" t="b">
        <f t="shared" si="111"/>
        <v>1</v>
      </c>
      <c r="BB793" s="141">
        <f t="shared" si="112"/>
        <v>0</v>
      </c>
    </row>
    <row r="794" spans="1:54" hidden="1" x14ac:dyDescent="0.2">
      <c r="A794" s="141">
        <v>7</v>
      </c>
      <c r="B794" s="141" t="s">
        <v>1155</v>
      </c>
      <c r="C794" s="148" t="str">
        <f t="shared" si="113"/>
        <v>45</v>
      </c>
      <c r="D794" s="148" t="str">
        <f t="shared" si="114"/>
        <v>40</v>
      </c>
      <c r="E794" s="148" t="str">
        <f t="shared" si="115"/>
        <v>000</v>
      </c>
      <c r="F794" s="127" t="str">
        <f t="shared" si="116"/>
        <v>7000.07</v>
      </c>
      <c r="G794" s="141" t="s">
        <v>1007</v>
      </c>
      <c r="H794" s="163"/>
      <c r="I794" s="163"/>
      <c r="J794" s="163"/>
      <c r="K794" s="163"/>
      <c r="L794" s="163"/>
      <c r="M794" s="163"/>
      <c r="N794" s="139"/>
      <c r="O794" s="139"/>
      <c r="Q794" s="174"/>
      <c r="R794" s="174"/>
      <c r="S794" s="174"/>
      <c r="T794" s="174"/>
      <c r="U794" s="174"/>
      <c r="V794" s="174"/>
      <c r="W794" s="140"/>
      <c r="X794" s="140"/>
      <c r="Z794" s="176"/>
      <c r="AA794" s="176"/>
      <c r="AB794" s="176"/>
      <c r="AC794" s="176"/>
      <c r="AD794" s="176"/>
      <c r="AE794" s="176"/>
      <c r="AF794" s="172"/>
      <c r="AG794" s="172"/>
      <c r="AI794" s="168"/>
      <c r="AJ794" s="168"/>
      <c r="AK794" s="170">
        <f t="shared" si="117"/>
        <v>0</v>
      </c>
      <c r="AL794" s="170">
        <f>IFERROR(VLOOKUP(B794,[3]rptBudgetaryBudgetCrossOrganiza!$A$8792:$O$10068,13,FALSE),"0")</f>
        <v>0</v>
      </c>
      <c r="AM794" s="170"/>
      <c r="AN794" s="170"/>
      <c r="AO794" s="170"/>
      <c r="AP794" s="170"/>
      <c r="AQ794" s="170"/>
      <c r="AS794" s="140"/>
      <c r="AT794" s="140"/>
      <c r="AU794" s="140"/>
      <c r="AV794" s="140"/>
      <c r="AW794" s="140"/>
      <c r="AX794" s="140"/>
      <c r="AY794" s="140"/>
      <c r="AZ794" s="140"/>
      <c r="BA794" s="141" t="b">
        <f t="shared" si="111"/>
        <v>1</v>
      </c>
      <c r="BB794" s="141">
        <f t="shared" si="112"/>
        <v>0</v>
      </c>
    </row>
    <row r="795" spans="1:54" hidden="1" x14ac:dyDescent="0.2">
      <c r="A795" s="141">
        <v>7</v>
      </c>
      <c r="B795" s="141" t="s">
        <v>1156</v>
      </c>
      <c r="C795" s="148" t="str">
        <f t="shared" si="113"/>
        <v>45</v>
      </c>
      <c r="D795" s="148" t="str">
        <f t="shared" si="114"/>
        <v>40</v>
      </c>
      <c r="E795" s="148" t="str">
        <f t="shared" si="115"/>
        <v>000</v>
      </c>
      <c r="F795" s="127" t="str">
        <f t="shared" si="116"/>
        <v>7000.08</v>
      </c>
      <c r="G795" s="141" t="s">
        <v>170</v>
      </c>
      <c r="H795" s="163"/>
      <c r="I795" s="163"/>
      <c r="J795" s="163"/>
      <c r="K795" s="163"/>
      <c r="L795" s="163"/>
      <c r="M795" s="163"/>
      <c r="N795" s="139"/>
      <c r="O795" s="139"/>
      <c r="Q795" s="174"/>
      <c r="R795" s="174"/>
      <c r="S795" s="174"/>
      <c r="T795" s="174"/>
      <c r="U795" s="174"/>
      <c r="V795" s="174"/>
      <c r="W795" s="140"/>
      <c r="X795" s="140"/>
      <c r="Z795" s="176"/>
      <c r="AA795" s="176"/>
      <c r="AB795" s="176"/>
      <c r="AC795" s="176"/>
      <c r="AD795" s="176"/>
      <c r="AE795" s="176"/>
      <c r="AF795" s="172"/>
      <c r="AG795" s="172"/>
      <c r="AI795" s="168"/>
      <c r="AJ795" s="168"/>
      <c r="AK795" s="170">
        <f t="shared" si="117"/>
        <v>0</v>
      </c>
      <c r="AL795" s="170">
        <f>IFERROR(VLOOKUP(B795,[3]rptBudgetaryBudgetCrossOrganiza!$A$8792:$O$10068,13,FALSE),"0")</f>
        <v>0</v>
      </c>
      <c r="AM795" s="170"/>
      <c r="AN795" s="170"/>
      <c r="AO795" s="170"/>
      <c r="AP795" s="170"/>
      <c r="AQ795" s="170"/>
      <c r="AS795" s="140"/>
      <c r="AT795" s="140"/>
      <c r="AU795" s="140"/>
      <c r="AV795" s="140"/>
      <c r="AW795" s="140"/>
      <c r="AX795" s="140"/>
      <c r="AY795" s="140"/>
      <c r="AZ795" s="140"/>
      <c r="BA795" s="141" t="b">
        <f t="shared" si="111"/>
        <v>1</v>
      </c>
      <c r="BB795" s="141">
        <f t="shared" si="112"/>
        <v>0</v>
      </c>
    </row>
    <row r="796" spans="1:54" hidden="1" x14ac:dyDescent="0.2">
      <c r="A796" s="141">
        <v>7</v>
      </c>
      <c r="B796" s="141" t="s">
        <v>1157</v>
      </c>
      <c r="C796" s="148" t="str">
        <f t="shared" si="113"/>
        <v>45</v>
      </c>
      <c r="D796" s="148" t="str">
        <f t="shared" si="114"/>
        <v>40</v>
      </c>
      <c r="E796" s="148" t="str">
        <f t="shared" si="115"/>
        <v>000</v>
      </c>
      <c r="F796" s="127" t="str">
        <f t="shared" si="116"/>
        <v>7000.12</v>
      </c>
      <c r="G796" s="141" t="s">
        <v>1240</v>
      </c>
      <c r="H796" s="163"/>
      <c r="I796" s="163"/>
      <c r="J796" s="163"/>
      <c r="K796" s="163"/>
      <c r="L796" s="163"/>
      <c r="M796" s="163"/>
      <c r="N796" s="139"/>
      <c r="O796" s="139"/>
      <c r="Q796" s="174"/>
      <c r="R796" s="174"/>
      <c r="S796" s="174"/>
      <c r="T796" s="174"/>
      <c r="U796" s="174"/>
      <c r="V796" s="174"/>
      <c r="W796" s="140"/>
      <c r="X796" s="140"/>
      <c r="Z796" s="176"/>
      <c r="AA796" s="176"/>
      <c r="AB796" s="176"/>
      <c r="AC796" s="176"/>
      <c r="AD796" s="176"/>
      <c r="AE796" s="176"/>
      <c r="AF796" s="172"/>
      <c r="AG796" s="172"/>
      <c r="AI796" s="168"/>
      <c r="AJ796" s="168"/>
      <c r="AK796" s="170">
        <f t="shared" si="117"/>
        <v>0</v>
      </c>
      <c r="AL796" s="170">
        <f>IFERROR(VLOOKUP(B796,[3]rptBudgetaryBudgetCrossOrganiza!$A$8792:$O$10068,13,FALSE),"0")</f>
        <v>0</v>
      </c>
      <c r="AM796" s="170"/>
      <c r="AN796" s="170"/>
      <c r="AO796" s="170"/>
      <c r="AP796" s="170"/>
      <c r="AQ796" s="170"/>
      <c r="AS796" s="140"/>
      <c r="AT796" s="140"/>
      <c r="AU796" s="140"/>
      <c r="AV796" s="140"/>
      <c r="AW796" s="140"/>
      <c r="AX796" s="140"/>
      <c r="AY796" s="140"/>
      <c r="AZ796" s="140"/>
      <c r="BA796" s="141" t="b">
        <f t="shared" si="111"/>
        <v>1</v>
      </c>
      <c r="BB796" s="141">
        <f t="shared" si="112"/>
        <v>0</v>
      </c>
    </row>
    <row r="797" spans="1:54" hidden="1" x14ac:dyDescent="0.2">
      <c r="A797" s="141">
        <v>7</v>
      </c>
      <c r="B797" s="141" t="s">
        <v>1158</v>
      </c>
      <c r="C797" s="148" t="str">
        <f t="shared" si="113"/>
        <v>45</v>
      </c>
      <c r="D797" s="148" t="str">
        <f t="shared" si="114"/>
        <v>40</v>
      </c>
      <c r="E797" s="148" t="str">
        <f t="shared" si="115"/>
        <v>000</v>
      </c>
      <c r="F797" s="127" t="str">
        <f t="shared" si="116"/>
        <v>7000.99</v>
      </c>
      <c r="G797" s="141" t="s">
        <v>84</v>
      </c>
      <c r="H797" s="163"/>
      <c r="I797" s="163"/>
      <c r="J797" s="163"/>
      <c r="K797" s="163"/>
      <c r="L797" s="163"/>
      <c r="M797" s="163"/>
      <c r="N797" s="139"/>
      <c r="O797" s="139"/>
      <c r="Q797" s="174"/>
      <c r="R797" s="174"/>
      <c r="S797" s="174"/>
      <c r="T797" s="174"/>
      <c r="U797" s="174"/>
      <c r="V797" s="174"/>
      <c r="W797" s="140"/>
      <c r="X797" s="140"/>
      <c r="Z797" s="176"/>
      <c r="AA797" s="176"/>
      <c r="AB797" s="176"/>
      <c r="AC797" s="176"/>
      <c r="AD797" s="176"/>
      <c r="AE797" s="176"/>
      <c r="AF797" s="172"/>
      <c r="AG797" s="172"/>
      <c r="AI797" s="168"/>
      <c r="AJ797" s="168"/>
      <c r="AK797" s="170">
        <f t="shared" si="117"/>
        <v>0</v>
      </c>
      <c r="AL797" s="170">
        <f>IFERROR(VLOOKUP(B797,[3]rptBudgetaryBudgetCrossOrganiza!$A$8792:$O$10068,13,FALSE),"0")</f>
        <v>0</v>
      </c>
      <c r="AM797" s="170"/>
      <c r="AN797" s="170"/>
      <c r="AO797" s="170"/>
      <c r="AP797" s="170"/>
      <c r="AQ797" s="170"/>
      <c r="AS797" s="140"/>
      <c r="AT797" s="140"/>
      <c r="AU797" s="140"/>
      <c r="AV797" s="140"/>
      <c r="AW797" s="140"/>
      <c r="AX797" s="140"/>
      <c r="AY797" s="140"/>
      <c r="AZ797" s="140"/>
      <c r="BA797" s="141" t="b">
        <f t="shared" si="111"/>
        <v>1</v>
      </c>
      <c r="BB797" s="141">
        <f t="shared" si="112"/>
        <v>0</v>
      </c>
    </row>
    <row r="798" spans="1:54" hidden="1" x14ac:dyDescent="0.2">
      <c r="B798" s="141" t="s">
        <v>1159</v>
      </c>
      <c r="C798" s="148" t="str">
        <f t="shared" si="113"/>
        <v>45</v>
      </c>
      <c r="D798" s="148" t="str">
        <f t="shared" si="114"/>
        <v>41</v>
      </c>
      <c r="E798" s="148" t="str">
        <f t="shared" si="115"/>
        <v>000</v>
      </c>
      <c r="F798" s="127" t="str">
        <f t="shared" si="116"/>
        <v>5000.01</v>
      </c>
      <c r="G798" s="141" t="s">
        <v>85</v>
      </c>
      <c r="H798" s="163"/>
      <c r="I798" s="163"/>
      <c r="J798" s="163"/>
      <c r="K798" s="163"/>
      <c r="L798" s="163"/>
      <c r="M798" s="163"/>
      <c r="N798" s="139"/>
      <c r="O798" s="139"/>
      <c r="Q798" s="174"/>
      <c r="R798" s="174"/>
      <c r="S798" s="174"/>
      <c r="T798" s="174"/>
      <c r="U798" s="174"/>
      <c r="V798" s="174"/>
      <c r="W798" s="140"/>
      <c r="X798" s="140"/>
      <c r="Z798" s="176"/>
      <c r="AA798" s="176"/>
      <c r="AB798" s="176"/>
      <c r="AC798" s="176"/>
      <c r="AD798" s="176"/>
      <c r="AE798" s="176"/>
      <c r="AF798" s="172"/>
      <c r="AG798" s="172"/>
      <c r="AI798" s="168"/>
      <c r="AJ798" s="168"/>
      <c r="AK798" s="170">
        <f t="shared" si="117"/>
        <v>0</v>
      </c>
      <c r="AL798" s="170">
        <f>IFERROR(VLOOKUP(B798,[3]rptBudgetaryBudgetCrossOrganiza!$A$8792:$O$10068,13,FALSE),"0")</f>
        <v>0</v>
      </c>
      <c r="AM798" s="170"/>
      <c r="AN798" s="170"/>
      <c r="AO798" s="170"/>
      <c r="AP798" s="170"/>
      <c r="AQ798" s="170"/>
      <c r="AS798" s="140"/>
      <c r="AT798" s="140"/>
      <c r="AU798" s="140"/>
      <c r="AV798" s="140"/>
      <c r="AW798" s="140"/>
      <c r="AX798" s="140"/>
      <c r="AY798" s="140"/>
      <c r="AZ798" s="140"/>
      <c r="BA798" s="141" t="b">
        <f t="shared" si="111"/>
        <v>1</v>
      </c>
      <c r="BB798" s="141">
        <f t="shared" si="112"/>
        <v>0</v>
      </c>
    </row>
    <row r="799" spans="1:54" hidden="1" x14ac:dyDescent="0.2">
      <c r="B799" s="141" t="s">
        <v>1160</v>
      </c>
      <c r="C799" s="148" t="str">
        <f t="shared" si="113"/>
        <v>45</v>
      </c>
      <c r="D799" s="148" t="str">
        <f t="shared" si="114"/>
        <v>41</v>
      </c>
      <c r="E799" s="148" t="str">
        <f t="shared" si="115"/>
        <v>000</v>
      </c>
      <c r="F799" s="127" t="str">
        <f t="shared" si="116"/>
        <v>5000.02</v>
      </c>
      <c r="G799" s="141" t="s">
        <v>86</v>
      </c>
      <c r="H799" s="163"/>
      <c r="I799" s="163"/>
      <c r="J799" s="163"/>
      <c r="K799" s="163"/>
      <c r="L799" s="163"/>
      <c r="M799" s="163"/>
      <c r="N799" s="139"/>
      <c r="O799" s="139"/>
      <c r="Q799" s="174"/>
      <c r="R799" s="174"/>
      <c r="S799" s="174"/>
      <c r="T799" s="174"/>
      <c r="U799" s="174"/>
      <c r="V799" s="174"/>
      <c r="W799" s="140"/>
      <c r="X799" s="140"/>
      <c r="Z799" s="176"/>
      <c r="AA799" s="176"/>
      <c r="AB799" s="176"/>
      <c r="AC799" s="176"/>
      <c r="AD799" s="176"/>
      <c r="AE799" s="176"/>
      <c r="AF799" s="172"/>
      <c r="AG799" s="172"/>
      <c r="AI799" s="168"/>
      <c r="AJ799" s="168"/>
      <c r="AK799" s="170">
        <f t="shared" si="117"/>
        <v>0</v>
      </c>
      <c r="AL799" s="170">
        <f>IFERROR(VLOOKUP(B799,[3]rptBudgetaryBudgetCrossOrganiza!$A$8792:$O$10068,13,FALSE),"0")</f>
        <v>0</v>
      </c>
      <c r="AM799" s="170"/>
      <c r="AN799" s="170"/>
      <c r="AO799" s="170"/>
      <c r="AP799" s="170"/>
      <c r="AQ799" s="170"/>
      <c r="AS799" s="140"/>
      <c r="AT799" s="140"/>
      <c r="AU799" s="140"/>
      <c r="AV799" s="140"/>
      <c r="AW799" s="140"/>
      <c r="AX799" s="140"/>
      <c r="AY799" s="140"/>
      <c r="AZ799" s="140"/>
      <c r="BA799" s="141" t="b">
        <f t="shared" si="111"/>
        <v>1</v>
      </c>
      <c r="BB799" s="141">
        <f t="shared" si="112"/>
        <v>0</v>
      </c>
    </row>
    <row r="800" spans="1:54" hidden="1" x14ac:dyDescent="0.2">
      <c r="B800" s="141" t="s">
        <v>1161</v>
      </c>
      <c r="C800" s="148" t="str">
        <f t="shared" si="113"/>
        <v>45</v>
      </c>
      <c r="D800" s="148" t="str">
        <f t="shared" si="114"/>
        <v>41</v>
      </c>
      <c r="E800" s="148" t="str">
        <f t="shared" si="115"/>
        <v>000</v>
      </c>
      <c r="F800" s="127" t="str">
        <f t="shared" si="116"/>
        <v>5000.03</v>
      </c>
      <c r="G800" s="141" t="s">
        <v>87</v>
      </c>
      <c r="H800" s="163"/>
      <c r="I800" s="163"/>
      <c r="J800" s="163"/>
      <c r="K800" s="163"/>
      <c r="L800" s="163"/>
      <c r="M800" s="163"/>
      <c r="N800" s="139"/>
      <c r="O800" s="139"/>
      <c r="Q800" s="174"/>
      <c r="R800" s="174"/>
      <c r="S800" s="174"/>
      <c r="T800" s="174"/>
      <c r="U800" s="174"/>
      <c r="V800" s="174"/>
      <c r="W800" s="140"/>
      <c r="X800" s="140"/>
      <c r="Z800" s="176"/>
      <c r="AA800" s="176"/>
      <c r="AB800" s="176"/>
      <c r="AC800" s="176"/>
      <c r="AD800" s="176"/>
      <c r="AE800" s="176"/>
      <c r="AF800" s="172"/>
      <c r="AG800" s="172"/>
      <c r="AI800" s="168"/>
      <c r="AJ800" s="168"/>
      <c r="AK800" s="170">
        <f t="shared" si="117"/>
        <v>0</v>
      </c>
      <c r="AL800" s="170">
        <f>IFERROR(VLOOKUP(B800,[3]rptBudgetaryBudgetCrossOrganiza!$A$8792:$O$10068,13,FALSE),"0")</f>
        <v>0</v>
      </c>
      <c r="AM800" s="170"/>
      <c r="AN800" s="170"/>
      <c r="AO800" s="170"/>
      <c r="AP800" s="170"/>
      <c r="AQ800" s="170"/>
      <c r="AS800" s="140"/>
      <c r="AT800" s="140"/>
      <c r="AU800" s="140"/>
      <c r="AV800" s="140"/>
      <c r="AW800" s="140"/>
      <c r="AX800" s="140"/>
      <c r="AY800" s="140"/>
      <c r="AZ800" s="140"/>
      <c r="BA800" s="141" t="b">
        <f t="shared" si="111"/>
        <v>1</v>
      </c>
      <c r="BB800" s="141">
        <f t="shared" si="112"/>
        <v>0</v>
      </c>
    </row>
    <row r="801" spans="2:54" hidden="1" x14ac:dyDescent="0.2">
      <c r="B801" s="141" t="s">
        <v>1162</v>
      </c>
      <c r="C801" s="148" t="str">
        <f t="shared" si="113"/>
        <v>45</v>
      </c>
      <c r="D801" s="148" t="str">
        <f t="shared" si="114"/>
        <v>41</v>
      </c>
      <c r="E801" s="148" t="str">
        <f t="shared" si="115"/>
        <v>000</v>
      </c>
      <c r="F801" s="127" t="str">
        <f t="shared" si="116"/>
        <v>5000.04</v>
      </c>
      <c r="G801" s="141" t="s">
        <v>88</v>
      </c>
      <c r="H801" s="163"/>
      <c r="I801" s="163"/>
      <c r="J801" s="163"/>
      <c r="K801" s="163"/>
      <c r="L801" s="163"/>
      <c r="M801" s="163"/>
      <c r="N801" s="139"/>
      <c r="O801" s="139"/>
      <c r="Q801" s="174"/>
      <c r="R801" s="174"/>
      <c r="S801" s="174"/>
      <c r="T801" s="174"/>
      <c r="U801" s="174"/>
      <c r="V801" s="174"/>
      <c r="W801" s="140"/>
      <c r="X801" s="140"/>
      <c r="Z801" s="176"/>
      <c r="AA801" s="176"/>
      <c r="AB801" s="176"/>
      <c r="AC801" s="176"/>
      <c r="AD801" s="176"/>
      <c r="AE801" s="176"/>
      <c r="AF801" s="172"/>
      <c r="AG801" s="172"/>
      <c r="AI801" s="168"/>
      <c r="AJ801" s="168"/>
      <c r="AK801" s="170">
        <f t="shared" si="117"/>
        <v>0</v>
      </c>
      <c r="AL801" s="170">
        <f>IFERROR(VLOOKUP(B801,[3]rptBudgetaryBudgetCrossOrganiza!$A$8792:$O$10068,13,FALSE),"0")</f>
        <v>0</v>
      </c>
      <c r="AM801" s="170"/>
      <c r="AN801" s="170"/>
      <c r="AO801" s="170"/>
      <c r="AP801" s="170"/>
      <c r="AQ801" s="170"/>
      <c r="AS801" s="140"/>
      <c r="AT801" s="140"/>
      <c r="AU801" s="140"/>
      <c r="AV801" s="140"/>
      <c r="AW801" s="140"/>
      <c r="AX801" s="140"/>
      <c r="AY801" s="140"/>
      <c r="AZ801" s="140"/>
      <c r="BA801" s="141" t="b">
        <f t="shared" si="111"/>
        <v>1</v>
      </c>
      <c r="BB801" s="141">
        <f t="shared" si="112"/>
        <v>0</v>
      </c>
    </row>
    <row r="802" spans="2:54" hidden="1" x14ac:dyDescent="0.2">
      <c r="B802" s="141" t="s">
        <v>1163</v>
      </c>
      <c r="C802" s="148" t="str">
        <f t="shared" si="113"/>
        <v>45</v>
      </c>
      <c r="D802" s="148" t="str">
        <f t="shared" si="114"/>
        <v>41</v>
      </c>
      <c r="E802" s="148" t="str">
        <f t="shared" si="115"/>
        <v>000</v>
      </c>
      <c r="F802" s="127" t="str">
        <f t="shared" si="116"/>
        <v>5000.06</v>
      </c>
      <c r="G802" s="141" t="s">
        <v>90</v>
      </c>
      <c r="H802" s="163"/>
      <c r="I802" s="163"/>
      <c r="J802" s="163"/>
      <c r="K802" s="163"/>
      <c r="L802" s="163"/>
      <c r="M802" s="163"/>
      <c r="N802" s="139"/>
      <c r="O802" s="139"/>
      <c r="Q802" s="174"/>
      <c r="R802" s="174"/>
      <c r="S802" s="174"/>
      <c r="T802" s="174"/>
      <c r="U802" s="174"/>
      <c r="V802" s="174"/>
      <c r="W802" s="140"/>
      <c r="X802" s="140"/>
      <c r="Z802" s="176"/>
      <c r="AA802" s="176"/>
      <c r="AB802" s="176"/>
      <c r="AC802" s="176"/>
      <c r="AD802" s="176"/>
      <c r="AE802" s="176"/>
      <c r="AF802" s="172"/>
      <c r="AG802" s="172"/>
      <c r="AI802" s="168"/>
      <c r="AJ802" s="168"/>
      <c r="AK802" s="170">
        <f t="shared" si="117"/>
        <v>0</v>
      </c>
      <c r="AL802" s="170">
        <f>IFERROR(VLOOKUP(B802,[3]rptBudgetaryBudgetCrossOrganiza!$A$8792:$O$10068,13,FALSE),"0")</f>
        <v>0</v>
      </c>
      <c r="AM802" s="170"/>
      <c r="AN802" s="170"/>
      <c r="AO802" s="170"/>
      <c r="AP802" s="170"/>
      <c r="AQ802" s="170"/>
      <c r="AS802" s="140"/>
      <c r="AT802" s="140"/>
      <c r="AU802" s="140"/>
      <c r="AV802" s="140"/>
      <c r="AW802" s="140"/>
      <c r="AX802" s="140"/>
      <c r="AY802" s="140"/>
      <c r="AZ802" s="140"/>
      <c r="BA802" s="141" t="b">
        <f t="shared" si="111"/>
        <v>1</v>
      </c>
      <c r="BB802" s="141">
        <f t="shared" si="112"/>
        <v>0</v>
      </c>
    </row>
    <row r="803" spans="2:54" hidden="1" x14ac:dyDescent="0.2">
      <c r="B803" s="141" t="s">
        <v>1164</v>
      </c>
      <c r="C803" s="148" t="str">
        <f t="shared" si="113"/>
        <v>45</v>
      </c>
      <c r="D803" s="148" t="str">
        <f t="shared" si="114"/>
        <v>41</v>
      </c>
      <c r="E803" s="148" t="str">
        <f t="shared" si="115"/>
        <v>000</v>
      </c>
      <c r="F803" s="127" t="str">
        <f t="shared" si="116"/>
        <v>5000.07</v>
      </c>
      <c r="G803" s="141" t="s">
        <v>91</v>
      </c>
      <c r="H803" s="163"/>
      <c r="I803" s="163"/>
      <c r="J803" s="163"/>
      <c r="K803" s="163"/>
      <c r="L803" s="163"/>
      <c r="M803" s="163"/>
      <c r="N803" s="139"/>
      <c r="O803" s="139"/>
      <c r="Q803" s="174"/>
      <c r="R803" s="174"/>
      <c r="S803" s="174"/>
      <c r="T803" s="174"/>
      <c r="U803" s="174"/>
      <c r="V803" s="174"/>
      <c r="W803" s="140"/>
      <c r="X803" s="140"/>
      <c r="Z803" s="176"/>
      <c r="AA803" s="176"/>
      <c r="AB803" s="176"/>
      <c r="AC803" s="176"/>
      <c r="AD803" s="176"/>
      <c r="AE803" s="176"/>
      <c r="AF803" s="172"/>
      <c r="AG803" s="172"/>
      <c r="AI803" s="168"/>
      <c r="AJ803" s="168"/>
      <c r="AK803" s="170">
        <f t="shared" si="117"/>
        <v>0</v>
      </c>
      <c r="AL803" s="170">
        <f>IFERROR(VLOOKUP(B803,[3]rptBudgetaryBudgetCrossOrganiza!$A$8792:$O$10068,13,FALSE),"0")</f>
        <v>0</v>
      </c>
      <c r="AM803" s="170"/>
      <c r="AN803" s="170"/>
      <c r="AO803" s="170"/>
      <c r="AP803" s="170"/>
      <c r="AQ803" s="170"/>
      <c r="AS803" s="140"/>
      <c r="AT803" s="140"/>
      <c r="AU803" s="140"/>
      <c r="AV803" s="140"/>
      <c r="AW803" s="140"/>
      <c r="AX803" s="140"/>
      <c r="AY803" s="140"/>
      <c r="AZ803" s="140"/>
      <c r="BA803" s="141" t="b">
        <f t="shared" si="111"/>
        <v>1</v>
      </c>
      <c r="BB803" s="141">
        <f t="shared" si="112"/>
        <v>0</v>
      </c>
    </row>
    <row r="804" spans="2:54" hidden="1" x14ac:dyDescent="0.2">
      <c r="B804" s="141" t="s">
        <v>1165</v>
      </c>
      <c r="C804" s="148" t="str">
        <f t="shared" si="113"/>
        <v>45</v>
      </c>
      <c r="D804" s="148" t="str">
        <f t="shared" si="114"/>
        <v>41</v>
      </c>
      <c r="E804" s="148" t="str">
        <f t="shared" si="115"/>
        <v>000</v>
      </c>
      <c r="F804" s="127" t="str">
        <f t="shared" si="116"/>
        <v>5000.08</v>
      </c>
      <c r="G804" s="141" t="s">
        <v>92</v>
      </c>
      <c r="H804" s="163"/>
      <c r="I804" s="163"/>
      <c r="J804" s="163"/>
      <c r="K804" s="163"/>
      <c r="L804" s="163"/>
      <c r="M804" s="163"/>
      <c r="N804" s="139"/>
      <c r="O804" s="139"/>
      <c r="Q804" s="174"/>
      <c r="R804" s="174"/>
      <c r="S804" s="174"/>
      <c r="T804" s="174"/>
      <c r="U804" s="174"/>
      <c r="V804" s="174"/>
      <c r="W804" s="140"/>
      <c r="X804" s="140"/>
      <c r="Z804" s="176"/>
      <c r="AA804" s="176"/>
      <c r="AB804" s="176"/>
      <c r="AC804" s="176"/>
      <c r="AD804" s="176"/>
      <c r="AE804" s="176"/>
      <c r="AF804" s="172"/>
      <c r="AG804" s="172"/>
      <c r="AI804" s="168"/>
      <c r="AJ804" s="168"/>
      <c r="AK804" s="170">
        <f t="shared" si="117"/>
        <v>0</v>
      </c>
      <c r="AL804" s="170">
        <f>IFERROR(VLOOKUP(B804,[3]rptBudgetaryBudgetCrossOrganiza!$A$8792:$O$10068,13,FALSE),"0")</f>
        <v>0</v>
      </c>
      <c r="AM804" s="170"/>
      <c r="AN804" s="170"/>
      <c r="AO804" s="170"/>
      <c r="AP804" s="170"/>
      <c r="AQ804" s="170"/>
      <c r="AS804" s="140"/>
      <c r="AT804" s="140"/>
      <c r="AU804" s="140"/>
      <c r="AV804" s="140"/>
      <c r="AW804" s="140"/>
      <c r="AX804" s="140"/>
      <c r="AY804" s="140"/>
      <c r="AZ804" s="140"/>
      <c r="BA804" s="141" t="b">
        <f t="shared" si="111"/>
        <v>1</v>
      </c>
      <c r="BB804" s="141">
        <f t="shared" si="112"/>
        <v>0</v>
      </c>
    </row>
    <row r="805" spans="2:54" hidden="1" x14ac:dyDescent="0.2">
      <c r="B805" s="141" t="s">
        <v>1166</v>
      </c>
      <c r="C805" s="148" t="str">
        <f t="shared" si="113"/>
        <v>45</v>
      </c>
      <c r="D805" s="148" t="str">
        <f t="shared" si="114"/>
        <v>41</v>
      </c>
      <c r="E805" s="148" t="str">
        <f t="shared" si="115"/>
        <v>000</v>
      </c>
      <c r="F805" s="127" t="str">
        <f t="shared" si="116"/>
        <v>5000.11</v>
      </c>
      <c r="G805" s="141" t="s">
        <v>95</v>
      </c>
      <c r="H805" s="163"/>
      <c r="I805" s="163"/>
      <c r="J805" s="163"/>
      <c r="K805" s="163"/>
      <c r="L805" s="163"/>
      <c r="M805" s="163"/>
      <c r="N805" s="139"/>
      <c r="O805" s="139"/>
      <c r="Q805" s="174"/>
      <c r="R805" s="174"/>
      <c r="S805" s="174"/>
      <c r="T805" s="174"/>
      <c r="U805" s="174"/>
      <c r="V805" s="174"/>
      <c r="W805" s="140"/>
      <c r="X805" s="140"/>
      <c r="Z805" s="176"/>
      <c r="AA805" s="176"/>
      <c r="AB805" s="176"/>
      <c r="AC805" s="176"/>
      <c r="AD805" s="176"/>
      <c r="AE805" s="176"/>
      <c r="AF805" s="172"/>
      <c r="AG805" s="172"/>
      <c r="AI805" s="168"/>
      <c r="AJ805" s="168"/>
      <c r="AK805" s="170">
        <f t="shared" si="117"/>
        <v>0</v>
      </c>
      <c r="AL805" s="170">
        <f>IFERROR(VLOOKUP(B805,[3]rptBudgetaryBudgetCrossOrganiza!$A$8792:$O$10068,13,FALSE),"0")</f>
        <v>0</v>
      </c>
      <c r="AM805" s="170"/>
      <c r="AN805" s="170"/>
      <c r="AO805" s="170"/>
      <c r="AP805" s="170"/>
      <c r="AQ805" s="170"/>
      <c r="AS805" s="140"/>
      <c r="AT805" s="140"/>
      <c r="AU805" s="140"/>
      <c r="AV805" s="140"/>
      <c r="AW805" s="140"/>
      <c r="AX805" s="140"/>
      <c r="AY805" s="140"/>
      <c r="AZ805" s="140"/>
      <c r="BA805" s="141" t="b">
        <f t="shared" si="111"/>
        <v>1</v>
      </c>
      <c r="BB805" s="141">
        <f t="shared" si="112"/>
        <v>0</v>
      </c>
    </row>
    <row r="806" spans="2:54" hidden="1" x14ac:dyDescent="0.2">
      <c r="B806" s="141" t="s">
        <v>1167</v>
      </c>
      <c r="C806" s="148" t="str">
        <f t="shared" si="113"/>
        <v>45</v>
      </c>
      <c r="D806" s="148" t="str">
        <f t="shared" si="114"/>
        <v>41</v>
      </c>
      <c r="E806" s="148" t="str">
        <f t="shared" si="115"/>
        <v>000</v>
      </c>
      <c r="F806" s="127" t="str">
        <f t="shared" si="116"/>
        <v>5000.99</v>
      </c>
      <c r="G806" s="141" t="s">
        <v>97</v>
      </c>
      <c r="H806" s="163"/>
      <c r="I806" s="163"/>
      <c r="J806" s="163"/>
      <c r="K806" s="163"/>
      <c r="L806" s="163"/>
      <c r="M806" s="163"/>
      <c r="N806" s="139"/>
      <c r="O806" s="139"/>
      <c r="Q806" s="174"/>
      <c r="R806" s="174"/>
      <c r="S806" s="174"/>
      <c r="T806" s="174"/>
      <c r="U806" s="174"/>
      <c r="V806" s="174"/>
      <c r="W806" s="140"/>
      <c r="X806" s="140"/>
      <c r="Z806" s="176"/>
      <c r="AA806" s="176"/>
      <c r="AB806" s="176"/>
      <c r="AC806" s="176"/>
      <c r="AD806" s="176"/>
      <c r="AE806" s="176"/>
      <c r="AF806" s="172"/>
      <c r="AG806" s="172"/>
      <c r="AI806" s="168"/>
      <c r="AJ806" s="168"/>
      <c r="AK806" s="170">
        <f t="shared" si="117"/>
        <v>0</v>
      </c>
      <c r="AL806" s="170">
        <f>IFERROR(VLOOKUP(B806,[3]rptBudgetaryBudgetCrossOrganiza!$A$8792:$O$10068,13,FALSE),"0")</f>
        <v>0</v>
      </c>
      <c r="AM806" s="170"/>
      <c r="AN806" s="170"/>
      <c r="AO806" s="170"/>
      <c r="AP806" s="170"/>
      <c r="AQ806" s="170"/>
      <c r="AS806" s="140"/>
      <c r="AT806" s="140"/>
      <c r="AU806" s="140"/>
      <c r="AV806" s="140"/>
      <c r="AW806" s="140"/>
      <c r="AX806" s="140"/>
      <c r="AY806" s="140"/>
      <c r="AZ806" s="140"/>
      <c r="BA806" s="141" t="b">
        <f t="shared" si="111"/>
        <v>1</v>
      </c>
      <c r="BB806" s="141">
        <f t="shared" si="112"/>
        <v>0</v>
      </c>
    </row>
    <row r="807" spans="2:54" hidden="1" x14ac:dyDescent="0.2">
      <c r="B807" s="141" t="s">
        <v>1168</v>
      </c>
      <c r="C807" s="148" t="str">
        <f t="shared" si="113"/>
        <v>45</v>
      </c>
      <c r="D807" s="148" t="str">
        <f t="shared" si="114"/>
        <v>41</v>
      </c>
      <c r="E807" s="148" t="str">
        <f t="shared" si="115"/>
        <v>000</v>
      </c>
      <c r="F807" s="127" t="str">
        <f t="shared" si="116"/>
        <v>5100.00</v>
      </c>
      <c r="G807" s="141" t="s">
        <v>98</v>
      </c>
      <c r="H807" s="163"/>
      <c r="I807" s="163"/>
      <c r="J807" s="163"/>
      <c r="K807" s="163"/>
      <c r="L807" s="163"/>
      <c r="M807" s="163"/>
      <c r="N807" s="139"/>
      <c r="O807" s="139"/>
      <c r="Q807" s="174"/>
      <c r="R807" s="174"/>
      <c r="S807" s="174"/>
      <c r="T807" s="174"/>
      <c r="U807" s="174"/>
      <c r="V807" s="174"/>
      <c r="W807" s="140"/>
      <c r="X807" s="140"/>
      <c r="Z807" s="176"/>
      <c r="AA807" s="176"/>
      <c r="AB807" s="176"/>
      <c r="AC807" s="176"/>
      <c r="AD807" s="176"/>
      <c r="AE807" s="176"/>
      <c r="AF807" s="172"/>
      <c r="AG807" s="172"/>
      <c r="AI807" s="168"/>
      <c r="AJ807" s="168"/>
      <c r="AK807" s="170">
        <f t="shared" si="117"/>
        <v>0</v>
      </c>
      <c r="AL807" s="170">
        <f>IFERROR(VLOOKUP(B807,[3]rptBudgetaryBudgetCrossOrganiza!$A$8792:$O$10068,13,FALSE),"0")</f>
        <v>0</v>
      </c>
      <c r="AM807" s="170"/>
      <c r="AN807" s="170"/>
      <c r="AO807" s="170"/>
      <c r="AP807" s="170"/>
      <c r="AQ807" s="170"/>
      <c r="AS807" s="140"/>
      <c r="AT807" s="140"/>
      <c r="AU807" s="140"/>
      <c r="AV807" s="140"/>
      <c r="AW807" s="140"/>
      <c r="AX807" s="140"/>
      <c r="AY807" s="140"/>
      <c r="AZ807" s="140"/>
      <c r="BA807" s="141" t="b">
        <f t="shared" si="111"/>
        <v>1</v>
      </c>
      <c r="BB807" s="141">
        <f t="shared" si="112"/>
        <v>0</v>
      </c>
    </row>
    <row r="808" spans="2:54" hidden="1" x14ac:dyDescent="0.2">
      <c r="B808" s="141" t="s">
        <v>1169</v>
      </c>
      <c r="C808" s="148" t="str">
        <f t="shared" si="113"/>
        <v>45</v>
      </c>
      <c r="D808" s="148" t="str">
        <f t="shared" si="114"/>
        <v>41</v>
      </c>
      <c r="E808" s="148" t="str">
        <f t="shared" si="115"/>
        <v>000</v>
      </c>
      <c r="F808" s="127" t="str">
        <f t="shared" si="116"/>
        <v>5100.01</v>
      </c>
      <c r="G808" s="141" t="s">
        <v>99</v>
      </c>
      <c r="H808" s="163"/>
      <c r="I808" s="163"/>
      <c r="J808" s="163"/>
      <c r="K808" s="163"/>
      <c r="L808" s="163"/>
      <c r="M808" s="163"/>
      <c r="N808" s="139"/>
      <c r="O808" s="139"/>
      <c r="Q808" s="174"/>
      <c r="R808" s="174"/>
      <c r="S808" s="174"/>
      <c r="T808" s="174"/>
      <c r="U808" s="174"/>
      <c r="V808" s="174"/>
      <c r="W808" s="140"/>
      <c r="X808" s="140"/>
      <c r="Z808" s="176"/>
      <c r="AA808" s="176"/>
      <c r="AB808" s="176"/>
      <c r="AC808" s="176"/>
      <c r="AD808" s="176"/>
      <c r="AE808" s="176"/>
      <c r="AF808" s="172"/>
      <c r="AG808" s="172"/>
      <c r="AI808" s="168"/>
      <c r="AJ808" s="168"/>
      <c r="AK808" s="170">
        <f t="shared" si="117"/>
        <v>0</v>
      </c>
      <c r="AL808" s="170">
        <f>IFERROR(VLOOKUP(B808,[3]rptBudgetaryBudgetCrossOrganiza!$A$8792:$O$10068,13,FALSE),"0")</f>
        <v>0</v>
      </c>
      <c r="AM808" s="170"/>
      <c r="AN808" s="170"/>
      <c r="AO808" s="170"/>
      <c r="AP808" s="170"/>
      <c r="AQ808" s="170"/>
      <c r="AS808" s="140"/>
      <c r="AT808" s="140"/>
      <c r="AU808" s="140"/>
      <c r="AV808" s="140"/>
      <c r="AW808" s="140"/>
      <c r="AX808" s="140"/>
      <c r="AY808" s="140"/>
      <c r="AZ808" s="140"/>
      <c r="BA808" s="141" t="b">
        <f t="shared" si="111"/>
        <v>1</v>
      </c>
      <c r="BB808" s="141">
        <f t="shared" si="112"/>
        <v>0</v>
      </c>
    </row>
    <row r="809" spans="2:54" hidden="1" x14ac:dyDescent="0.2">
      <c r="B809" s="141" t="s">
        <v>1170</v>
      </c>
      <c r="C809" s="148" t="str">
        <f t="shared" si="113"/>
        <v>45</v>
      </c>
      <c r="D809" s="148" t="str">
        <f t="shared" si="114"/>
        <v>41</v>
      </c>
      <c r="E809" s="148" t="str">
        <f t="shared" si="115"/>
        <v>000</v>
      </c>
      <c r="F809" s="127" t="str">
        <f t="shared" si="116"/>
        <v>5100.02</v>
      </c>
      <c r="G809" s="141" t="s">
        <v>100</v>
      </c>
      <c r="H809" s="163"/>
      <c r="I809" s="163"/>
      <c r="J809" s="163"/>
      <c r="K809" s="163"/>
      <c r="L809" s="163"/>
      <c r="M809" s="163"/>
      <c r="N809" s="139"/>
      <c r="O809" s="139"/>
      <c r="Q809" s="174"/>
      <c r="R809" s="174"/>
      <c r="S809" s="174"/>
      <c r="T809" s="174"/>
      <c r="U809" s="174"/>
      <c r="V809" s="174"/>
      <c r="W809" s="140"/>
      <c r="X809" s="140"/>
      <c r="Z809" s="176"/>
      <c r="AA809" s="176"/>
      <c r="AB809" s="176"/>
      <c r="AC809" s="176"/>
      <c r="AD809" s="176"/>
      <c r="AE809" s="176"/>
      <c r="AF809" s="172"/>
      <c r="AG809" s="172"/>
      <c r="AI809" s="168"/>
      <c r="AJ809" s="168"/>
      <c r="AK809" s="170">
        <f t="shared" si="117"/>
        <v>0</v>
      </c>
      <c r="AL809" s="170">
        <f>IFERROR(VLOOKUP(B809,[3]rptBudgetaryBudgetCrossOrganiza!$A$8792:$O$10068,13,FALSE),"0")</f>
        <v>0</v>
      </c>
      <c r="AM809" s="170"/>
      <c r="AN809" s="170"/>
      <c r="AO809" s="170"/>
      <c r="AP809" s="170"/>
      <c r="AQ809" s="170"/>
      <c r="AS809" s="140"/>
      <c r="AT809" s="140"/>
      <c r="AU809" s="140"/>
      <c r="AV809" s="140"/>
      <c r="AW809" s="140"/>
      <c r="AX809" s="140"/>
      <c r="AY809" s="140"/>
      <c r="AZ809" s="140"/>
      <c r="BA809" s="141" t="b">
        <f t="shared" si="111"/>
        <v>1</v>
      </c>
      <c r="BB809" s="141">
        <f t="shared" si="112"/>
        <v>0</v>
      </c>
    </row>
    <row r="810" spans="2:54" hidden="1" x14ac:dyDescent="0.2">
      <c r="B810" s="141" t="s">
        <v>1171</v>
      </c>
      <c r="C810" s="148" t="str">
        <f t="shared" si="113"/>
        <v>45</v>
      </c>
      <c r="D810" s="148" t="str">
        <f t="shared" si="114"/>
        <v>41</v>
      </c>
      <c r="E810" s="148" t="str">
        <f t="shared" si="115"/>
        <v>000</v>
      </c>
      <c r="F810" s="127" t="str">
        <f t="shared" si="116"/>
        <v>5100.03</v>
      </c>
      <c r="G810" s="141" t="s">
        <v>101</v>
      </c>
      <c r="H810" s="163"/>
      <c r="I810" s="163"/>
      <c r="J810" s="163"/>
      <c r="K810" s="163"/>
      <c r="L810" s="163"/>
      <c r="M810" s="163"/>
      <c r="N810" s="139"/>
      <c r="O810" s="139"/>
      <c r="Q810" s="174"/>
      <c r="R810" s="174"/>
      <c r="S810" s="174"/>
      <c r="T810" s="174"/>
      <c r="U810" s="174"/>
      <c r="V810" s="174"/>
      <c r="W810" s="140"/>
      <c r="X810" s="140"/>
      <c r="Z810" s="176"/>
      <c r="AA810" s="176"/>
      <c r="AB810" s="176"/>
      <c r="AC810" s="176"/>
      <c r="AD810" s="176"/>
      <c r="AE810" s="176"/>
      <c r="AF810" s="172"/>
      <c r="AG810" s="172"/>
      <c r="AI810" s="168"/>
      <c r="AJ810" s="168"/>
      <c r="AK810" s="170">
        <f t="shared" si="117"/>
        <v>0</v>
      </c>
      <c r="AL810" s="170">
        <f>IFERROR(VLOOKUP(B810,[3]rptBudgetaryBudgetCrossOrganiza!$A$8792:$O$10068,13,FALSE),"0")</f>
        <v>0</v>
      </c>
      <c r="AM810" s="170"/>
      <c r="AN810" s="170"/>
      <c r="AO810" s="170"/>
      <c r="AP810" s="170"/>
      <c r="AQ810" s="170"/>
      <c r="AS810" s="140"/>
      <c r="AT810" s="140"/>
      <c r="AU810" s="140"/>
      <c r="AV810" s="140"/>
      <c r="AW810" s="140"/>
      <c r="AX810" s="140"/>
      <c r="AY810" s="140"/>
      <c r="AZ810" s="140"/>
      <c r="BA810" s="141" t="b">
        <f t="shared" si="111"/>
        <v>1</v>
      </c>
      <c r="BB810" s="141">
        <f t="shared" si="112"/>
        <v>0</v>
      </c>
    </row>
    <row r="811" spans="2:54" hidden="1" x14ac:dyDescent="0.2">
      <c r="B811" s="141" t="s">
        <v>1172</v>
      </c>
      <c r="C811" s="148" t="str">
        <f t="shared" si="113"/>
        <v>45</v>
      </c>
      <c r="D811" s="148" t="str">
        <f t="shared" si="114"/>
        <v>41</v>
      </c>
      <c r="E811" s="148" t="str">
        <f t="shared" si="115"/>
        <v>000</v>
      </c>
      <c r="F811" s="127" t="str">
        <f t="shared" si="116"/>
        <v>5100.04</v>
      </c>
      <c r="G811" s="141" t="s">
        <v>102</v>
      </c>
      <c r="H811" s="163"/>
      <c r="I811" s="163"/>
      <c r="J811" s="163"/>
      <c r="K811" s="163"/>
      <c r="L811" s="163"/>
      <c r="M811" s="163"/>
      <c r="N811" s="139"/>
      <c r="O811" s="139"/>
      <c r="Q811" s="174"/>
      <c r="R811" s="174"/>
      <c r="S811" s="174"/>
      <c r="T811" s="174"/>
      <c r="U811" s="174"/>
      <c r="V811" s="174"/>
      <c r="W811" s="140"/>
      <c r="X811" s="140"/>
      <c r="Z811" s="176"/>
      <c r="AA811" s="176"/>
      <c r="AB811" s="176"/>
      <c r="AC811" s="176"/>
      <c r="AD811" s="176"/>
      <c r="AE811" s="176"/>
      <c r="AF811" s="172"/>
      <c r="AG811" s="172"/>
      <c r="AI811" s="168"/>
      <c r="AJ811" s="168"/>
      <c r="AK811" s="170">
        <f t="shared" si="117"/>
        <v>0</v>
      </c>
      <c r="AL811" s="170">
        <f>IFERROR(VLOOKUP(B811,[3]rptBudgetaryBudgetCrossOrganiza!$A$8792:$O$10068,13,FALSE),"0")</f>
        <v>0</v>
      </c>
      <c r="AM811" s="170"/>
      <c r="AN811" s="170"/>
      <c r="AO811" s="170"/>
      <c r="AP811" s="170"/>
      <c r="AQ811" s="170"/>
      <c r="AS811" s="140"/>
      <c r="AT811" s="140"/>
      <c r="AU811" s="140"/>
      <c r="AV811" s="140"/>
      <c r="AW811" s="140"/>
      <c r="AX811" s="140"/>
      <c r="AY811" s="140"/>
      <c r="AZ811" s="140"/>
      <c r="BA811" s="141" t="b">
        <f t="shared" si="111"/>
        <v>1</v>
      </c>
      <c r="BB811" s="141">
        <f t="shared" si="112"/>
        <v>0</v>
      </c>
    </row>
    <row r="812" spans="2:54" hidden="1" x14ac:dyDescent="0.2">
      <c r="B812" s="141" t="s">
        <v>1173</v>
      </c>
      <c r="C812" s="148" t="str">
        <f t="shared" si="113"/>
        <v>45</v>
      </c>
      <c r="D812" s="148" t="str">
        <f t="shared" si="114"/>
        <v>41</v>
      </c>
      <c r="E812" s="148" t="str">
        <f t="shared" si="115"/>
        <v>000</v>
      </c>
      <c r="F812" s="127" t="str">
        <f t="shared" si="116"/>
        <v>5100.05</v>
      </c>
      <c r="G812" s="141" t="s">
        <v>103</v>
      </c>
      <c r="H812" s="163"/>
      <c r="I812" s="163"/>
      <c r="J812" s="163"/>
      <c r="K812" s="163"/>
      <c r="L812" s="163"/>
      <c r="M812" s="163"/>
      <c r="N812" s="139"/>
      <c r="O812" s="139"/>
      <c r="Q812" s="174"/>
      <c r="R812" s="174"/>
      <c r="S812" s="174"/>
      <c r="T812" s="174"/>
      <c r="U812" s="174"/>
      <c r="V812" s="174"/>
      <c r="W812" s="140"/>
      <c r="X812" s="140"/>
      <c r="Z812" s="176"/>
      <c r="AA812" s="176"/>
      <c r="AB812" s="176"/>
      <c r="AC812" s="176"/>
      <c r="AD812" s="176"/>
      <c r="AE812" s="176"/>
      <c r="AF812" s="172"/>
      <c r="AG812" s="172"/>
      <c r="AI812" s="168"/>
      <c r="AJ812" s="168"/>
      <c r="AK812" s="170">
        <f t="shared" si="117"/>
        <v>0</v>
      </c>
      <c r="AL812" s="170">
        <f>IFERROR(VLOOKUP(B812,[3]rptBudgetaryBudgetCrossOrganiza!$A$8792:$O$10068,13,FALSE),"0")</f>
        <v>0</v>
      </c>
      <c r="AM812" s="170"/>
      <c r="AN812" s="170"/>
      <c r="AO812" s="170"/>
      <c r="AP812" s="170"/>
      <c r="AQ812" s="170"/>
      <c r="AS812" s="140"/>
      <c r="AT812" s="140"/>
      <c r="AU812" s="140"/>
      <c r="AV812" s="140"/>
      <c r="AW812" s="140"/>
      <c r="AX812" s="140"/>
      <c r="AY812" s="140"/>
      <c r="AZ812" s="140"/>
      <c r="BA812" s="141" t="b">
        <f t="shared" si="111"/>
        <v>1</v>
      </c>
      <c r="BB812" s="141">
        <f t="shared" si="112"/>
        <v>0</v>
      </c>
    </row>
    <row r="813" spans="2:54" hidden="1" x14ac:dyDescent="0.2">
      <c r="B813" s="141" t="s">
        <v>1174</v>
      </c>
      <c r="C813" s="148" t="str">
        <f t="shared" si="113"/>
        <v>45</v>
      </c>
      <c r="D813" s="148" t="str">
        <f t="shared" si="114"/>
        <v>41</v>
      </c>
      <c r="E813" s="148" t="str">
        <f t="shared" si="115"/>
        <v>000</v>
      </c>
      <c r="F813" s="127" t="str">
        <f t="shared" si="116"/>
        <v>5100.06</v>
      </c>
      <c r="G813" s="141" t="s">
        <v>104</v>
      </c>
      <c r="H813" s="163"/>
      <c r="I813" s="163"/>
      <c r="J813" s="163"/>
      <c r="K813" s="163"/>
      <c r="L813" s="163"/>
      <c r="M813" s="163"/>
      <c r="N813" s="139"/>
      <c r="O813" s="139"/>
      <c r="Q813" s="174"/>
      <c r="R813" s="174"/>
      <c r="S813" s="174"/>
      <c r="T813" s="174"/>
      <c r="U813" s="174"/>
      <c r="V813" s="174"/>
      <c r="W813" s="140"/>
      <c r="X813" s="140"/>
      <c r="Z813" s="176"/>
      <c r="AA813" s="176"/>
      <c r="AB813" s="176"/>
      <c r="AC813" s="176"/>
      <c r="AD813" s="176"/>
      <c r="AE813" s="176"/>
      <c r="AF813" s="172"/>
      <c r="AG813" s="172"/>
      <c r="AI813" s="168"/>
      <c r="AJ813" s="168"/>
      <c r="AK813" s="170">
        <f t="shared" si="117"/>
        <v>0</v>
      </c>
      <c r="AL813" s="170">
        <f>IFERROR(VLOOKUP(B813,[3]rptBudgetaryBudgetCrossOrganiza!$A$8792:$O$10068,13,FALSE),"0")</f>
        <v>0</v>
      </c>
      <c r="AM813" s="170"/>
      <c r="AN813" s="170"/>
      <c r="AO813" s="170"/>
      <c r="AP813" s="170"/>
      <c r="AQ813" s="170"/>
      <c r="AS813" s="140"/>
      <c r="AT813" s="140"/>
      <c r="AU813" s="140"/>
      <c r="AV813" s="140"/>
      <c r="AW813" s="140"/>
      <c r="AX813" s="140"/>
      <c r="AY813" s="140"/>
      <c r="AZ813" s="140"/>
      <c r="BA813" s="141" t="b">
        <f t="shared" si="111"/>
        <v>1</v>
      </c>
      <c r="BB813" s="141">
        <f t="shared" si="112"/>
        <v>0</v>
      </c>
    </row>
    <row r="814" spans="2:54" hidden="1" x14ac:dyDescent="0.2">
      <c r="B814" s="141" t="s">
        <v>1175</v>
      </c>
      <c r="C814" s="148" t="str">
        <f t="shared" si="113"/>
        <v>45</v>
      </c>
      <c r="D814" s="148" t="str">
        <f t="shared" si="114"/>
        <v>41</v>
      </c>
      <c r="E814" s="148" t="str">
        <f t="shared" si="115"/>
        <v>000</v>
      </c>
      <c r="F814" s="127" t="str">
        <f t="shared" si="116"/>
        <v>5100.07</v>
      </c>
      <c r="G814" s="141" t="s">
        <v>105</v>
      </c>
      <c r="H814" s="163"/>
      <c r="I814" s="163"/>
      <c r="J814" s="163"/>
      <c r="K814" s="163"/>
      <c r="L814" s="163"/>
      <c r="M814" s="163"/>
      <c r="N814" s="139"/>
      <c r="O814" s="139"/>
      <c r="Q814" s="174"/>
      <c r="R814" s="174"/>
      <c r="S814" s="174"/>
      <c r="T814" s="174"/>
      <c r="U814" s="174"/>
      <c r="V814" s="174"/>
      <c r="W814" s="140"/>
      <c r="X814" s="140"/>
      <c r="Z814" s="176"/>
      <c r="AA814" s="176"/>
      <c r="AB814" s="176"/>
      <c r="AC814" s="176"/>
      <c r="AD814" s="176"/>
      <c r="AE814" s="176"/>
      <c r="AF814" s="172"/>
      <c r="AG814" s="172"/>
      <c r="AI814" s="168"/>
      <c r="AJ814" s="168"/>
      <c r="AK814" s="170">
        <f t="shared" si="117"/>
        <v>0</v>
      </c>
      <c r="AL814" s="170">
        <f>IFERROR(VLOOKUP(B814,[3]rptBudgetaryBudgetCrossOrganiza!$A$8792:$O$10068,13,FALSE),"0")</f>
        <v>0</v>
      </c>
      <c r="AM814" s="170"/>
      <c r="AN814" s="170"/>
      <c r="AO814" s="170"/>
      <c r="AP814" s="170"/>
      <c r="AQ814" s="170"/>
      <c r="AS814" s="140"/>
      <c r="AT814" s="140"/>
      <c r="AU814" s="140"/>
      <c r="AV814" s="140"/>
      <c r="AW814" s="140"/>
      <c r="AX814" s="140"/>
      <c r="AY814" s="140"/>
      <c r="AZ814" s="140"/>
      <c r="BA814" s="141" t="b">
        <f t="shared" si="111"/>
        <v>1</v>
      </c>
      <c r="BB814" s="141">
        <f t="shared" si="112"/>
        <v>0</v>
      </c>
    </row>
    <row r="815" spans="2:54" hidden="1" x14ac:dyDescent="0.2">
      <c r="B815" s="141" t="s">
        <v>1176</v>
      </c>
      <c r="C815" s="148" t="str">
        <f t="shared" si="113"/>
        <v>45</v>
      </c>
      <c r="D815" s="148" t="str">
        <f t="shared" si="114"/>
        <v>41</v>
      </c>
      <c r="E815" s="148" t="str">
        <f t="shared" si="115"/>
        <v>000</v>
      </c>
      <c r="F815" s="127" t="str">
        <f t="shared" si="116"/>
        <v>5100.08</v>
      </c>
      <c r="G815" s="141" t="s">
        <v>106</v>
      </c>
      <c r="H815" s="163"/>
      <c r="I815" s="163"/>
      <c r="J815" s="163"/>
      <c r="K815" s="163"/>
      <c r="L815" s="163"/>
      <c r="M815" s="163"/>
      <c r="N815" s="139"/>
      <c r="O815" s="139"/>
      <c r="Q815" s="174"/>
      <c r="R815" s="174"/>
      <c r="S815" s="174"/>
      <c r="T815" s="174"/>
      <c r="U815" s="174"/>
      <c r="V815" s="174"/>
      <c r="W815" s="140"/>
      <c r="X815" s="140"/>
      <c r="Z815" s="176"/>
      <c r="AA815" s="176"/>
      <c r="AB815" s="176"/>
      <c r="AC815" s="176"/>
      <c r="AD815" s="176"/>
      <c r="AE815" s="176"/>
      <c r="AF815" s="172"/>
      <c r="AG815" s="172"/>
      <c r="AI815" s="168"/>
      <c r="AJ815" s="168"/>
      <c r="AK815" s="170">
        <f t="shared" si="117"/>
        <v>0</v>
      </c>
      <c r="AL815" s="170">
        <f>IFERROR(VLOOKUP(B815,[3]rptBudgetaryBudgetCrossOrganiza!$A$8792:$O$10068,13,FALSE),"0")</f>
        <v>0</v>
      </c>
      <c r="AM815" s="170"/>
      <c r="AN815" s="170"/>
      <c r="AO815" s="170"/>
      <c r="AP815" s="170"/>
      <c r="AQ815" s="170"/>
      <c r="AS815" s="140"/>
      <c r="AT815" s="140"/>
      <c r="AU815" s="140"/>
      <c r="AV815" s="140"/>
      <c r="AW815" s="140"/>
      <c r="AX815" s="140"/>
      <c r="AY815" s="140"/>
      <c r="AZ815" s="140"/>
      <c r="BA815" s="141" t="b">
        <f t="shared" si="111"/>
        <v>1</v>
      </c>
      <c r="BB815" s="141">
        <f t="shared" si="112"/>
        <v>0</v>
      </c>
    </row>
    <row r="816" spans="2:54" hidden="1" x14ac:dyDescent="0.2">
      <c r="B816" s="141" t="s">
        <v>1177</v>
      </c>
      <c r="C816" s="148" t="str">
        <f t="shared" si="113"/>
        <v>45</v>
      </c>
      <c r="D816" s="148" t="str">
        <f t="shared" si="114"/>
        <v>41</v>
      </c>
      <c r="E816" s="148" t="str">
        <f t="shared" si="115"/>
        <v>000</v>
      </c>
      <c r="F816" s="127" t="str">
        <f t="shared" si="116"/>
        <v>5100.09</v>
      </c>
      <c r="G816" s="141" t="s">
        <v>107</v>
      </c>
      <c r="H816" s="163"/>
      <c r="I816" s="163"/>
      <c r="J816" s="163"/>
      <c r="K816" s="163"/>
      <c r="L816" s="163"/>
      <c r="M816" s="163"/>
      <c r="N816" s="139"/>
      <c r="O816" s="139"/>
      <c r="Q816" s="174"/>
      <c r="R816" s="174"/>
      <c r="S816" s="174"/>
      <c r="T816" s="174"/>
      <c r="U816" s="174"/>
      <c r="V816" s="174"/>
      <c r="W816" s="140"/>
      <c r="X816" s="140"/>
      <c r="Z816" s="176"/>
      <c r="AA816" s="176"/>
      <c r="AB816" s="176"/>
      <c r="AC816" s="176"/>
      <c r="AD816" s="176"/>
      <c r="AE816" s="176"/>
      <c r="AF816" s="172"/>
      <c r="AG816" s="172"/>
      <c r="AI816" s="168"/>
      <c r="AJ816" s="168"/>
      <c r="AK816" s="170">
        <f t="shared" si="117"/>
        <v>0</v>
      </c>
      <c r="AL816" s="170">
        <f>IFERROR(VLOOKUP(B816,[3]rptBudgetaryBudgetCrossOrganiza!$A$8792:$O$10068,13,FALSE),"0")</f>
        <v>0</v>
      </c>
      <c r="AM816" s="170"/>
      <c r="AN816" s="170"/>
      <c r="AO816" s="170"/>
      <c r="AP816" s="170"/>
      <c r="AQ816" s="170"/>
      <c r="AS816" s="140"/>
      <c r="AT816" s="140"/>
      <c r="AU816" s="140"/>
      <c r="AV816" s="140"/>
      <c r="AW816" s="140"/>
      <c r="AX816" s="140"/>
      <c r="AY816" s="140"/>
      <c r="AZ816" s="140"/>
      <c r="BA816" s="141" t="b">
        <f t="shared" si="111"/>
        <v>1</v>
      </c>
      <c r="BB816" s="141">
        <f t="shared" si="112"/>
        <v>0</v>
      </c>
    </row>
    <row r="817" spans="2:54" hidden="1" x14ac:dyDescent="0.2">
      <c r="B817" s="141" t="s">
        <v>1178</v>
      </c>
      <c r="C817" s="148" t="str">
        <f t="shared" si="113"/>
        <v>45</v>
      </c>
      <c r="D817" s="148" t="str">
        <f t="shared" si="114"/>
        <v>41</v>
      </c>
      <c r="E817" s="148" t="str">
        <f t="shared" si="115"/>
        <v>000</v>
      </c>
      <c r="F817" s="127" t="str">
        <f t="shared" si="116"/>
        <v>5100.11</v>
      </c>
      <c r="G817" s="141" t="s">
        <v>109</v>
      </c>
      <c r="H817" s="163"/>
      <c r="I817" s="163"/>
      <c r="J817" s="163"/>
      <c r="K817" s="163"/>
      <c r="L817" s="163"/>
      <c r="M817" s="163"/>
      <c r="N817" s="139"/>
      <c r="O817" s="139"/>
      <c r="Q817" s="174"/>
      <c r="R817" s="174"/>
      <c r="S817" s="174"/>
      <c r="T817" s="174"/>
      <c r="U817" s="174"/>
      <c r="V817" s="174"/>
      <c r="W817" s="140"/>
      <c r="X817" s="140"/>
      <c r="Z817" s="176"/>
      <c r="AA817" s="176"/>
      <c r="AB817" s="176"/>
      <c r="AC817" s="176"/>
      <c r="AD817" s="176"/>
      <c r="AE817" s="176"/>
      <c r="AF817" s="172"/>
      <c r="AG817" s="172"/>
      <c r="AI817" s="168"/>
      <c r="AJ817" s="168"/>
      <c r="AK817" s="170">
        <f t="shared" si="117"/>
        <v>0</v>
      </c>
      <c r="AL817" s="170">
        <f>IFERROR(VLOOKUP(B817,[3]rptBudgetaryBudgetCrossOrganiza!$A$8792:$O$10068,13,FALSE),"0")</f>
        <v>0</v>
      </c>
      <c r="AM817" s="170"/>
      <c r="AN817" s="170"/>
      <c r="AO817" s="170"/>
      <c r="AP817" s="170"/>
      <c r="AQ817" s="170"/>
      <c r="AS817" s="140"/>
      <c r="AT817" s="140"/>
      <c r="AU817" s="140"/>
      <c r="AV817" s="140"/>
      <c r="AW817" s="140"/>
      <c r="AX817" s="140"/>
      <c r="AY817" s="140"/>
      <c r="AZ817" s="140"/>
      <c r="BA817" s="141" t="b">
        <f t="shared" si="111"/>
        <v>1</v>
      </c>
      <c r="BB817" s="141">
        <f t="shared" si="112"/>
        <v>0</v>
      </c>
    </row>
    <row r="818" spans="2:54" hidden="1" x14ac:dyDescent="0.2">
      <c r="B818" s="141" t="s">
        <v>1179</v>
      </c>
      <c r="C818" s="148" t="str">
        <f t="shared" si="113"/>
        <v>45</v>
      </c>
      <c r="D818" s="148" t="str">
        <f t="shared" si="114"/>
        <v>41</v>
      </c>
      <c r="E818" s="148" t="str">
        <f t="shared" si="115"/>
        <v>000</v>
      </c>
      <c r="F818" s="127" t="str">
        <f t="shared" si="116"/>
        <v>5100.15</v>
      </c>
      <c r="G818" s="141" t="s">
        <v>113</v>
      </c>
      <c r="H818" s="163"/>
      <c r="I818" s="163"/>
      <c r="J818" s="163"/>
      <c r="K818" s="163"/>
      <c r="L818" s="163"/>
      <c r="M818" s="163"/>
      <c r="N818" s="139"/>
      <c r="O818" s="139"/>
      <c r="Q818" s="174"/>
      <c r="R818" s="174"/>
      <c r="S818" s="174"/>
      <c r="T818" s="174"/>
      <c r="U818" s="174"/>
      <c r="V818" s="174"/>
      <c r="W818" s="140"/>
      <c r="X818" s="140"/>
      <c r="Z818" s="176"/>
      <c r="AA818" s="176"/>
      <c r="AB818" s="176"/>
      <c r="AC818" s="176"/>
      <c r="AD818" s="176"/>
      <c r="AE818" s="176"/>
      <c r="AF818" s="172"/>
      <c r="AG818" s="172"/>
      <c r="AI818" s="168"/>
      <c r="AJ818" s="168"/>
      <c r="AK818" s="170">
        <f t="shared" si="117"/>
        <v>0</v>
      </c>
      <c r="AL818" s="170">
        <f>IFERROR(VLOOKUP(B818,[3]rptBudgetaryBudgetCrossOrganiza!$A$8792:$O$10068,13,FALSE),"0")</f>
        <v>0</v>
      </c>
      <c r="AM818" s="170"/>
      <c r="AN818" s="170"/>
      <c r="AO818" s="170"/>
      <c r="AP818" s="170"/>
      <c r="AQ818" s="170"/>
      <c r="AS818" s="140"/>
      <c r="AT818" s="140"/>
      <c r="AU818" s="140"/>
      <c r="AV818" s="140"/>
      <c r="AW818" s="140"/>
      <c r="AX818" s="140"/>
      <c r="AY818" s="140"/>
      <c r="AZ818" s="140"/>
      <c r="BA818" s="141" t="b">
        <f t="shared" si="111"/>
        <v>1</v>
      </c>
      <c r="BB818" s="141">
        <f t="shared" si="112"/>
        <v>0</v>
      </c>
    </row>
    <row r="819" spans="2:54" hidden="1" x14ac:dyDescent="0.2">
      <c r="B819" s="141" t="s">
        <v>1180</v>
      </c>
      <c r="C819" s="148" t="str">
        <f t="shared" si="113"/>
        <v>45</v>
      </c>
      <c r="D819" s="148" t="str">
        <f t="shared" si="114"/>
        <v>41</v>
      </c>
      <c r="E819" s="148" t="str">
        <f t="shared" si="115"/>
        <v>000</v>
      </c>
      <c r="F819" s="127" t="str">
        <f t="shared" si="116"/>
        <v>5100.17</v>
      </c>
      <c r="G819" s="141" t="s">
        <v>1230</v>
      </c>
      <c r="H819" s="163"/>
      <c r="I819" s="163"/>
      <c r="J819" s="163"/>
      <c r="K819" s="163"/>
      <c r="L819" s="163"/>
      <c r="M819" s="163"/>
      <c r="N819" s="139"/>
      <c r="O819" s="139"/>
      <c r="Q819" s="174"/>
      <c r="R819" s="174"/>
      <c r="S819" s="174"/>
      <c r="T819" s="174"/>
      <c r="U819" s="174"/>
      <c r="V819" s="174"/>
      <c r="W819" s="140"/>
      <c r="X819" s="140"/>
      <c r="Z819" s="176"/>
      <c r="AA819" s="176"/>
      <c r="AB819" s="176"/>
      <c r="AC819" s="176"/>
      <c r="AD819" s="176"/>
      <c r="AE819" s="176"/>
      <c r="AF819" s="172"/>
      <c r="AG819" s="172"/>
      <c r="AI819" s="168"/>
      <c r="AJ819" s="168"/>
      <c r="AK819" s="170">
        <f t="shared" si="117"/>
        <v>0</v>
      </c>
      <c r="AL819" s="170">
        <f>IFERROR(VLOOKUP(B819,[3]rptBudgetaryBudgetCrossOrganiza!$A$8792:$O$10068,13,FALSE),"0")</f>
        <v>0</v>
      </c>
      <c r="AM819" s="170"/>
      <c r="AN819" s="170"/>
      <c r="AO819" s="170"/>
      <c r="AP819" s="170"/>
      <c r="AQ819" s="170"/>
      <c r="AS819" s="140"/>
      <c r="AT819" s="140"/>
      <c r="AU819" s="140"/>
      <c r="AV819" s="140"/>
      <c r="AW819" s="140"/>
      <c r="AX819" s="140"/>
      <c r="AY819" s="140"/>
      <c r="AZ819" s="140"/>
      <c r="BA819" s="141" t="b">
        <f t="shared" si="111"/>
        <v>1</v>
      </c>
      <c r="BB819" s="141">
        <f t="shared" si="112"/>
        <v>0</v>
      </c>
    </row>
    <row r="820" spans="2:54" hidden="1" x14ac:dyDescent="0.2">
      <c r="B820" s="141" t="s">
        <v>1181</v>
      </c>
      <c r="C820" s="148" t="str">
        <f t="shared" si="113"/>
        <v>45</v>
      </c>
      <c r="D820" s="148" t="str">
        <f t="shared" si="114"/>
        <v>41</v>
      </c>
      <c r="E820" s="148" t="str">
        <f t="shared" si="115"/>
        <v>000</v>
      </c>
      <c r="F820" s="127" t="str">
        <f t="shared" si="116"/>
        <v>6000.01</v>
      </c>
      <c r="G820" s="141" t="s">
        <v>115</v>
      </c>
      <c r="H820" s="163"/>
      <c r="I820" s="163"/>
      <c r="J820" s="163"/>
      <c r="K820" s="163"/>
      <c r="L820" s="163"/>
      <c r="M820" s="163"/>
      <c r="N820" s="139"/>
      <c r="O820" s="139"/>
      <c r="Q820" s="174"/>
      <c r="R820" s="174"/>
      <c r="S820" s="174"/>
      <c r="T820" s="174"/>
      <c r="U820" s="174"/>
      <c r="V820" s="174"/>
      <c r="W820" s="140"/>
      <c r="X820" s="140"/>
      <c r="Z820" s="176"/>
      <c r="AA820" s="176"/>
      <c r="AB820" s="176"/>
      <c r="AC820" s="176"/>
      <c r="AD820" s="176"/>
      <c r="AE820" s="176"/>
      <c r="AF820" s="172"/>
      <c r="AG820" s="172"/>
      <c r="AI820" s="168"/>
      <c r="AJ820" s="168"/>
      <c r="AK820" s="170">
        <f t="shared" si="117"/>
        <v>0</v>
      </c>
      <c r="AL820" s="170">
        <f>IFERROR(VLOOKUP(B820,[3]rptBudgetaryBudgetCrossOrganiza!$A$8792:$O$10068,13,FALSE),"0")</f>
        <v>0</v>
      </c>
      <c r="AM820" s="170"/>
      <c r="AN820" s="170"/>
      <c r="AO820" s="170"/>
      <c r="AP820" s="170"/>
      <c r="AQ820" s="170"/>
      <c r="AS820" s="140"/>
      <c r="AT820" s="140"/>
      <c r="AU820" s="140"/>
      <c r="AV820" s="140"/>
      <c r="AW820" s="140"/>
      <c r="AX820" s="140"/>
      <c r="AY820" s="140"/>
      <c r="AZ820" s="140"/>
      <c r="BA820" s="141" t="b">
        <f t="shared" si="111"/>
        <v>1</v>
      </c>
      <c r="BB820" s="141">
        <f t="shared" si="112"/>
        <v>0</v>
      </c>
    </row>
    <row r="821" spans="2:54" hidden="1" x14ac:dyDescent="0.2">
      <c r="B821" s="141" t="s">
        <v>1182</v>
      </c>
      <c r="C821" s="148" t="str">
        <f t="shared" si="113"/>
        <v>45</v>
      </c>
      <c r="D821" s="148" t="str">
        <f t="shared" si="114"/>
        <v>41</v>
      </c>
      <c r="E821" s="148" t="str">
        <f t="shared" si="115"/>
        <v>000</v>
      </c>
      <c r="F821" s="127" t="str">
        <f t="shared" si="116"/>
        <v>6000.10</v>
      </c>
      <c r="G821" s="141" t="s">
        <v>1058</v>
      </c>
      <c r="H821" s="163"/>
      <c r="I821" s="163"/>
      <c r="J821" s="163"/>
      <c r="K821" s="163"/>
      <c r="L821" s="163"/>
      <c r="M821" s="163"/>
      <c r="N821" s="139"/>
      <c r="O821" s="139"/>
      <c r="Q821" s="174"/>
      <c r="R821" s="174"/>
      <c r="S821" s="174"/>
      <c r="T821" s="174"/>
      <c r="U821" s="174"/>
      <c r="V821" s="174"/>
      <c r="W821" s="140"/>
      <c r="X821" s="140"/>
      <c r="Z821" s="176"/>
      <c r="AA821" s="176"/>
      <c r="AB821" s="176"/>
      <c r="AC821" s="176"/>
      <c r="AD821" s="176"/>
      <c r="AE821" s="176"/>
      <c r="AF821" s="172"/>
      <c r="AG821" s="172"/>
      <c r="AI821" s="168"/>
      <c r="AJ821" s="168"/>
      <c r="AK821" s="170">
        <f t="shared" si="117"/>
        <v>0</v>
      </c>
      <c r="AL821" s="170">
        <f>IFERROR(VLOOKUP(B821,[3]rptBudgetaryBudgetCrossOrganiza!$A$8792:$O$10068,13,FALSE),"0")</f>
        <v>0</v>
      </c>
      <c r="AM821" s="170"/>
      <c r="AN821" s="170"/>
      <c r="AO821" s="170"/>
      <c r="AP821" s="170"/>
      <c r="AQ821" s="170"/>
      <c r="AS821" s="140"/>
      <c r="AT821" s="140"/>
      <c r="AU821" s="140"/>
      <c r="AV821" s="140"/>
      <c r="AW821" s="140"/>
      <c r="AX821" s="140"/>
      <c r="AY821" s="140"/>
      <c r="AZ821" s="140"/>
      <c r="BA821" s="141" t="b">
        <f t="shared" si="111"/>
        <v>1</v>
      </c>
      <c r="BB821" s="141">
        <f t="shared" si="112"/>
        <v>0</v>
      </c>
    </row>
    <row r="822" spans="2:54" hidden="1" x14ac:dyDescent="0.2">
      <c r="B822" s="141" t="s">
        <v>1183</v>
      </c>
      <c r="C822" s="148" t="str">
        <f t="shared" si="113"/>
        <v>45</v>
      </c>
      <c r="D822" s="148" t="str">
        <f t="shared" si="114"/>
        <v>41</v>
      </c>
      <c r="E822" s="148" t="str">
        <f t="shared" si="115"/>
        <v>000</v>
      </c>
      <c r="F822" s="127" t="str">
        <f t="shared" si="116"/>
        <v>6000.12</v>
      </c>
      <c r="G822" s="141" t="s">
        <v>186</v>
      </c>
      <c r="H822" s="163"/>
      <c r="I822" s="163"/>
      <c r="J822" s="163"/>
      <c r="K822" s="163"/>
      <c r="L822" s="163"/>
      <c r="M822" s="163"/>
      <c r="N822" s="139"/>
      <c r="O822" s="139"/>
      <c r="Q822" s="174"/>
      <c r="R822" s="174"/>
      <c r="S822" s="174"/>
      <c r="T822" s="174"/>
      <c r="U822" s="174"/>
      <c r="V822" s="174"/>
      <c r="W822" s="140"/>
      <c r="X822" s="140"/>
      <c r="Z822" s="176"/>
      <c r="AA822" s="176"/>
      <c r="AB822" s="176"/>
      <c r="AC822" s="176"/>
      <c r="AD822" s="176"/>
      <c r="AE822" s="176"/>
      <c r="AF822" s="172"/>
      <c r="AG822" s="172"/>
      <c r="AI822" s="168"/>
      <c r="AJ822" s="168"/>
      <c r="AK822" s="170">
        <f t="shared" si="117"/>
        <v>0</v>
      </c>
      <c r="AL822" s="170">
        <f>IFERROR(VLOOKUP(B822,[3]rptBudgetaryBudgetCrossOrganiza!$A$8792:$O$10068,13,FALSE),"0")</f>
        <v>0</v>
      </c>
      <c r="AM822" s="170"/>
      <c r="AN822" s="170"/>
      <c r="AO822" s="170"/>
      <c r="AP822" s="170"/>
      <c r="AQ822" s="170"/>
      <c r="AS822" s="140"/>
      <c r="AT822" s="140"/>
      <c r="AU822" s="140"/>
      <c r="AV822" s="140"/>
      <c r="AW822" s="140"/>
      <c r="AX822" s="140"/>
      <c r="AY822" s="140"/>
      <c r="AZ822" s="140"/>
      <c r="BA822" s="141" t="b">
        <f t="shared" si="111"/>
        <v>1</v>
      </c>
      <c r="BB822" s="141">
        <f t="shared" si="112"/>
        <v>0</v>
      </c>
    </row>
    <row r="823" spans="2:54" hidden="1" x14ac:dyDescent="0.2">
      <c r="B823" s="141" t="s">
        <v>1184</v>
      </c>
      <c r="C823" s="148" t="str">
        <f t="shared" si="113"/>
        <v>45</v>
      </c>
      <c r="D823" s="148" t="str">
        <f t="shared" si="114"/>
        <v>41</v>
      </c>
      <c r="E823" s="148" t="str">
        <f t="shared" si="115"/>
        <v>000</v>
      </c>
      <c r="F823" s="127" t="str">
        <f t="shared" si="116"/>
        <v>6000.13</v>
      </c>
      <c r="G823" s="141" t="s">
        <v>1057</v>
      </c>
      <c r="H823" s="163"/>
      <c r="I823" s="163"/>
      <c r="J823" s="163"/>
      <c r="K823" s="163"/>
      <c r="L823" s="163"/>
      <c r="M823" s="163"/>
      <c r="N823" s="139"/>
      <c r="O823" s="139"/>
      <c r="Q823" s="174"/>
      <c r="R823" s="174"/>
      <c r="S823" s="174"/>
      <c r="T823" s="174"/>
      <c r="U823" s="174"/>
      <c r="V823" s="174"/>
      <c r="W823" s="140"/>
      <c r="X823" s="140"/>
      <c r="Z823" s="176"/>
      <c r="AA823" s="176"/>
      <c r="AB823" s="176"/>
      <c r="AC823" s="176"/>
      <c r="AD823" s="176"/>
      <c r="AE823" s="176"/>
      <c r="AF823" s="172"/>
      <c r="AG823" s="172"/>
      <c r="AI823" s="168"/>
      <c r="AJ823" s="168"/>
      <c r="AK823" s="170">
        <f t="shared" si="117"/>
        <v>0</v>
      </c>
      <c r="AL823" s="170">
        <f>IFERROR(VLOOKUP(B823,[3]rptBudgetaryBudgetCrossOrganiza!$A$8792:$O$10068,13,FALSE),"0")</f>
        <v>0</v>
      </c>
      <c r="AM823" s="170"/>
      <c r="AN823" s="170"/>
      <c r="AO823" s="170"/>
      <c r="AP823" s="170"/>
      <c r="AQ823" s="170"/>
      <c r="AS823" s="140"/>
      <c r="AT823" s="140"/>
      <c r="AU823" s="140"/>
      <c r="AV823" s="140"/>
      <c r="AW823" s="140"/>
      <c r="AX823" s="140"/>
      <c r="AY823" s="140"/>
      <c r="AZ823" s="140"/>
      <c r="BA823" s="141" t="b">
        <f t="shared" si="111"/>
        <v>1</v>
      </c>
      <c r="BB823" s="141">
        <f t="shared" si="112"/>
        <v>0</v>
      </c>
    </row>
    <row r="824" spans="2:54" hidden="1" x14ac:dyDescent="0.2">
      <c r="B824" s="141" t="s">
        <v>1185</v>
      </c>
      <c r="C824" s="148" t="str">
        <f t="shared" si="113"/>
        <v>45</v>
      </c>
      <c r="D824" s="148" t="str">
        <f t="shared" si="114"/>
        <v>41</v>
      </c>
      <c r="E824" s="148" t="str">
        <f t="shared" si="115"/>
        <v>000</v>
      </c>
      <c r="F824" s="127" t="str">
        <f t="shared" si="116"/>
        <v>6000.14</v>
      </c>
      <c r="G824" s="141" t="s">
        <v>1231</v>
      </c>
      <c r="H824" s="163"/>
      <c r="I824" s="163"/>
      <c r="J824" s="163"/>
      <c r="K824" s="163"/>
      <c r="L824" s="163"/>
      <c r="M824" s="163"/>
      <c r="N824" s="139"/>
      <c r="O824" s="139"/>
      <c r="Q824" s="174"/>
      <c r="R824" s="174"/>
      <c r="S824" s="174"/>
      <c r="T824" s="174"/>
      <c r="U824" s="174"/>
      <c r="V824" s="174"/>
      <c r="W824" s="140"/>
      <c r="X824" s="140"/>
      <c r="Z824" s="176"/>
      <c r="AA824" s="176"/>
      <c r="AB824" s="176"/>
      <c r="AC824" s="176"/>
      <c r="AD824" s="176"/>
      <c r="AE824" s="176"/>
      <c r="AF824" s="172"/>
      <c r="AG824" s="172"/>
      <c r="AI824" s="168"/>
      <c r="AJ824" s="168"/>
      <c r="AK824" s="170">
        <f t="shared" si="117"/>
        <v>0</v>
      </c>
      <c r="AL824" s="170">
        <f>IFERROR(VLOOKUP(B824,[3]rptBudgetaryBudgetCrossOrganiza!$A$8792:$O$10068,13,FALSE),"0")</f>
        <v>0</v>
      </c>
      <c r="AM824" s="170"/>
      <c r="AN824" s="170"/>
      <c r="AO824" s="170"/>
      <c r="AP824" s="170"/>
      <c r="AQ824" s="170"/>
      <c r="AS824" s="140"/>
      <c r="AT824" s="140"/>
      <c r="AU824" s="140"/>
      <c r="AV824" s="140"/>
      <c r="AW824" s="140"/>
      <c r="AX824" s="140"/>
      <c r="AY824" s="140"/>
      <c r="AZ824" s="140"/>
      <c r="BA824" s="141" t="b">
        <f t="shared" si="111"/>
        <v>1</v>
      </c>
      <c r="BB824" s="141">
        <f t="shared" si="112"/>
        <v>0</v>
      </c>
    </row>
    <row r="825" spans="2:54" hidden="1" x14ac:dyDescent="0.2">
      <c r="B825" s="141" t="s">
        <v>1186</v>
      </c>
      <c r="C825" s="148" t="str">
        <f t="shared" si="113"/>
        <v>45</v>
      </c>
      <c r="D825" s="148" t="str">
        <f t="shared" si="114"/>
        <v>41</v>
      </c>
      <c r="E825" s="148" t="str">
        <f t="shared" si="115"/>
        <v>000</v>
      </c>
      <c r="F825" s="127" t="str">
        <f t="shared" si="116"/>
        <v>6000.18</v>
      </c>
      <c r="G825" s="141" t="s">
        <v>180</v>
      </c>
      <c r="H825" s="163"/>
      <c r="I825" s="163"/>
      <c r="J825" s="163"/>
      <c r="K825" s="163"/>
      <c r="L825" s="163"/>
      <c r="M825" s="163"/>
      <c r="N825" s="139"/>
      <c r="O825" s="139"/>
      <c r="Q825" s="174"/>
      <c r="R825" s="174"/>
      <c r="S825" s="174"/>
      <c r="T825" s="174"/>
      <c r="U825" s="174"/>
      <c r="V825" s="174"/>
      <c r="W825" s="140"/>
      <c r="X825" s="140"/>
      <c r="Z825" s="176"/>
      <c r="AA825" s="176"/>
      <c r="AB825" s="176"/>
      <c r="AC825" s="176"/>
      <c r="AD825" s="176"/>
      <c r="AE825" s="176"/>
      <c r="AF825" s="172"/>
      <c r="AG825" s="172"/>
      <c r="AI825" s="168"/>
      <c r="AJ825" s="168"/>
      <c r="AK825" s="170">
        <f t="shared" si="117"/>
        <v>0</v>
      </c>
      <c r="AL825" s="170">
        <f>IFERROR(VLOOKUP(B825,[3]rptBudgetaryBudgetCrossOrganiza!$A$8792:$O$10068,13,FALSE),"0")</f>
        <v>0</v>
      </c>
      <c r="AM825" s="170"/>
      <c r="AN825" s="170"/>
      <c r="AO825" s="170"/>
      <c r="AP825" s="170"/>
      <c r="AQ825" s="170"/>
      <c r="AS825" s="140"/>
      <c r="AT825" s="140"/>
      <c r="AU825" s="140"/>
      <c r="AV825" s="140"/>
      <c r="AW825" s="140"/>
      <c r="AX825" s="140"/>
      <c r="AY825" s="140"/>
      <c r="AZ825" s="140"/>
      <c r="BA825" s="141" t="b">
        <f t="shared" si="111"/>
        <v>1</v>
      </c>
      <c r="BB825" s="141">
        <f t="shared" si="112"/>
        <v>0</v>
      </c>
    </row>
    <row r="826" spans="2:54" hidden="1" x14ac:dyDescent="0.2">
      <c r="B826" s="141" t="s">
        <v>1187</v>
      </c>
      <c r="C826" s="148" t="str">
        <f t="shared" si="113"/>
        <v>45</v>
      </c>
      <c r="D826" s="148" t="str">
        <f t="shared" si="114"/>
        <v>41</v>
      </c>
      <c r="E826" s="148" t="str">
        <f t="shared" si="115"/>
        <v>000</v>
      </c>
      <c r="F826" s="127" t="str">
        <f t="shared" si="116"/>
        <v>6100.01</v>
      </c>
      <c r="G826" s="141" t="s">
        <v>116</v>
      </c>
      <c r="H826" s="163"/>
      <c r="I826" s="163"/>
      <c r="J826" s="163"/>
      <c r="K826" s="163"/>
      <c r="L826" s="163"/>
      <c r="M826" s="163"/>
      <c r="N826" s="139"/>
      <c r="O826" s="139"/>
      <c r="Q826" s="174"/>
      <c r="R826" s="174"/>
      <c r="S826" s="174"/>
      <c r="T826" s="174"/>
      <c r="U826" s="174"/>
      <c r="V826" s="174"/>
      <c r="W826" s="140"/>
      <c r="X826" s="140"/>
      <c r="Z826" s="176"/>
      <c r="AA826" s="176"/>
      <c r="AB826" s="176"/>
      <c r="AC826" s="176"/>
      <c r="AD826" s="176"/>
      <c r="AE826" s="176"/>
      <c r="AF826" s="172"/>
      <c r="AG826" s="172"/>
      <c r="AI826" s="168"/>
      <c r="AJ826" s="168"/>
      <c r="AK826" s="170">
        <f t="shared" si="117"/>
        <v>0</v>
      </c>
      <c r="AL826" s="170">
        <f>IFERROR(VLOOKUP(B826,[3]rptBudgetaryBudgetCrossOrganiza!$A$8792:$O$10068,13,FALSE),"0")</f>
        <v>0</v>
      </c>
      <c r="AM826" s="170"/>
      <c r="AN826" s="170"/>
      <c r="AO826" s="170"/>
      <c r="AP826" s="170"/>
      <c r="AQ826" s="170"/>
      <c r="AS826" s="140"/>
      <c r="AT826" s="140"/>
      <c r="AU826" s="140"/>
      <c r="AV826" s="140"/>
      <c r="AW826" s="140"/>
      <c r="AX826" s="140"/>
      <c r="AY826" s="140"/>
      <c r="AZ826" s="140"/>
      <c r="BA826" s="141" t="b">
        <f t="shared" si="111"/>
        <v>1</v>
      </c>
      <c r="BB826" s="141">
        <f t="shared" si="112"/>
        <v>0</v>
      </c>
    </row>
    <row r="827" spans="2:54" hidden="1" x14ac:dyDescent="0.2">
      <c r="B827" s="141" t="s">
        <v>1188</v>
      </c>
      <c r="C827" s="148" t="str">
        <f t="shared" si="113"/>
        <v>45</v>
      </c>
      <c r="D827" s="148" t="str">
        <f t="shared" si="114"/>
        <v>41</v>
      </c>
      <c r="E827" s="148" t="str">
        <f t="shared" si="115"/>
        <v>000</v>
      </c>
      <c r="F827" s="127" t="str">
        <f t="shared" si="116"/>
        <v>6100.02</v>
      </c>
      <c r="G827" s="141" t="s">
        <v>154</v>
      </c>
      <c r="H827" s="163"/>
      <c r="I827" s="163"/>
      <c r="J827" s="163"/>
      <c r="K827" s="163"/>
      <c r="L827" s="163"/>
      <c r="M827" s="163"/>
      <c r="N827" s="139"/>
      <c r="O827" s="139"/>
      <c r="Q827" s="174"/>
      <c r="R827" s="174"/>
      <c r="S827" s="174"/>
      <c r="T827" s="174"/>
      <c r="U827" s="174"/>
      <c r="V827" s="174"/>
      <c r="W827" s="140"/>
      <c r="X827" s="140"/>
      <c r="Z827" s="176"/>
      <c r="AA827" s="176"/>
      <c r="AB827" s="176"/>
      <c r="AC827" s="176"/>
      <c r="AD827" s="176"/>
      <c r="AE827" s="176"/>
      <c r="AF827" s="172"/>
      <c r="AG827" s="172"/>
      <c r="AI827" s="168"/>
      <c r="AJ827" s="168"/>
      <c r="AK827" s="170">
        <f t="shared" si="117"/>
        <v>0</v>
      </c>
      <c r="AL827" s="170">
        <f>IFERROR(VLOOKUP(B827,[3]rptBudgetaryBudgetCrossOrganiza!$A$8792:$O$10068,13,FALSE),"0")</f>
        <v>0</v>
      </c>
      <c r="AM827" s="170"/>
      <c r="AN827" s="170"/>
      <c r="AO827" s="170"/>
      <c r="AP827" s="170"/>
      <c r="AQ827" s="170"/>
      <c r="AS827" s="140"/>
      <c r="AT827" s="140"/>
      <c r="AU827" s="140"/>
      <c r="AV827" s="140"/>
      <c r="AW827" s="140"/>
      <c r="AX827" s="140"/>
      <c r="AY827" s="140"/>
      <c r="AZ827" s="140"/>
      <c r="BA827" s="141" t="b">
        <f t="shared" si="111"/>
        <v>1</v>
      </c>
      <c r="BB827" s="141">
        <f t="shared" si="112"/>
        <v>0</v>
      </c>
    </row>
    <row r="828" spans="2:54" hidden="1" x14ac:dyDescent="0.2">
      <c r="B828" s="141" t="s">
        <v>1189</v>
      </c>
      <c r="C828" s="148" t="str">
        <f t="shared" si="113"/>
        <v>45</v>
      </c>
      <c r="D828" s="148" t="str">
        <f t="shared" si="114"/>
        <v>41</v>
      </c>
      <c r="E828" s="148" t="str">
        <f t="shared" si="115"/>
        <v>000</v>
      </c>
      <c r="F828" s="127" t="str">
        <f t="shared" si="116"/>
        <v>6100.03</v>
      </c>
      <c r="G828" s="141" t="s">
        <v>155</v>
      </c>
      <c r="H828" s="163"/>
      <c r="I828" s="163"/>
      <c r="J828" s="163"/>
      <c r="K828" s="163"/>
      <c r="L828" s="163"/>
      <c r="M828" s="163"/>
      <c r="N828" s="139"/>
      <c r="O828" s="139"/>
      <c r="Q828" s="174"/>
      <c r="R828" s="174"/>
      <c r="S828" s="174"/>
      <c r="T828" s="174"/>
      <c r="U828" s="174"/>
      <c r="V828" s="174"/>
      <c r="W828" s="140"/>
      <c r="X828" s="140"/>
      <c r="Z828" s="176"/>
      <c r="AA828" s="176"/>
      <c r="AB828" s="176"/>
      <c r="AC828" s="176"/>
      <c r="AD828" s="176"/>
      <c r="AE828" s="176"/>
      <c r="AF828" s="172"/>
      <c r="AG828" s="172"/>
      <c r="AI828" s="168"/>
      <c r="AJ828" s="168"/>
      <c r="AK828" s="170">
        <f t="shared" si="117"/>
        <v>0</v>
      </c>
      <c r="AL828" s="170">
        <f>IFERROR(VLOOKUP(B828,[3]rptBudgetaryBudgetCrossOrganiza!$A$8792:$O$10068,13,FALSE),"0")</f>
        <v>0</v>
      </c>
      <c r="AM828" s="170"/>
      <c r="AN828" s="170"/>
      <c r="AO828" s="170"/>
      <c r="AP828" s="170"/>
      <c r="AQ828" s="170"/>
      <c r="AS828" s="140"/>
      <c r="AT828" s="140"/>
      <c r="AU828" s="140"/>
      <c r="AV828" s="140"/>
      <c r="AW828" s="140"/>
      <c r="AX828" s="140"/>
      <c r="AY828" s="140"/>
      <c r="AZ828" s="140"/>
      <c r="BA828" s="141" t="b">
        <f t="shared" si="111"/>
        <v>1</v>
      </c>
      <c r="BB828" s="141">
        <f t="shared" si="112"/>
        <v>0</v>
      </c>
    </row>
    <row r="829" spans="2:54" hidden="1" x14ac:dyDescent="0.2">
      <c r="B829" s="141" t="s">
        <v>1190</v>
      </c>
      <c r="C829" s="148" t="str">
        <f t="shared" si="113"/>
        <v>45</v>
      </c>
      <c r="D829" s="148" t="str">
        <f t="shared" si="114"/>
        <v>41</v>
      </c>
      <c r="E829" s="148" t="str">
        <f t="shared" si="115"/>
        <v>000</v>
      </c>
      <c r="F829" s="127" t="str">
        <f t="shared" si="116"/>
        <v>6200.01</v>
      </c>
      <c r="G829" s="141" t="s">
        <v>156</v>
      </c>
      <c r="H829" s="163"/>
      <c r="I829" s="163"/>
      <c r="J829" s="163"/>
      <c r="K829" s="163"/>
      <c r="L829" s="163"/>
      <c r="M829" s="163"/>
      <c r="N829" s="139"/>
      <c r="O829" s="139"/>
      <c r="Q829" s="174"/>
      <c r="R829" s="174"/>
      <c r="S829" s="174"/>
      <c r="T829" s="174"/>
      <c r="U829" s="174"/>
      <c r="V829" s="174"/>
      <c r="W829" s="140"/>
      <c r="X829" s="140"/>
      <c r="Z829" s="176"/>
      <c r="AA829" s="176"/>
      <c r="AB829" s="176"/>
      <c r="AC829" s="176"/>
      <c r="AD829" s="176"/>
      <c r="AE829" s="176"/>
      <c r="AF829" s="172"/>
      <c r="AG829" s="172"/>
      <c r="AI829" s="168"/>
      <c r="AJ829" s="168"/>
      <c r="AK829" s="170">
        <f t="shared" si="117"/>
        <v>0</v>
      </c>
      <c r="AL829" s="170">
        <f>IFERROR(VLOOKUP(B829,[3]rptBudgetaryBudgetCrossOrganiza!$A$8792:$O$10068,13,FALSE),"0")</f>
        <v>0</v>
      </c>
      <c r="AM829" s="170"/>
      <c r="AN829" s="170"/>
      <c r="AO829" s="170"/>
      <c r="AP829" s="170"/>
      <c r="AQ829" s="170"/>
      <c r="AS829" s="140"/>
      <c r="AT829" s="140"/>
      <c r="AU829" s="140"/>
      <c r="AV829" s="140"/>
      <c r="AW829" s="140"/>
      <c r="AX829" s="140"/>
      <c r="AY829" s="140"/>
      <c r="AZ829" s="140"/>
      <c r="BA829" s="141" t="b">
        <f t="shared" si="111"/>
        <v>1</v>
      </c>
      <c r="BB829" s="141">
        <f t="shared" si="112"/>
        <v>0</v>
      </c>
    </row>
    <row r="830" spans="2:54" hidden="1" x14ac:dyDescent="0.2">
      <c r="B830" s="141" t="s">
        <v>1191</v>
      </c>
      <c r="C830" s="148" t="str">
        <f t="shared" si="113"/>
        <v>45</v>
      </c>
      <c r="D830" s="148" t="str">
        <f t="shared" si="114"/>
        <v>41</v>
      </c>
      <c r="E830" s="148" t="str">
        <f t="shared" si="115"/>
        <v>000</v>
      </c>
      <c r="F830" s="127" t="str">
        <f t="shared" si="116"/>
        <v>6200.02</v>
      </c>
      <c r="G830" s="141" t="s">
        <v>117</v>
      </c>
      <c r="H830" s="163"/>
      <c r="I830" s="163"/>
      <c r="J830" s="163"/>
      <c r="K830" s="163"/>
      <c r="L830" s="163"/>
      <c r="M830" s="163"/>
      <c r="N830" s="139"/>
      <c r="O830" s="139"/>
      <c r="Q830" s="174"/>
      <c r="R830" s="174"/>
      <c r="S830" s="174"/>
      <c r="T830" s="174"/>
      <c r="U830" s="174"/>
      <c r="V830" s="174"/>
      <c r="W830" s="140"/>
      <c r="X830" s="140"/>
      <c r="Z830" s="176"/>
      <c r="AA830" s="176"/>
      <c r="AB830" s="176"/>
      <c r="AC830" s="176"/>
      <c r="AD830" s="176"/>
      <c r="AE830" s="176"/>
      <c r="AF830" s="172"/>
      <c r="AG830" s="172"/>
      <c r="AI830" s="168"/>
      <c r="AJ830" s="168"/>
      <c r="AK830" s="170">
        <f t="shared" si="117"/>
        <v>0</v>
      </c>
      <c r="AL830" s="170">
        <f>IFERROR(VLOOKUP(B830,[3]rptBudgetaryBudgetCrossOrganiza!$A$8792:$O$10068,13,FALSE),"0")</f>
        <v>0</v>
      </c>
      <c r="AM830" s="170"/>
      <c r="AN830" s="170"/>
      <c r="AO830" s="170"/>
      <c r="AP830" s="170"/>
      <c r="AQ830" s="170"/>
      <c r="AS830" s="140"/>
      <c r="AT830" s="140"/>
      <c r="AU830" s="140"/>
      <c r="AV830" s="140"/>
      <c r="AW830" s="140"/>
      <c r="AX830" s="140"/>
      <c r="AY830" s="140"/>
      <c r="AZ830" s="140"/>
      <c r="BA830" s="141" t="b">
        <f t="shared" si="111"/>
        <v>1</v>
      </c>
      <c r="BB830" s="141">
        <f t="shared" si="112"/>
        <v>0</v>
      </c>
    </row>
    <row r="831" spans="2:54" hidden="1" x14ac:dyDescent="0.2">
      <c r="B831" s="141" t="s">
        <v>1192</v>
      </c>
      <c r="C831" s="148" t="str">
        <f t="shared" si="113"/>
        <v>45</v>
      </c>
      <c r="D831" s="148" t="str">
        <f t="shared" si="114"/>
        <v>41</v>
      </c>
      <c r="E831" s="148" t="str">
        <f t="shared" si="115"/>
        <v>000</v>
      </c>
      <c r="F831" s="127" t="str">
        <f t="shared" si="116"/>
        <v>6200.03</v>
      </c>
      <c r="G831" s="141" t="s">
        <v>118</v>
      </c>
      <c r="H831" s="163"/>
      <c r="I831" s="163"/>
      <c r="J831" s="163"/>
      <c r="K831" s="163"/>
      <c r="L831" s="163"/>
      <c r="M831" s="163"/>
      <c r="N831" s="139"/>
      <c r="O831" s="139"/>
      <c r="Q831" s="174"/>
      <c r="R831" s="174"/>
      <c r="S831" s="174"/>
      <c r="T831" s="174"/>
      <c r="U831" s="174"/>
      <c r="V831" s="174"/>
      <c r="W831" s="140"/>
      <c r="X831" s="140"/>
      <c r="Z831" s="176"/>
      <c r="AA831" s="176"/>
      <c r="AB831" s="176"/>
      <c r="AC831" s="176"/>
      <c r="AD831" s="176"/>
      <c r="AE831" s="176"/>
      <c r="AF831" s="172"/>
      <c r="AG831" s="172"/>
      <c r="AI831" s="168"/>
      <c r="AJ831" s="168"/>
      <c r="AK831" s="170">
        <f t="shared" si="117"/>
        <v>0</v>
      </c>
      <c r="AL831" s="170">
        <f>IFERROR(VLOOKUP(B831,[3]rptBudgetaryBudgetCrossOrganiza!$A$8792:$O$10068,13,FALSE),"0")</f>
        <v>0</v>
      </c>
      <c r="AM831" s="170"/>
      <c r="AN831" s="170"/>
      <c r="AO831" s="170"/>
      <c r="AP831" s="170"/>
      <c r="AQ831" s="170"/>
      <c r="AS831" s="140"/>
      <c r="AT831" s="140"/>
      <c r="AU831" s="140"/>
      <c r="AV831" s="140"/>
      <c r="AW831" s="140"/>
      <c r="AX831" s="140"/>
      <c r="AY831" s="140"/>
      <c r="AZ831" s="140"/>
      <c r="BA831" s="141" t="b">
        <f t="shared" si="111"/>
        <v>1</v>
      </c>
      <c r="BB831" s="141">
        <f t="shared" si="112"/>
        <v>0</v>
      </c>
    </row>
    <row r="832" spans="2:54" hidden="1" x14ac:dyDescent="0.2">
      <c r="B832" s="141" t="s">
        <v>1193</v>
      </c>
      <c r="C832" s="148" t="str">
        <f t="shared" si="113"/>
        <v>45</v>
      </c>
      <c r="D832" s="148" t="str">
        <f t="shared" si="114"/>
        <v>41</v>
      </c>
      <c r="E832" s="148" t="str">
        <f t="shared" si="115"/>
        <v>000</v>
      </c>
      <c r="F832" s="127" t="str">
        <f t="shared" si="116"/>
        <v>6200.04</v>
      </c>
      <c r="G832" s="141" t="s">
        <v>157</v>
      </c>
      <c r="H832" s="163"/>
      <c r="I832" s="163"/>
      <c r="J832" s="163"/>
      <c r="K832" s="163"/>
      <c r="L832" s="163"/>
      <c r="M832" s="163"/>
      <c r="N832" s="139"/>
      <c r="O832" s="139"/>
      <c r="Q832" s="174"/>
      <c r="R832" s="174"/>
      <c r="S832" s="174"/>
      <c r="T832" s="174"/>
      <c r="U832" s="174"/>
      <c r="V832" s="174"/>
      <c r="W832" s="140"/>
      <c r="X832" s="140"/>
      <c r="Z832" s="176"/>
      <c r="AA832" s="176"/>
      <c r="AB832" s="176"/>
      <c r="AC832" s="176"/>
      <c r="AD832" s="176"/>
      <c r="AE832" s="176"/>
      <c r="AF832" s="172"/>
      <c r="AG832" s="172"/>
      <c r="AI832" s="168"/>
      <c r="AJ832" s="168"/>
      <c r="AK832" s="170">
        <f t="shared" si="117"/>
        <v>0</v>
      </c>
      <c r="AL832" s="170">
        <f>IFERROR(VLOOKUP(B832,[3]rptBudgetaryBudgetCrossOrganiza!$A$8792:$O$10068,13,FALSE),"0")</f>
        <v>0</v>
      </c>
      <c r="AM832" s="170"/>
      <c r="AN832" s="170"/>
      <c r="AO832" s="170"/>
      <c r="AP832" s="170"/>
      <c r="AQ832" s="170"/>
      <c r="AS832" s="140"/>
      <c r="AT832" s="140"/>
      <c r="AU832" s="140"/>
      <c r="AV832" s="140"/>
      <c r="AW832" s="140"/>
      <c r="AX832" s="140"/>
      <c r="AY832" s="140"/>
      <c r="AZ832" s="140"/>
      <c r="BA832" s="141" t="b">
        <f t="shared" si="111"/>
        <v>1</v>
      </c>
      <c r="BB832" s="141">
        <f t="shared" si="112"/>
        <v>0</v>
      </c>
    </row>
    <row r="833" spans="2:54" hidden="1" x14ac:dyDescent="0.2">
      <c r="B833" s="141" t="s">
        <v>1194</v>
      </c>
      <c r="C833" s="148" t="str">
        <f t="shared" si="113"/>
        <v>45</v>
      </c>
      <c r="D833" s="148" t="str">
        <f t="shared" si="114"/>
        <v>41</v>
      </c>
      <c r="E833" s="148" t="str">
        <f t="shared" si="115"/>
        <v>000</v>
      </c>
      <c r="F833" s="127" t="str">
        <f t="shared" si="116"/>
        <v>6200.05</v>
      </c>
      <c r="G833" s="141" t="s">
        <v>119</v>
      </c>
      <c r="H833" s="163"/>
      <c r="I833" s="163"/>
      <c r="J833" s="163"/>
      <c r="K833" s="163"/>
      <c r="L833" s="163"/>
      <c r="M833" s="163"/>
      <c r="N833" s="139"/>
      <c r="O833" s="139"/>
      <c r="Q833" s="174"/>
      <c r="R833" s="174"/>
      <c r="S833" s="174"/>
      <c r="T833" s="174"/>
      <c r="U833" s="174"/>
      <c r="V833" s="174"/>
      <c r="W833" s="140"/>
      <c r="X833" s="140"/>
      <c r="Z833" s="176"/>
      <c r="AA833" s="176"/>
      <c r="AB833" s="176"/>
      <c r="AC833" s="176"/>
      <c r="AD833" s="176"/>
      <c r="AE833" s="176"/>
      <c r="AF833" s="172"/>
      <c r="AG833" s="172"/>
      <c r="AI833" s="168"/>
      <c r="AJ833" s="168"/>
      <c r="AK833" s="170">
        <f t="shared" si="117"/>
        <v>0</v>
      </c>
      <c r="AL833" s="170">
        <f>IFERROR(VLOOKUP(B833,[3]rptBudgetaryBudgetCrossOrganiza!$A$8792:$O$10068,13,FALSE),"0")</f>
        <v>0</v>
      </c>
      <c r="AM833" s="170"/>
      <c r="AN833" s="170"/>
      <c r="AO833" s="170"/>
      <c r="AP833" s="170"/>
      <c r="AQ833" s="170"/>
      <c r="AS833" s="140"/>
      <c r="AT833" s="140"/>
      <c r="AU833" s="140"/>
      <c r="AV833" s="140"/>
      <c r="AW833" s="140"/>
      <c r="AX833" s="140"/>
      <c r="AY833" s="140"/>
      <c r="AZ833" s="140"/>
      <c r="BA833" s="141" t="b">
        <f t="shared" si="111"/>
        <v>1</v>
      </c>
      <c r="BB833" s="141">
        <f t="shared" si="112"/>
        <v>0</v>
      </c>
    </row>
    <row r="834" spans="2:54" hidden="1" x14ac:dyDescent="0.2">
      <c r="B834" s="141" t="s">
        <v>1195</v>
      </c>
      <c r="C834" s="148" t="str">
        <f t="shared" si="113"/>
        <v>45</v>
      </c>
      <c r="D834" s="148" t="str">
        <f t="shared" si="114"/>
        <v>41</v>
      </c>
      <c r="E834" s="148" t="str">
        <f t="shared" si="115"/>
        <v>000</v>
      </c>
      <c r="F834" s="127" t="str">
        <f t="shared" si="116"/>
        <v>6200.09</v>
      </c>
      <c r="G834" s="141" t="s">
        <v>153</v>
      </c>
      <c r="H834" s="163"/>
      <c r="I834" s="163"/>
      <c r="J834" s="163"/>
      <c r="K834" s="163"/>
      <c r="L834" s="163"/>
      <c r="M834" s="163"/>
      <c r="N834" s="139"/>
      <c r="O834" s="139"/>
      <c r="Q834" s="174"/>
      <c r="R834" s="174"/>
      <c r="S834" s="174"/>
      <c r="T834" s="174"/>
      <c r="U834" s="174"/>
      <c r="V834" s="174"/>
      <c r="W834" s="140"/>
      <c r="X834" s="140"/>
      <c r="Z834" s="176"/>
      <c r="AA834" s="176"/>
      <c r="AB834" s="176"/>
      <c r="AC834" s="176"/>
      <c r="AD834" s="176"/>
      <c r="AE834" s="176"/>
      <c r="AF834" s="172"/>
      <c r="AG834" s="172"/>
      <c r="AI834" s="168"/>
      <c r="AJ834" s="168"/>
      <c r="AK834" s="170">
        <f t="shared" si="117"/>
        <v>0</v>
      </c>
      <c r="AL834" s="170">
        <f>IFERROR(VLOOKUP(B834,[3]rptBudgetaryBudgetCrossOrganiza!$A$8792:$O$10068,13,FALSE),"0")</f>
        <v>0</v>
      </c>
      <c r="AM834" s="170"/>
      <c r="AN834" s="170"/>
      <c r="AO834" s="170"/>
      <c r="AP834" s="170"/>
      <c r="AQ834" s="170"/>
      <c r="AS834" s="140"/>
      <c r="AT834" s="140"/>
      <c r="AU834" s="140"/>
      <c r="AV834" s="140"/>
      <c r="AW834" s="140"/>
      <c r="AX834" s="140"/>
      <c r="AY834" s="140"/>
      <c r="AZ834" s="140"/>
      <c r="BA834" s="141" t="b">
        <f t="shared" si="111"/>
        <v>1</v>
      </c>
      <c r="BB834" s="141">
        <f t="shared" si="112"/>
        <v>0</v>
      </c>
    </row>
    <row r="835" spans="2:54" hidden="1" x14ac:dyDescent="0.2">
      <c r="B835" s="141" t="s">
        <v>1196</v>
      </c>
      <c r="C835" s="148" t="str">
        <f t="shared" si="113"/>
        <v>45</v>
      </c>
      <c r="D835" s="148" t="str">
        <f t="shared" si="114"/>
        <v>41</v>
      </c>
      <c r="E835" s="148" t="str">
        <f t="shared" si="115"/>
        <v>000</v>
      </c>
      <c r="F835" s="127" t="str">
        <f t="shared" si="116"/>
        <v>6300.01</v>
      </c>
      <c r="G835" s="141" t="s">
        <v>158</v>
      </c>
      <c r="H835" s="163"/>
      <c r="I835" s="163"/>
      <c r="J835" s="163"/>
      <c r="K835" s="163"/>
      <c r="L835" s="163"/>
      <c r="M835" s="163"/>
      <c r="N835" s="139"/>
      <c r="O835" s="139"/>
      <c r="Q835" s="174"/>
      <c r="R835" s="174"/>
      <c r="S835" s="174"/>
      <c r="T835" s="174"/>
      <c r="U835" s="174"/>
      <c r="V835" s="174"/>
      <c r="W835" s="140"/>
      <c r="X835" s="140"/>
      <c r="Z835" s="176"/>
      <c r="AA835" s="176"/>
      <c r="AB835" s="176"/>
      <c r="AC835" s="176"/>
      <c r="AD835" s="176"/>
      <c r="AE835" s="176"/>
      <c r="AF835" s="172"/>
      <c r="AG835" s="172"/>
      <c r="AI835" s="168"/>
      <c r="AJ835" s="168"/>
      <c r="AK835" s="170">
        <f t="shared" si="117"/>
        <v>0</v>
      </c>
      <c r="AL835" s="170">
        <f>IFERROR(VLOOKUP(B835,[3]rptBudgetaryBudgetCrossOrganiza!$A$8792:$O$10068,13,FALSE),"0")</f>
        <v>0</v>
      </c>
      <c r="AM835" s="170"/>
      <c r="AN835" s="170"/>
      <c r="AO835" s="170"/>
      <c r="AP835" s="170"/>
      <c r="AQ835" s="170"/>
      <c r="AS835" s="140"/>
      <c r="AT835" s="140"/>
      <c r="AU835" s="140"/>
      <c r="AV835" s="140"/>
      <c r="AW835" s="140"/>
      <c r="AX835" s="140"/>
      <c r="AY835" s="140"/>
      <c r="AZ835" s="140"/>
      <c r="BA835" s="141" t="b">
        <f t="shared" si="111"/>
        <v>1</v>
      </c>
      <c r="BB835" s="141">
        <f t="shared" si="112"/>
        <v>0</v>
      </c>
    </row>
    <row r="836" spans="2:54" hidden="1" x14ac:dyDescent="0.2">
      <c r="B836" s="141" t="s">
        <v>1197</v>
      </c>
      <c r="C836" s="148" t="str">
        <f t="shared" si="113"/>
        <v>45</v>
      </c>
      <c r="D836" s="148" t="str">
        <f t="shared" si="114"/>
        <v>41</v>
      </c>
      <c r="E836" s="148" t="str">
        <f t="shared" si="115"/>
        <v>000</v>
      </c>
      <c r="F836" s="127" t="str">
        <f t="shared" si="116"/>
        <v>6300.02</v>
      </c>
      <c r="G836" s="141" t="s">
        <v>1049</v>
      </c>
      <c r="H836" s="163"/>
      <c r="I836" s="163"/>
      <c r="J836" s="163"/>
      <c r="K836" s="163"/>
      <c r="L836" s="163"/>
      <c r="M836" s="163"/>
      <c r="N836" s="139"/>
      <c r="O836" s="139"/>
      <c r="Q836" s="174"/>
      <c r="R836" s="174"/>
      <c r="S836" s="174"/>
      <c r="T836" s="174"/>
      <c r="U836" s="174"/>
      <c r="V836" s="174"/>
      <c r="W836" s="140"/>
      <c r="X836" s="140"/>
      <c r="Z836" s="176"/>
      <c r="AA836" s="176"/>
      <c r="AB836" s="176"/>
      <c r="AC836" s="176"/>
      <c r="AD836" s="176"/>
      <c r="AE836" s="176"/>
      <c r="AF836" s="172"/>
      <c r="AG836" s="172"/>
      <c r="AI836" s="168"/>
      <c r="AJ836" s="168"/>
      <c r="AK836" s="170">
        <f t="shared" si="117"/>
        <v>0</v>
      </c>
      <c r="AL836" s="170">
        <f>IFERROR(VLOOKUP(B836,[3]rptBudgetaryBudgetCrossOrganiza!$A$8792:$O$10068,13,FALSE),"0")</f>
        <v>0</v>
      </c>
      <c r="AM836" s="170"/>
      <c r="AN836" s="170"/>
      <c r="AO836" s="170"/>
      <c r="AP836" s="170"/>
      <c r="AQ836" s="170"/>
      <c r="AS836" s="140"/>
      <c r="AT836" s="140"/>
      <c r="AU836" s="140"/>
      <c r="AV836" s="140"/>
      <c r="AW836" s="140"/>
      <c r="AX836" s="140"/>
      <c r="AY836" s="140"/>
      <c r="AZ836" s="140"/>
      <c r="BA836" s="141" t="b">
        <f t="shared" si="111"/>
        <v>1</v>
      </c>
      <c r="BB836" s="141">
        <f t="shared" si="112"/>
        <v>0</v>
      </c>
    </row>
    <row r="837" spans="2:54" hidden="1" x14ac:dyDescent="0.2">
      <c r="B837" s="141" t="s">
        <v>1198</v>
      </c>
      <c r="C837" s="148" t="str">
        <f t="shared" si="113"/>
        <v>45</v>
      </c>
      <c r="D837" s="148" t="str">
        <f t="shared" si="114"/>
        <v>41</v>
      </c>
      <c r="E837" s="148" t="str">
        <f t="shared" si="115"/>
        <v>000</v>
      </c>
      <c r="F837" s="127" t="str">
        <f t="shared" si="116"/>
        <v>6300.03</v>
      </c>
      <c r="G837" s="141" t="s">
        <v>1071</v>
      </c>
      <c r="H837" s="163"/>
      <c r="I837" s="163"/>
      <c r="J837" s="163"/>
      <c r="K837" s="163"/>
      <c r="L837" s="163"/>
      <c r="M837" s="163"/>
      <c r="N837" s="139"/>
      <c r="O837" s="139"/>
      <c r="Q837" s="174"/>
      <c r="R837" s="174"/>
      <c r="S837" s="174"/>
      <c r="T837" s="174"/>
      <c r="U837" s="174"/>
      <c r="V837" s="174"/>
      <c r="W837" s="140"/>
      <c r="X837" s="140"/>
      <c r="Z837" s="176"/>
      <c r="AA837" s="176"/>
      <c r="AB837" s="176"/>
      <c r="AC837" s="176"/>
      <c r="AD837" s="176"/>
      <c r="AE837" s="176"/>
      <c r="AF837" s="172"/>
      <c r="AG837" s="172"/>
      <c r="AI837" s="168"/>
      <c r="AJ837" s="168"/>
      <c r="AK837" s="170">
        <f t="shared" si="117"/>
        <v>0</v>
      </c>
      <c r="AL837" s="170">
        <f>IFERROR(VLOOKUP(B837,[3]rptBudgetaryBudgetCrossOrganiza!$A$8792:$O$10068,13,FALSE),"0")</f>
        <v>0</v>
      </c>
      <c r="AM837" s="170"/>
      <c r="AN837" s="170"/>
      <c r="AO837" s="170"/>
      <c r="AP837" s="170"/>
      <c r="AQ837" s="170"/>
      <c r="AS837" s="140"/>
      <c r="AT837" s="140"/>
      <c r="AU837" s="140"/>
      <c r="AV837" s="140"/>
      <c r="AW837" s="140"/>
      <c r="AX837" s="140"/>
      <c r="AY837" s="140"/>
      <c r="AZ837" s="140"/>
      <c r="BA837" s="141" t="b">
        <f t="shared" ref="BA837:BA868" si="118">AJ837=AK837</f>
        <v>1</v>
      </c>
      <c r="BB837" s="141">
        <f t="shared" si="112"/>
        <v>0</v>
      </c>
    </row>
    <row r="838" spans="2:54" hidden="1" x14ac:dyDescent="0.2">
      <c r="B838" s="141" t="s">
        <v>1199</v>
      </c>
      <c r="C838" s="148" t="str">
        <f t="shared" si="113"/>
        <v>45</v>
      </c>
      <c r="D838" s="148" t="str">
        <f t="shared" si="114"/>
        <v>41</v>
      </c>
      <c r="E838" s="148" t="str">
        <f t="shared" si="115"/>
        <v>000</v>
      </c>
      <c r="F838" s="127" t="str">
        <f t="shared" si="116"/>
        <v>6350.01</v>
      </c>
      <c r="G838" s="141" t="s">
        <v>159</v>
      </c>
      <c r="H838" s="163"/>
      <c r="I838" s="163"/>
      <c r="J838" s="163"/>
      <c r="K838" s="163"/>
      <c r="L838" s="163"/>
      <c r="M838" s="163"/>
      <c r="N838" s="139"/>
      <c r="O838" s="139"/>
      <c r="Q838" s="174"/>
      <c r="R838" s="174"/>
      <c r="S838" s="174"/>
      <c r="T838" s="174"/>
      <c r="U838" s="174"/>
      <c r="V838" s="174"/>
      <c r="W838" s="140"/>
      <c r="X838" s="140"/>
      <c r="Z838" s="176"/>
      <c r="AA838" s="176"/>
      <c r="AB838" s="176"/>
      <c r="AC838" s="176"/>
      <c r="AD838" s="176"/>
      <c r="AE838" s="176"/>
      <c r="AF838" s="172"/>
      <c r="AG838" s="172"/>
      <c r="AI838" s="168"/>
      <c r="AJ838" s="168"/>
      <c r="AK838" s="170">
        <f t="shared" si="117"/>
        <v>0</v>
      </c>
      <c r="AL838" s="170">
        <f>IFERROR(VLOOKUP(B838,[3]rptBudgetaryBudgetCrossOrganiza!$A$8792:$O$10068,13,FALSE),"0")</f>
        <v>0</v>
      </c>
      <c r="AM838" s="170"/>
      <c r="AN838" s="170"/>
      <c r="AO838" s="170"/>
      <c r="AP838" s="170"/>
      <c r="AQ838" s="170"/>
      <c r="AS838" s="140"/>
      <c r="AT838" s="140"/>
      <c r="AU838" s="140"/>
      <c r="AV838" s="140"/>
      <c r="AW838" s="140"/>
      <c r="AX838" s="140"/>
      <c r="AY838" s="140"/>
      <c r="AZ838" s="140"/>
      <c r="BA838" s="141" t="b">
        <f t="shared" si="118"/>
        <v>1</v>
      </c>
      <c r="BB838" s="141">
        <f t="shared" si="112"/>
        <v>0</v>
      </c>
    </row>
    <row r="839" spans="2:54" hidden="1" x14ac:dyDescent="0.2">
      <c r="B839" s="141" t="s">
        <v>1200</v>
      </c>
      <c r="C839" s="148" t="str">
        <f t="shared" si="113"/>
        <v>45</v>
      </c>
      <c r="D839" s="148" t="str">
        <f t="shared" si="114"/>
        <v>41</v>
      </c>
      <c r="E839" s="148" t="str">
        <f t="shared" si="115"/>
        <v>000</v>
      </c>
      <c r="F839" s="127" t="str">
        <f t="shared" si="116"/>
        <v>6350.02</v>
      </c>
      <c r="G839" s="141" t="s">
        <v>160</v>
      </c>
      <c r="H839" s="163"/>
      <c r="I839" s="163"/>
      <c r="J839" s="163"/>
      <c r="K839" s="163"/>
      <c r="L839" s="163"/>
      <c r="M839" s="163"/>
      <c r="N839" s="139"/>
      <c r="O839" s="139"/>
      <c r="Q839" s="174"/>
      <c r="R839" s="174"/>
      <c r="S839" s="174"/>
      <c r="T839" s="174"/>
      <c r="U839" s="174"/>
      <c r="V839" s="174"/>
      <c r="W839" s="140"/>
      <c r="X839" s="140"/>
      <c r="Z839" s="176"/>
      <c r="AA839" s="176"/>
      <c r="AB839" s="176"/>
      <c r="AC839" s="176"/>
      <c r="AD839" s="176"/>
      <c r="AE839" s="176"/>
      <c r="AF839" s="172"/>
      <c r="AG839" s="172"/>
      <c r="AI839" s="168"/>
      <c r="AJ839" s="168"/>
      <c r="AK839" s="170">
        <f t="shared" si="117"/>
        <v>0</v>
      </c>
      <c r="AL839" s="170">
        <f>IFERROR(VLOOKUP(B839,[3]rptBudgetaryBudgetCrossOrganiza!$A$8792:$O$10068,13,FALSE),"0")</f>
        <v>0</v>
      </c>
      <c r="AM839" s="170"/>
      <c r="AN839" s="170"/>
      <c r="AO839" s="170"/>
      <c r="AP839" s="170"/>
      <c r="AQ839" s="170"/>
      <c r="AS839" s="140"/>
      <c r="AT839" s="140"/>
      <c r="AU839" s="140"/>
      <c r="AV839" s="140"/>
      <c r="AW839" s="140"/>
      <c r="AX839" s="140"/>
      <c r="AY839" s="140"/>
      <c r="AZ839" s="140"/>
      <c r="BA839" s="141" t="b">
        <f t="shared" si="118"/>
        <v>1</v>
      </c>
      <c r="BB839" s="141">
        <f t="shared" si="112"/>
        <v>0</v>
      </c>
    </row>
    <row r="840" spans="2:54" hidden="1" x14ac:dyDescent="0.2">
      <c r="B840" s="141" t="s">
        <v>1201</v>
      </c>
      <c r="C840" s="148" t="str">
        <f t="shared" si="113"/>
        <v>45</v>
      </c>
      <c r="D840" s="148" t="str">
        <f t="shared" si="114"/>
        <v>41</v>
      </c>
      <c r="E840" s="148" t="str">
        <f t="shared" si="115"/>
        <v>000</v>
      </c>
      <c r="F840" s="127" t="str">
        <f t="shared" si="116"/>
        <v>6350.03</v>
      </c>
      <c r="G840" s="141" t="s">
        <v>161</v>
      </c>
      <c r="H840" s="163"/>
      <c r="I840" s="163"/>
      <c r="J840" s="163"/>
      <c r="K840" s="163"/>
      <c r="L840" s="163"/>
      <c r="M840" s="163"/>
      <c r="N840" s="139"/>
      <c r="O840" s="139"/>
      <c r="Q840" s="174"/>
      <c r="R840" s="174"/>
      <c r="S840" s="174"/>
      <c r="T840" s="174"/>
      <c r="U840" s="174"/>
      <c r="V840" s="174"/>
      <c r="W840" s="140"/>
      <c r="X840" s="140"/>
      <c r="Z840" s="176"/>
      <c r="AA840" s="176"/>
      <c r="AB840" s="176"/>
      <c r="AC840" s="176"/>
      <c r="AD840" s="176"/>
      <c r="AE840" s="176"/>
      <c r="AF840" s="172"/>
      <c r="AG840" s="172"/>
      <c r="AI840" s="168"/>
      <c r="AJ840" s="168"/>
      <c r="AK840" s="170">
        <f t="shared" si="117"/>
        <v>0</v>
      </c>
      <c r="AL840" s="170">
        <f>IFERROR(VLOOKUP(B840,[3]rptBudgetaryBudgetCrossOrganiza!$A$8792:$O$10068,13,FALSE),"0")</f>
        <v>0</v>
      </c>
      <c r="AM840" s="170"/>
      <c r="AN840" s="170"/>
      <c r="AO840" s="170"/>
      <c r="AP840" s="170"/>
      <c r="AQ840" s="170"/>
      <c r="AS840" s="140"/>
      <c r="AT840" s="140"/>
      <c r="AU840" s="140"/>
      <c r="AV840" s="140"/>
      <c r="AW840" s="140"/>
      <c r="AX840" s="140"/>
      <c r="AY840" s="140"/>
      <c r="AZ840" s="140"/>
      <c r="BA840" s="141" t="b">
        <f t="shared" si="118"/>
        <v>1</v>
      </c>
      <c r="BB840" s="141">
        <f t="shared" si="112"/>
        <v>0</v>
      </c>
    </row>
    <row r="841" spans="2:54" hidden="1" x14ac:dyDescent="0.2">
      <c r="B841" s="141" t="s">
        <v>1202</v>
      </c>
      <c r="C841" s="148" t="str">
        <f t="shared" si="113"/>
        <v>45</v>
      </c>
      <c r="D841" s="148" t="str">
        <f t="shared" si="114"/>
        <v>41</v>
      </c>
      <c r="E841" s="148" t="str">
        <f t="shared" si="115"/>
        <v>000</v>
      </c>
      <c r="F841" s="127" t="str">
        <f t="shared" si="116"/>
        <v>6350.04</v>
      </c>
      <c r="G841" s="141" t="s">
        <v>1050</v>
      </c>
      <c r="H841" s="163"/>
      <c r="I841" s="163"/>
      <c r="J841" s="163"/>
      <c r="K841" s="163"/>
      <c r="L841" s="163"/>
      <c r="M841" s="163"/>
      <c r="N841" s="139"/>
      <c r="O841" s="139"/>
      <c r="Q841" s="174"/>
      <c r="R841" s="174"/>
      <c r="S841" s="174"/>
      <c r="T841" s="174"/>
      <c r="U841" s="174"/>
      <c r="V841" s="174"/>
      <c r="W841" s="140"/>
      <c r="X841" s="140"/>
      <c r="Z841" s="176"/>
      <c r="AA841" s="176"/>
      <c r="AB841" s="176"/>
      <c r="AC841" s="176"/>
      <c r="AD841" s="176"/>
      <c r="AE841" s="176"/>
      <c r="AF841" s="172"/>
      <c r="AG841" s="172"/>
      <c r="AI841" s="168"/>
      <c r="AJ841" s="168"/>
      <c r="AK841" s="170">
        <f t="shared" si="117"/>
        <v>0</v>
      </c>
      <c r="AL841" s="170">
        <f>IFERROR(VLOOKUP(B841,[3]rptBudgetaryBudgetCrossOrganiza!$A$8792:$O$10068,13,FALSE),"0")</f>
        <v>0</v>
      </c>
      <c r="AM841" s="170"/>
      <c r="AN841" s="170"/>
      <c r="AO841" s="170"/>
      <c r="AP841" s="170"/>
      <c r="AQ841" s="170"/>
      <c r="AS841" s="140"/>
      <c r="AT841" s="140"/>
      <c r="AU841" s="140"/>
      <c r="AV841" s="140"/>
      <c r="AW841" s="140"/>
      <c r="AX841" s="140"/>
      <c r="AY841" s="140"/>
      <c r="AZ841" s="140"/>
      <c r="BA841" s="141" t="b">
        <f t="shared" si="118"/>
        <v>1</v>
      </c>
      <c r="BB841" s="141">
        <f t="shared" si="112"/>
        <v>0</v>
      </c>
    </row>
    <row r="842" spans="2:54" hidden="1" x14ac:dyDescent="0.2">
      <c r="B842" s="141" t="s">
        <v>1203</v>
      </c>
      <c r="C842" s="148" t="str">
        <f t="shared" si="113"/>
        <v>45</v>
      </c>
      <c r="D842" s="148" t="str">
        <f t="shared" si="114"/>
        <v>41</v>
      </c>
      <c r="E842" s="148" t="str">
        <f t="shared" si="115"/>
        <v>000</v>
      </c>
      <c r="F842" s="127" t="str">
        <f t="shared" si="116"/>
        <v>6350.05</v>
      </c>
      <c r="G842" s="141" t="s">
        <v>1232</v>
      </c>
      <c r="H842" s="163"/>
      <c r="I842" s="163"/>
      <c r="J842" s="163"/>
      <c r="K842" s="163"/>
      <c r="L842" s="163"/>
      <c r="M842" s="163"/>
      <c r="N842" s="139"/>
      <c r="O842" s="139"/>
      <c r="Q842" s="174"/>
      <c r="R842" s="174"/>
      <c r="S842" s="174"/>
      <c r="T842" s="174"/>
      <c r="U842" s="174"/>
      <c r="V842" s="174"/>
      <c r="W842" s="140"/>
      <c r="X842" s="140"/>
      <c r="Z842" s="176"/>
      <c r="AA842" s="176"/>
      <c r="AB842" s="176"/>
      <c r="AC842" s="176"/>
      <c r="AD842" s="176"/>
      <c r="AE842" s="176"/>
      <c r="AF842" s="172"/>
      <c r="AG842" s="172"/>
      <c r="AI842" s="168"/>
      <c r="AJ842" s="168"/>
      <c r="AK842" s="170">
        <f t="shared" si="117"/>
        <v>0</v>
      </c>
      <c r="AL842" s="170">
        <f>IFERROR(VLOOKUP(B842,[3]rptBudgetaryBudgetCrossOrganiza!$A$8792:$O$10068,13,FALSE),"0")</f>
        <v>0</v>
      </c>
      <c r="AM842" s="170"/>
      <c r="AN842" s="170"/>
      <c r="AO842" s="170"/>
      <c r="AP842" s="170"/>
      <c r="AQ842" s="170"/>
      <c r="AS842" s="140"/>
      <c r="AT842" s="140"/>
      <c r="AU842" s="140"/>
      <c r="AV842" s="140"/>
      <c r="AW842" s="140"/>
      <c r="AX842" s="140"/>
      <c r="AY842" s="140"/>
      <c r="AZ842" s="140"/>
      <c r="BA842" s="141" t="b">
        <f t="shared" si="118"/>
        <v>1</v>
      </c>
      <c r="BB842" s="141">
        <f t="shared" si="112"/>
        <v>0</v>
      </c>
    </row>
    <row r="843" spans="2:54" hidden="1" x14ac:dyDescent="0.2">
      <c r="B843" s="141" t="s">
        <v>1204</v>
      </c>
      <c r="C843" s="148" t="str">
        <f t="shared" si="113"/>
        <v>45</v>
      </c>
      <c r="D843" s="148" t="str">
        <f t="shared" si="114"/>
        <v>41</v>
      </c>
      <c r="E843" s="148" t="str">
        <f t="shared" si="115"/>
        <v>000</v>
      </c>
      <c r="F843" s="127" t="str">
        <f t="shared" si="116"/>
        <v>6350.06</v>
      </c>
      <c r="G843" s="141" t="s">
        <v>1233</v>
      </c>
      <c r="H843" s="163"/>
      <c r="I843" s="163"/>
      <c r="J843" s="163"/>
      <c r="K843" s="163"/>
      <c r="L843" s="163"/>
      <c r="M843" s="163"/>
      <c r="N843" s="139"/>
      <c r="O843" s="139"/>
      <c r="Q843" s="174"/>
      <c r="R843" s="174"/>
      <c r="S843" s="174"/>
      <c r="T843" s="174"/>
      <c r="U843" s="174"/>
      <c r="V843" s="174"/>
      <c r="W843" s="140"/>
      <c r="X843" s="140"/>
      <c r="Z843" s="176"/>
      <c r="AA843" s="176"/>
      <c r="AB843" s="176"/>
      <c r="AC843" s="176"/>
      <c r="AD843" s="176"/>
      <c r="AE843" s="176"/>
      <c r="AF843" s="172"/>
      <c r="AG843" s="172"/>
      <c r="AI843" s="168"/>
      <c r="AJ843" s="168"/>
      <c r="AK843" s="170">
        <f t="shared" si="117"/>
        <v>0</v>
      </c>
      <c r="AL843" s="170">
        <f>IFERROR(VLOOKUP(B843,[3]rptBudgetaryBudgetCrossOrganiza!$A$8792:$O$10068,13,FALSE),"0")</f>
        <v>0</v>
      </c>
      <c r="AM843" s="170"/>
      <c r="AN843" s="170"/>
      <c r="AO843" s="170"/>
      <c r="AP843" s="170"/>
      <c r="AQ843" s="170"/>
      <c r="AS843" s="140"/>
      <c r="AT843" s="140"/>
      <c r="AU843" s="140"/>
      <c r="AV843" s="140"/>
      <c r="AW843" s="140"/>
      <c r="AX843" s="140"/>
      <c r="AY843" s="140"/>
      <c r="AZ843" s="140"/>
      <c r="BA843" s="141" t="b">
        <f t="shared" si="118"/>
        <v>1</v>
      </c>
      <c r="BB843" s="141">
        <f t="shared" si="112"/>
        <v>0</v>
      </c>
    </row>
    <row r="844" spans="2:54" hidden="1" x14ac:dyDescent="0.2">
      <c r="B844" s="141" t="s">
        <v>1205</v>
      </c>
      <c r="C844" s="148" t="str">
        <f t="shared" si="113"/>
        <v>45</v>
      </c>
      <c r="D844" s="148" t="str">
        <f t="shared" si="114"/>
        <v>41</v>
      </c>
      <c r="E844" s="148" t="str">
        <f t="shared" si="115"/>
        <v>000</v>
      </c>
      <c r="F844" s="127" t="str">
        <f t="shared" si="116"/>
        <v>6400.01</v>
      </c>
      <c r="G844" s="141" t="s">
        <v>162</v>
      </c>
      <c r="H844" s="163"/>
      <c r="I844" s="163"/>
      <c r="J844" s="163"/>
      <c r="K844" s="163"/>
      <c r="L844" s="163"/>
      <c r="M844" s="163"/>
      <c r="N844" s="139"/>
      <c r="O844" s="139"/>
      <c r="Q844" s="174"/>
      <c r="R844" s="174"/>
      <c r="S844" s="174"/>
      <c r="T844" s="174"/>
      <c r="U844" s="174"/>
      <c r="V844" s="174"/>
      <c r="W844" s="140"/>
      <c r="X844" s="140"/>
      <c r="Z844" s="176"/>
      <c r="AA844" s="176"/>
      <c r="AB844" s="176"/>
      <c r="AC844" s="176"/>
      <c r="AD844" s="176"/>
      <c r="AE844" s="176"/>
      <c r="AF844" s="172"/>
      <c r="AG844" s="172"/>
      <c r="AI844" s="168"/>
      <c r="AJ844" s="168"/>
      <c r="AK844" s="170">
        <f t="shared" si="117"/>
        <v>0</v>
      </c>
      <c r="AL844" s="170">
        <f>IFERROR(VLOOKUP(B844,[3]rptBudgetaryBudgetCrossOrganiza!$A$8792:$O$10068,13,FALSE),"0")</f>
        <v>0</v>
      </c>
      <c r="AM844" s="170"/>
      <c r="AN844" s="170"/>
      <c r="AO844" s="170"/>
      <c r="AP844" s="170"/>
      <c r="AQ844" s="170"/>
      <c r="AS844" s="140"/>
      <c r="AT844" s="140"/>
      <c r="AU844" s="140"/>
      <c r="AV844" s="140"/>
      <c r="AW844" s="140"/>
      <c r="AX844" s="140"/>
      <c r="AY844" s="140"/>
      <c r="AZ844" s="140"/>
      <c r="BA844" s="141" t="b">
        <f t="shared" si="118"/>
        <v>1</v>
      </c>
      <c r="BB844" s="141">
        <f t="shared" si="112"/>
        <v>0</v>
      </c>
    </row>
    <row r="845" spans="2:54" hidden="1" x14ac:dyDescent="0.2">
      <c r="B845" s="141" t="s">
        <v>1206</v>
      </c>
      <c r="C845" s="148" t="str">
        <f t="shared" si="113"/>
        <v>45</v>
      </c>
      <c r="D845" s="148" t="str">
        <f t="shared" si="114"/>
        <v>41</v>
      </c>
      <c r="E845" s="148" t="str">
        <f t="shared" si="115"/>
        <v>000</v>
      </c>
      <c r="F845" s="127" t="str">
        <f t="shared" si="116"/>
        <v>6400.02</v>
      </c>
      <c r="G845" s="141" t="s">
        <v>120</v>
      </c>
      <c r="H845" s="163"/>
      <c r="I845" s="163"/>
      <c r="J845" s="163"/>
      <c r="K845" s="163"/>
      <c r="L845" s="163"/>
      <c r="M845" s="163"/>
      <c r="N845" s="139"/>
      <c r="O845" s="139"/>
      <c r="Q845" s="174"/>
      <c r="R845" s="174"/>
      <c r="S845" s="174"/>
      <c r="T845" s="174"/>
      <c r="U845" s="174"/>
      <c r="V845" s="174"/>
      <c r="W845" s="140"/>
      <c r="X845" s="140"/>
      <c r="Z845" s="176"/>
      <c r="AA845" s="176"/>
      <c r="AB845" s="176"/>
      <c r="AC845" s="176"/>
      <c r="AD845" s="176"/>
      <c r="AE845" s="176"/>
      <c r="AF845" s="172"/>
      <c r="AG845" s="172"/>
      <c r="AI845" s="168"/>
      <c r="AJ845" s="168"/>
      <c r="AK845" s="170">
        <f t="shared" si="117"/>
        <v>0</v>
      </c>
      <c r="AL845" s="170">
        <f>IFERROR(VLOOKUP(B845,[3]rptBudgetaryBudgetCrossOrganiza!$A$8792:$O$10068,13,FALSE),"0")</f>
        <v>0</v>
      </c>
      <c r="AM845" s="170"/>
      <c r="AN845" s="170"/>
      <c r="AO845" s="170"/>
      <c r="AP845" s="170"/>
      <c r="AQ845" s="170"/>
      <c r="AS845" s="140"/>
      <c r="AT845" s="140"/>
      <c r="AU845" s="140"/>
      <c r="AV845" s="140"/>
      <c r="AW845" s="140"/>
      <c r="AX845" s="140"/>
      <c r="AY845" s="140"/>
      <c r="AZ845" s="140"/>
      <c r="BA845" s="141" t="b">
        <f t="shared" si="118"/>
        <v>1</v>
      </c>
      <c r="BB845" s="141">
        <f t="shared" ref="BB845:BB868" si="119">AK845-AI845</f>
        <v>0</v>
      </c>
    </row>
    <row r="846" spans="2:54" hidden="1" x14ac:dyDescent="0.2">
      <c r="B846" s="141" t="s">
        <v>1207</v>
      </c>
      <c r="C846" s="148" t="str">
        <f t="shared" si="113"/>
        <v>45</v>
      </c>
      <c r="D846" s="148" t="str">
        <f t="shared" si="114"/>
        <v>41</v>
      </c>
      <c r="E846" s="148" t="str">
        <f t="shared" si="115"/>
        <v>000</v>
      </c>
      <c r="F846" s="127" t="str">
        <f t="shared" si="116"/>
        <v>6400.03</v>
      </c>
      <c r="G846" s="141" t="s">
        <v>1061</v>
      </c>
      <c r="H846" s="163"/>
      <c r="I846" s="163"/>
      <c r="J846" s="163"/>
      <c r="K846" s="163"/>
      <c r="L846" s="163"/>
      <c r="M846" s="163"/>
      <c r="N846" s="139"/>
      <c r="O846" s="139"/>
      <c r="Q846" s="174"/>
      <c r="R846" s="174"/>
      <c r="S846" s="174"/>
      <c r="T846" s="174"/>
      <c r="U846" s="174"/>
      <c r="V846" s="174"/>
      <c r="W846" s="140"/>
      <c r="X846" s="140"/>
      <c r="Z846" s="176"/>
      <c r="AA846" s="176"/>
      <c r="AB846" s="176"/>
      <c r="AC846" s="176"/>
      <c r="AD846" s="176"/>
      <c r="AE846" s="176"/>
      <c r="AF846" s="172"/>
      <c r="AG846" s="172"/>
      <c r="AI846" s="168"/>
      <c r="AJ846" s="168"/>
      <c r="AK846" s="170">
        <f t="shared" si="117"/>
        <v>0</v>
      </c>
      <c r="AL846" s="170">
        <f>IFERROR(VLOOKUP(B846,[3]rptBudgetaryBudgetCrossOrganiza!$A$8792:$O$10068,13,FALSE),"0")</f>
        <v>0</v>
      </c>
      <c r="AM846" s="170"/>
      <c r="AN846" s="170"/>
      <c r="AO846" s="170"/>
      <c r="AP846" s="170"/>
      <c r="AQ846" s="170"/>
      <c r="AS846" s="140"/>
      <c r="AT846" s="140"/>
      <c r="AU846" s="140"/>
      <c r="AV846" s="140"/>
      <c r="AW846" s="140"/>
      <c r="AX846" s="140"/>
      <c r="AY846" s="140"/>
      <c r="AZ846" s="140"/>
      <c r="BA846" s="141" t="b">
        <f t="shared" si="118"/>
        <v>1</v>
      </c>
      <c r="BB846" s="141">
        <f t="shared" si="119"/>
        <v>0</v>
      </c>
    </row>
    <row r="847" spans="2:54" hidden="1" x14ac:dyDescent="0.2">
      <c r="B847" s="141" t="s">
        <v>1208</v>
      </c>
      <c r="C847" s="148" t="str">
        <f t="shared" si="113"/>
        <v>45</v>
      </c>
      <c r="D847" s="148" t="str">
        <f t="shared" si="114"/>
        <v>41</v>
      </c>
      <c r="E847" s="148" t="str">
        <f t="shared" si="115"/>
        <v>000</v>
      </c>
      <c r="F847" s="127" t="str">
        <f t="shared" si="116"/>
        <v>6400.04</v>
      </c>
      <c r="G847" s="141" t="s">
        <v>121</v>
      </c>
      <c r="H847" s="163"/>
      <c r="I847" s="163"/>
      <c r="J847" s="163"/>
      <c r="K847" s="163"/>
      <c r="L847" s="163"/>
      <c r="M847" s="163"/>
      <c r="N847" s="139"/>
      <c r="O847" s="139"/>
      <c r="Q847" s="174"/>
      <c r="R847" s="174"/>
      <c r="S847" s="174"/>
      <c r="T847" s="174"/>
      <c r="U847" s="174"/>
      <c r="V847" s="174"/>
      <c r="W847" s="140"/>
      <c r="X847" s="140"/>
      <c r="Z847" s="176"/>
      <c r="AA847" s="176"/>
      <c r="AB847" s="176"/>
      <c r="AC847" s="176"/>
      <c r="AD847" s="176"/>
      <c r="AE847" s="176"/>
      <c r="AF847" s="172"/>
      <c r="AG847" s="172"/>
      <c r="AI847" s="168"/>
      <c r="AJ847" s="168"/>
      <c r="AK847" s="170">
        <f t="shared" si="117"/>
        <v>0</v>
      </c>
      <c r="AL847" s="170">
        <f>IFERROR(VLOOKUP(B847,[3]rptBudgetaryBudgetCrossOrganiza!$A$8792:$O$10068,13,FALSE),"0")</f>
        <v>0</v>
      </c>
      <c r="AM847" s="170"/>
      <c r="AN847" s="170"/>
      <c r="AO847" s="170"/>
      <c r="AP847" s="170"/>
      <c r="AQ847" s="170"/>
      <c r="AS847" s="140"/>
      <c r="AT847" s="140"/>
      <c r="AU847" s="140"/>
      <c r="AV847" s="140"/>
      <c r="AW847" s="140"/>
      <c r="AX847" s="140"/>
      <c r="AY847" s="140"/>
      <c r="AZ847" s="140"/>
      <c r="BA847" s="141" t="b">
        <f t="shared" si="118"/>
        <v>1</v>
      </c>
      <c r="BB847" s="141">
        <f t="shared" si="119"/>
        <v>0</v>
      </c>
    </row>
    <row r="848" spans="2:54" hidden="1" x14ac:dyDescent="0.2">
      <c r="B848" s="141" t="s">
        <v>1209</v>
      </c>
      <c r="C848" s="148" t="str">
        <f t="shared" si="113"/>
        <v>45</v>
      </c>
      <c r="D848" s="148" t="str">
        <f t="shared" si="114"/>
        <v>41</v>
      </c>
      <c r="E848" s="148" t="str">
        <f t="shared" si="115"/>
        <v>000</v>
      </c>
      <c r="F848" s="127" t="str">
        <f t="shared" si="116"/>
        <v>6400.05</v>
      </c>
      <c r="G848" s="141" t="s">
        <v>122</v>
      </c>
      <c r="H848" s="163"/>
      <c r="I848" s="163"/>
      <c r="J848" s="163"/>
      <c r="K848" s="163"/>
      <c r="L848" s="163"/>
      <c r="M848" s="163"/>
      <c r="N848" s="139"/>
      <c r="O848" s="139"/>
      <c r="Q848" s="174"/>
      <c r="R848" s="174"/>
      <c r="S848" s="174"/>
      <c r="T848" s="174"/>
      <c r="U848" s="174"/>
      <c r="V848" s="174"/>
      <c r="W848" s="140"/>
      <c r="X848" s="140"/>
      <c r="Z848" s="176"/>
      <c r="AA848" s="176"/>
      <c r="AB848" s="176"/>
      <c r="AC848" s="176"/>
      <c r="AD848" s="176"/>
      <c r="AE848" s="176"/>
      <c r="AF848" s="172"/>
      <c r="AG848" s="172"/>
      <c r="AI848" s="168"/>
      <c r="AJ848" s="168"/>
      <c r="AK848" s="170">
        <f t="shared" si="117"/>
        <v>0</v>
      </c>
      <c r="AL848" s="170">
        <f>IFERROR(VLOOKUP(B848,[3]rptBudgetaryBudgetCrossOrganiza!$A$8792:$O$10068,13,FALSE),"0")</f>
        <v>0</v>
      </c>
      <c r="AM848" s="170"/>
      <c r="AN848" s="170"/>
      <c r="AO848" s="170"/>
      <c r="AP848" s="170"/>
      <c r="AQ848" s="170"/>
      <c r="AS848" s="140"/>
      <c r="AT848" s="140"/>
      <c r="AU848" s="140"/>
      <c r="AV848" s="140"/>
      <c r="AW848" s="140"/>
      <c r="AX848" s="140"/>
      <c r="AY848" s="140"/>
      <c r="AZ848" s="140"/>
      <c r="BA848" s="141" t="b">
        <f t="shared" si="118"/>
        <v>1</v>
      </c>
      <c r="BB848" s="141">
        <f t="shared" si="119"/>
        <v>0</v>
      </c>
    </row>
    <row r="849" spans="2:54" hidden="1" x14ac:dyDescent="0.2">
      <c r="B849" s="141" t="s">
        <v>1210</v>
      </c>
      <c r="C849" s="148" t="str">
        <f t="shared" si="113"/>
        <v>45</v>
      </c>
      <c r="D849" s="148" t="str">
        <f t="shared" si="114"/>
        <v>41</v>
      </c>
      <c r="E849" s="148" t="str">
        <f t="shared" si="115"/>
        <v>000</v>
      </c>
      <c r="F849" s="127" t="str">
        <f t="shared" si="116"/>
        <v>6600.01</v>
      </c>
      <c r="G849" s="141" t="s">
        <v>164</v>
      </c>
      <c r="H849" s="163"/>
      <c r="I849" s="163"/>
      <c r="J849" s="163"/>
      <c r="K849" s="163"/>
      <c r="L849" s="163"/>
      <c r="M849" s="163"/>
      <c r="N849" s="139"/>
      <c r="O849" s="139"/>
      <c r="Q849" s="174"/>
      <c r="R849" s="174"/>
      <c r="S849" s="174"/>
      <c r="T849" s="174"/>
      <c r="U849" s="174"/>
      <c r="V849" s="174"/>
      <c r="W849" s="140"/>
      <c r="X849" s="140"/>
      <c r="Z849" s="176"/>
      <c r="AA849" s="176"/>
      <c r="AB849" s="176"/>
      <c r="AC849" s="176"/>
      <c r="AD849" s="176"/>
      <c r="AE849" s="176"/>
      <c r="AF849" s="172"/>
      <c r="AG849" s="172"/>
      <c r="AI849" s="168"/>
      <c r="AJ849" s="168"/>
      <c r="AK849" s="170">
        <f t="shared" si="117"/>
        <v>0</v>
      </c>
      <c r="AL849" s="170">
        <f>IFERROR(VLOOKUP(B849,[3]rptBudgetaryBudgetCrossOrganiza!$A$8792:$O$10068,13,FALSE),"0")</f>
        <v>0</v>
      </c>
      <c r="AM849" s="170"/>
      <c r="AN849" s="170"/>
      <c r="AO849" s="170"/>
      <c r="AP849" s="170"/>
      <c r="AQ849" s="170"/>
      <c r="AS849" s="140"/>
      <c r="AT849" s="140"/>
      <c r="AU849" s="140"/>
      <c r="AV849" s="140"/>
      <c r="AW849" s="140"/>
      <c r="AX849" s="140"/>
      <c r="AY849" s="140"/>
      <c r="AZ849" s="140"/>
      <c r="BA849" s="141" t="b">
        <f t="shared" si="118"/>
        <v>1</v>
      </c>
      <c r="BB849" s="141">
        <f t="shared" si="119"/>
        <v>0</v>
      </c>
    </row>
    <row r="850" spans="2:54" hidden="1" x14ac:dyDescent="0.2">
      <c r="B850" s="141" t="s">
        <v>1211</v>
      </c>
      <c r="C850" s="148" t="str">
        <f t="shared" si="113"/>
        <v>45</v>
      </c>
      <c r="D850" s="148" t="str">
        <f t="shared" si="114"/>
        <v>41</v>
      </c>
      <c r="E850" s="148" t="str">
        <f t="shared" si="115"/>
        <v>000</v>
      </c>
      <c r="F850" s="127" t="str">
        <f t="shared" si="116"/>
        <v>6600.03</v>
      </c>
      <c r="G850" s="141" t="s">
        <v>165</v>
      </c>
      <c r="H850" s="163"/>
      <c r="I850" s="163"/>
      <c r="J850" s="163"/>
      <c r="K850" s="163"/>
      <c r="L850" s="163"/>
      <c r="M850" s="163"/>
      <c r="N850" s="139"/>
      <c r="O850" s="139"/>
      <c r="Q850" s="174"/>
      <c r="R850" s="174"/>
      <c r="S850" s="174"/>
      <c r="T850" s="174"/>
      <c r="U850" s="174"/>
      <c r="V850" s="174"/>
      <c r="W850" s="140"/>
      <c r="X850" s="140"/>
      <c r="Z850" s="176"/>
      <c r="AA850" s="176"/>
      <c r="AB850" s="176"/>
      <c r="AC850" s="176"/>
      <c r="AD850" s="176"/>
      <c r="AE850" s="176"/>
      <c r="AF850" s="172"/>
      <c r="AG850" s="172"/>
      <c r="AI850" s="168"/>
      <c r="AJ850" s="168"/>
      <c r="AK850" s="170">
        <f t="shared" si="117"/>
        <v>0</v>
      </c>
      <c r="AL850" s="170">
        <f>IFERROR(VLOOKUP(B850,[3]rptBudgetaryBudgetCrossOrganiza!$A$8792:$O$10068,13,FALSE),"0")</f>
        <v>0</v>
      </c>
      <c r="AM850" s="170"/>
      <c r="AN850" s="170"/>
      <c r="AO850" s="170"/>
      <c r="AP850" s="170"/>
      <c r="AQ850" s="170"/>
      <c r="AS850" s="140"/>
      <c r="AT850" s="140"/>
      <c r="AU850" s="140"/>
      <c r="AV850" s="140"/>
      <c r="AW850" s="140"/>
      <c r="AX850" s="140"/>
      <c r="AY850" s="140"/>
      <c r="AZ850" s="140"/>
      <c r="BA850" s="141" t="b">
        <f t="shared" si="118"/>
        <v>1</v>
      </c>
      <c r="BB850" s="141">
        <f t="shared" si="119"/>
        <v>0</v>
      </c>
    </row>
    <row r="851" spans="2:54" hidden="1" x14ac:dyDescent="0.2">
      <c r="B851" s="141" t="s">
        <v>1212</v>
      </c>
      <c r="C851" s="148" t="str">
        <f t="shared" si="113"/>
        <v>45</v>
      </c>
      <c r="D851" s="148" t="str">
        <f t="shared" si="114"/>
        <v>41</v>
      </c>
      <c r="E851" s="148" t="str">
        <f t="shared" si="115"/>
        <v>000</v>
      </c>
      <c r="F851" s="127" t="str">
        <f t="shared" si="116"/>
        <v>6600.04</v>
      </c>
      <c r="G851" s="141" t="s">
        <v>124</v>
      </c>
      <c r="H851" s="163"/>
      <c r="I851" s="163"/>
      <c r="J851" s="163"/>
      <c r="K851" s="163"/>
      <c r="L851" s="163"/>
      <c r="M851" s="163"/>
      <c r="N851" s="139"/>
      <c r="O851" s="139"/>
      <c r="Q851" s="174"/>
      <c r="R851" s="174"/>
      <c r="S851" s="174"/>
      <c r="T851" s="174"/>
      <c r="U851" s="174"/>
      <c r="V851" s="174"/>
      <c r="W851" s="140"/>
      <c r="X851" s="140"/>
      <c r="Z851" s="176"/>
      <c r="AA851" s="176"/>
      <c r="AB851" s="176"/>
      <c r="AC851" s="176"/>
      <c r="AD851" s="176"/>
      <c r="AE851" s="176"/>
      <c r="AF851" s="172"/>
      <c r="AG851" s="172"/>
      <c r="AI851" s="168"/>
      <c r="AJ851" s="168"/>
      <c r="AK851" s="170">
        <f t="shared" si="117"/>
        <v>0</v>
      </c>
      <c r="AL851" s="170">
        <f>IFERROR(VLOOKUP(B851,[3]rptBudgetaryBudgetCrossOrganiza!$A$8792:$O$10068,13,FALSE),"0")</f>
        <v>0</v>
      </c>
      <c r="AM851" s="170"/>
      <c r="AN851" s="170"/>
      <c r="AO851" s="170"/>
      <c r="AP851" s="170"/>
      <c r="AQ851" s="170"/>
      <c r="AS851" s="140"/>
      <c r="AT851" s="140"/>
      <c r="AU851" s="140"/>
      <c r="AV851" s="140"/>
      <c r="AW851" s="140"/>
      <c r="AX851" s="140"/>
      <c r="AY851" s="140"/>
      <c r="AZ851" s="140"/>
      <c r="BA851" s="141" t="b">
        <f t="shared" si="118"/>
        <v>1</v>
      </c>
      <c r="BB851" s="141">
        <f t="shared" si="119"/>
        <v>0</v>
      </c>
    </row>
    <row r="852" spans="2:54" hidden="1" x14ac:dyDescent="0.2">
      <c r="B852" s="141" t="s">
        <v>1213</v>
      </c>
      <c r="C852" s="148" t="str">
        <f t="shared" si="113"/>
        <v>45</v>
      </c>
      <c r="D852" s="148" t="str">
        <f t="shared" si="114"/>
        <v>41</v>
      </c>
      <c r="E852" s="148" t="str">
        <f t="shared" si="115"/>
        <v>000</v>
      </c>
      <c r="F852" s="127" t="str">
        <f t="shared" si="116"/>
        <v>6600.05</v>
      </c>
      <c r="G852" s="141" t="s">
        <v>1043</v>
      </c>
      <c r="H852" s="163"/>
      <c r="I852" s="163"/>
      <c r="J852" s="163"/>
      <c r="K852" s="163"/>
      <c r="L852" s="163"/>
      <c r="M852" s="163"/>
      <c r="N852" s="139"/>
      <c r="O852" s="139"/>
      <c r="Q852" s="174"/>
      <c r="R852" s="174"/>
      <c r="S852" s="174"/>
      <c r="T852" s="174"/>
      <c r="U852" s="174"/>
      <c r="V852" s="174"/>
      <c r="W852" s="140"/>
      <c r="X852" s="140"/>
      <c r="Z852" s="176"/>
      <c r="AA852" s="176"/>
      <c r="AB852" s="176"/>
      <c r="AC852" s="176"/>
      <c r="AD852" s="176"/>
      <c r="AE852" s="176"/>
      <c r="AF852" s="172"/>
      <c r="AG852" s="172"/>
      <c r="AI852" s="168"/>
      <c r="AJ852" s="168"/>
      <c r="AK852" s="170">
        <f t="shared" si="117"/>
        <v>0</v>
      </c>
      <c r="AL852" s="170">
        <f>IFERROR(VLOOKUP(B852,[3]rptBudgetaryBudgetCrossOrganiza!$A$8792:$O$10068,13,FALSE),"0")</f>
        <v>0</v>
      </c>
      <c r="AM852" s="170"/>
      <c r="AN852" s="170"/>
      <c r="AO852" s="170"/>
      <c r="AP852" s="170"/>
      <c r="AQ852" s="170"/>
      <c r="AS852" s="140"/>
      <c r="AT852" s="140"/>
      <c r="AU852" s="140"/>
      <c r="AV852" s="140"/>
      <c r="AW852" s="140"/>
      <c r="AX852" s="140"/>
      <c r="AY852" s="140"/>
      <c r="AZ852" s="140"/>
      <c r="BA852" s="141" t="b">
        <f t="shared" si="118"/>
        <v>1</v>
      </c>
      <c r="BB852" s="141">
        <f t="shared" si="119"/>
        <v>0</v>
      </c>
    </row>
    <row r="853" spans="2:54" hidden="1" x14ac:dyDescent="0.2">
      <c r="B853" s="141" t="s">
        <v>1214</v>
      </c>
      <c r="C853" s="148" t="str">
        <f t="shared" si="113"/>
        <v>45</v>
      </c>
      <c r="D853" s="148" t="str">
        <f t="shared" si="114"/>
        <v>41</v>
      </c>
      <c r="E853" s="148" t="str">
        <f t="shared" si="115"/>
        <v>000</v>
      </c>
      <c r="F853" s="127" t="str">
        <f t="shared" si="116"/>
        <v>6600.06</v>
      </c>
      <c r="G853" s="141" t="s">
        <v>166</v>
      </c>
      <c r="H853" s="163"/>
      <c r="I853" s="163"/>
      <c r="J853" s="163"/>
      <c r="K853" s="163"/>
      <c r="L853" s="163"/>
      <c r="M853" s="163"/>
      <c r="N853" s="139"/>
      <c r="O853" s="139"/>
      <c r="Q853" s="174"/>
      <c r="R853" s="174"/>
      <c r="S853" s="174"/>
      <c r="T853" s="174"/>
      <c r="U853" s="174"/>
      <c r="V853" s="174"/>
      <c r="W853" s="140"/>
      <c r="X853" s="140"/>
      <c r="Z853" s="176"/>
      <c r="AA853" s="176"/>
      <c r="AB853" s="176"/>
      <c r="AC853" s="176"/>
      <c r="AD853" s="176"/>
      <c r="AE853" s="176"/>
      <c r="AF853" s="172"/>
      <c r="AG853" s="172"/>
      <c r="AI853" s="168"/>
      <c r="AJ853" s="168"/>
      <c r="AK853" s="170">
        <f t="shared" si="117"/>
        <v>0</v>
      </c>
      <c r="AL853" s="170">
        <f>IFERROR(VLOOKUP(B853,[3]rptBudgetaryBudgetCrossOrganiza!$A$8792:$O$10068,13,FALSE),"0")</f>
        <v>0</v>
      </c>
      <c r="AM853" s="170"/>
      <c r="AN853" s="170"/>
      <c r="AO853" s="170"/>
      <c r="AP853" s="170"/>
      <c r="AQ853" s="170"/>
      <c r="AS853" s="140"/>
      <c r="AT853" s="140"/>
      <c r="AU853" s="140"/>
      <c r="AV853" s="140"/>
      <c r="AW853" s="140"/>
      <c r="AX853" s="140"/>
      <c r="AY853" s="140"/>
      <c r="AZ853" s="140"/>
      <c r="BA853" s="141" t="b">
        <f t="shared" si="118"/>
        <v>1</v>
      </c>
      <c r="BB853" s="141">
        <f t="shared" si="119"/>
        <v>0</v>
      </c>
    </row>
    <row r="854" spans="2:54" hidden="1" x14ac:dyDescent="0.2">
      <c r="B854" s="141" t="s">
        <v>1215</v>
      </c>
      <c r="C854" s="148" t="str">
        <f t="shared" si="113"/>
        <v>45</v>
      </c>
      <c r="D854" s="148" t="str">
        <f t="shared" si="114"/>
        <v>41</v>
      </c>
      <c r="E854" s="148" t="str">
        <f t="shared" si="115"/>
        <v>000</v>
      </c>
      <c r="F854" s="127" t="str">
        <f t="shared" si="116"/>
        <v>6600.07</v>
      </c>
      <c r="G854" s="141" t="s">
        <v>125</v>
      </c>
      <c r="H854" s="163"/>
      <c r="I854" s="163"/>
      <c r="J854" s="163"/>
      <c r="K854" s="163"/>
      <c r="L854" s="163"/>
      <c r="M854" s="163"/>
      <c r="N854" s="139"/>
      <c r="O854" s="139"/>
      <c r="Q854" s="174"/>
      <c r="R854" s="174"/>
      <c r="S854" s="174"/>
      <c r="T854" s="174"/>
      <c r="U854" s="174"/>
      <c r="V854" s="174"/>
      <c r="W854" s="140"/>
      <c r="X854" s="140"/>
      <c r="Z854" s="176"/>
      <c r="AA854" s="176"/>
      <c r="AB854" s="176"/>
      <c r="AC854" s="176"/>
      <c r="AD854" s="176"/>
      <c r="AE854" s="176"/>
      <c r="AF854" s="172"/>
      <c r="AG854" s="172"/>
      <c r="AI854" s="168"/>
      <c r="AJ854" s="168"/>
      <c r="AK854" s="170">
        <f t="shared" si="117"/>
        <v>0</v>
      </c>
      <c r="AL854" s="170">
        <f>IFERROR(VLOOKUP(B854,[3]rptBudgetaryBudgetCrossOrganiza!$A$8792:$O$10068,13,FALSE),"0")</f>
        <v>0</v>
      </c>
      <c r="AM854" s="170"/>
      <c r="AN854" s="170"/>
      <c r="AO854" s="170"/>
      <c r="AP854" s="170"/>
      <c r="AQ854" s="170"/>
      <c r="AS854" s="140"/>
      <c r="AT854" s="140"/>
      <c r="AU854" s="140"/>
      <c r="AV854" s="140"/>
      <c r="AW854" s="140"/>
      <c r="AX854" s="140"/>
      <c r="AY854" s="140"/>
      <c r="AZ854" s="140"/>
      <c r="BA854" s="141" t="b">
        <f t="shared" si="118"/>
        <v>1</v>
      </c>
      <c r="BB854" s="141">
        <f t="shared" si="119"/>
        <v>0</v>
      </c>
    </row>
    <row r="855" spans="2:54" hidden="1" x14ac:dyDescent="0.2">
      <c r="B855" s="141" t="s">
        <v>1216</v>
      </c>
      <c r="C855" s="148" t="str">
        <f t="shared" ref="C855:C868" si="120">MID(B855,5,2)</f>
        <v>45</v>
      </c>
      <c r="D855" s="148" t="str">
        <f t="shared" ref="D855:D868" si="121">MID(B855,8,2)</f>
        <v>41</v>
      </c>
      <c r="E855" s="148" t="str">
        <f t="shared" ref="E855:E868" si="122">MID(B855,11,3)</f>
        <v>000</v>
      </c>
      <c r="F855" s="127" t="str">
        <f t="shared" ref="F855:F868" si="123">RIGHT(B855,7)</f>
        <v>6600.08</v>
      </c>
      <c r="G855" s="141" t="s">
        <v>1234</v>
      </c>
      <c r="H855" s="163"/>
      <c r="I855" s="163"/>
      <c r="J855" s="163"/>
      <c r="K855" s="163"/>
      <c r="L855" s="163"/>
      <c r="M855" s="163"/>
      <c r="N855" s="139"/>
      <c r="O855" s="139"/>
      <c r="Q855" s="174"/>
      <c r="R855" s="174"/>
      <c r="S855" s="174"/>
      <c r="T855" s="174"/>
      <c r="U855" s="174"/>
      <c r="V855" s="174"/>
      <c r="W855" s="140"/>
      <c r="X855" s="140"/>
      <c r="Z855" s="176"/>
      <c r="AA855" s="176"/>
      <c r="AB855" s="176"/>
      <c r="AC855" s="176"/>
      <c r="AD855" s="176"/>
      <c r="AE855" s="176"/>
      <c r="AF855" s="172"/>
      <c r="AG855" s="172"/>
      <c r="AI855" s="168"/>
      <c r="AJ855" s="168"/>
      <c r="AK855" s="170">
        <f t="shared" si="117"/>
        <v>0</v>
      </c>
      <c r="AL855" s="170">
        <f>IFERROR(VLOOKUP(B855,[3]rptBudgetaryBudgetCrossOrganiza!$A$8792:$O$10068,13,FALSE),"0")</f>
        <v>0</v>
      </c>
      <c r="AM855" s="170"/>
      <c r="AN855" s="170"/>
      <c r="AO855" s="170"/>
      <c r="AP855" s="170"/>
      <c r="AQ855" s="170"/>
      <c r="AS855" s="140"/>
      <c r="AT855" s="140"/>
      <c r="AU855" s="140"/>
      <c r="AV855" s="140"/>
      <c r="AW855" s="140"/>
      <c r="AX855" s="140"/>
      <c r="AY855" s="140"/>
      <c r="AZ855" s="140"/>
      <c r="BA855" s="141" t="b">
        <f t="shared" si="118"/>
        <v>1</v>
      </c>
      <c r="BB855" s="141">
        <f t="shared" si="119"/>
        <v>0</v>
      </c>
    </row>
    <row r="856" spans="2:54" hidden="1" x14ac:dyDescent="0.2">
      <c r="B856" s="141" t="s">
        <v>1217</v>
      </c>
      <c r="C856" s="148" t="str">
        <f t="shared" si="120"/>
        <v>45</v>
      </c>
      <c r="D856" s="148" t="str">
        <f t="shared" si="121"/>
        <v>41</v>
      </c>
      <c r="E856" s="148" t="str">
        <f t="shared" si="122"/>
        <v>000</v>
      </c>
      <c r="F856" s="127" t="str">
        <f t="shared" si="123"/>
        <v>6600.14</v>
      </c>
      <c r="G856" s="141" t="s">
        <v>1235</v>
      </c>
      <c r="H856" s="163"/>
      <c r="I856" s="163"/>
      <c r="J856" s="163"/>
      <c r="K856" s="163"/>
      <c r="L856" s="163"/>
      <c r="M856" s="163"/>
      <c r="N856" s="139"/>
      <c r="O856" s="139"/>
      <c r="Q856" s="174"/>
      <c r="R856" s="174"/>
      <c r="S856" s="174"/>
      <c r="T856" s="174"/>
      <c r="U856" s="174"/>
      <c r="V856" s="174"/>
      <c r="W856" s="140"/>
      <c r="X856" s="140"/>
      <c r="Z856" s="176"/>
      <c r="AA856" s="176"/>
      <c r="AB856" s="176"/>
      <c r="AC856" s="176"/>
      <c r="AD856" s="176"/>
      <c r="AE856" s="176"/>
      <c r="AF856" s="172"/>
      <c r="AG856" s="172"/>
      <c r="AI856" s="168"/>
      <c r="AJ856" s="168"/>
      <c r="AK856" s="170">
        <f t="shared" ref="AK856:AK868" si="124">AJ856</f>
        <v>0</v>
      </c>
      <c r="AL856" s="170">
        <f>IFERROR(VLOOKUP(B856,[3]rptBudgetaryBudgetCrossOrganiza!$A$8792:$O$10068,13,FALSE),"0")</f>
        <v>0</v>
      </c>
      <c r="AM856" s="170"/>
      <c r="AN856" s="170"/>
      <c r="AO856" s="170"/>
      <c r="AP856" s="170"/>
      <c r="AQ856" s="170"/>
      <c r="AS856" s="140"/>
      <c r="AT856" s="140"/>
      <c r="AU856" s="140"/>
      <c r="AV856" s="140"/>
      <c r="AW856" s="140"/>
      <c r="AX856" s="140"/>
      <c r="AY856" s="140"/>
      <c r="AZ856" s="140"/>
      <c r="BA856" s="141" t="b">
        <f t="shared" si="118"/>
        <v>1</v>
      </c>
      <c r="BB856" s="141">
        <f t="shared" si="119"/>
        <v>0</v>
      </c>
    </row>
    <row r="857" spans="2:54" hidden="1" x14ac:dyDescent="0.2">
      <c r="B857" s="141" t="s">
        <v>1218</v>
      </c>
      <c r="C857" s="148" t="str">
        <f t="shared" si="120"/>
        <v>45</v>
      </c>
      <c r="D857" s="148" t="str">
        <f t="shared" si="121"/>
        <v>41</v>
      </c>
      <c r="E857" s="148" t="str">
        <f t="shared" si="122"/>
        <v>000</v>
      </c>
      <c r="F857" s="127" t="str">
        <f t="shared" si="123"/>
        <v>6600.24</v>
      </c>
      <c r="G857" s="141" t="s">
        <v>1236</v>
      </c>
      <c r="H857" s="163"/>
      <c r="I857" s="163"/>
      <c r="J857" s="163"/>
      <c r="K857" s="163"/>
      <c r="L857" s="163"/>
      <c r="M857" s="163"/>
      <c r="N857" s="139"/>
      <c r="O857" s="139"/>
      <c r="Q857" s="174"/>
      <c r="R857" s="174"/>
      <c r="S857" s="174"/>
      <c r="T857" s="174"/>
      <c r="U857" s="174"/>
      <c r="V857" s="174"/>
      <c r="W857" s="140"/>
      <c r="X857" s="140"/>
      <c r="Z857" s="176"/>
      <c r="AA857" s="176"/>
      <c r="AB857" s="176"/>
      <c r="AC857" s="176"/>
      <c r="AD857" s="176"/>
      <c r="AE857" s="176"/>
      <c r="AF857" s="172"/>
      <c r="AG857" s="172"/>
      <c r="AI857" s="168"/>
      <c r="AJ857" s="168"/>
      <c r="AK857" s="170">
        <f t="shared" si="124"/>
        <v>0</v>
      </c>
      <c r="AL857" s="170">
        <f>IFERROR(VLOOKUP(B857,[3]rptBudgetaryBudgetCrossOrganiza!$A$8792:$O$10068,13,FALSE),"0")</f>
        <v>0</v>
      </c>
      <c r="AM857" s="170"/>
      <c r="AN857" s="170"/>
      <c r="AO857" s="170"/>
      <c r="AP857" s="170"/>
      <c r="AQ857" s="170"/>
      <c r="AS857" s="140"/>
      <c r="AT857" s="140"/>
      <c r="AU857" s="140"/>
      <c r="AV857" s="140"/>
      <c r="AW857" s="140"/>
      <c r="AX857" s="140"/>
      <c r="AY857" s="140"/>
      <c r="AZ857" s="140"/>
      <c r="BA857" s="141" t="b">
        <f t="shared" si="118"/>
        <v>1</v>
      </c>
      <c r="BB857" s="141">
        <f t="shared" si="119"/>
        <v>0</v>
      </c>
    </row>
    <row r="858" spans="2:54" hidden="1" x14ac:dyDescent="0.2">
      <c r="B858" s="141" t="s">
        <v>1219</v>
      </c>
      <c r="C858" s="148" t="str">
        <f t="shared" si="120"/>
        <v>45</v>
      </c>
      <c r="D858" s="148" t="str">
        <f t="shared" si="121"/>
        <v>41</v>
      </c>
      <c r="E858" s="148" t="str">
        <f t="shared" si="122"/>
        <v>000</v>
      </c>
      <c r="F858" s="127" t="str">
        <f t="shared" si="123"/>
        <v>6600.25</v>
      </c>
      <c r="G858" s="141" t="s">
        <v>167</v>
      </c>
      <c r="H858" s="163"/>
      <c r="I858" s="163"/>
      <c r="J858" s="163"/>
      <c r="K858" s="163"/>
      <c r="L858" s="163"/>
      <c r="M858" s="163"/>
      <c r="N858" s="139"/>
      <c r="O858" s="139"/>
      <c r="Q858" s="174"/>
      <c r="R858" s="174"/>
      <c r="S858" s="174"/>
      <c r="T858" s="174"/>
      <c r="U858" s="174"/>
      <c r="V858" s="174"/>
      <c r="W858" s="140"/>
      <c r="X858" s="140"/>
      <c r="Z858" s="176"/>
      <c r="AA858" s="176"/>
      <c r="AB858" s="176"/>
      <c r="AC858" s="176"/>
      <c r="AD858" s="176"/>
      <c r="AE858" s="176"/>
      <c r="AF858" s="172"/>
      <c r="AG858" s="172"/>
      <c r="AI858" s="168"/>
      <c r="AJ858" s="168"/>
      <c r="AK858" s="170">
        <f t="shared" si="124"/>
        <v>0</v>
      </c>
      <c r="AL858" s="170">
        <f>IFERROR(VLOOKUP(B858,[3]rptBudgetaryBudgetCrossOrganiza!$A$8792:$O$10068,13,FALSE),"0")</f>
        <v>0</v>
      </c>
      <c r="AM858" s="170"/>
      <c r="AN858" s="170"/>
      <c r="AO858" s="170"/>
      <c r="AP858" s="170"/>
      <c r="AQ858" s="170"/>
      <c r="AS858" s="140"/>
      <c r="AT858" s="140"/>
      <c r="AU858" s="140"/>
      <c r="AV858" s="140"/>
      <c r="AW858" s="140"/>
      <c r="AX858" s="140"/>
      <c r="AY858" s="140"/>
      <c r="AZ858" s="140"/>
      <c r="BA858" s="141" t="b">
        <f t="shared" si="118"/>
        <v>1</v>
      </c>
      <c r="BB858" s="141">
        <f t="shared" si="119"/>
        <v>0</v>
      </c>
    </row>
    <row r="859" spans="2:54" hidden="1" x14ac:dyDescent="0.2">
      <c r="B859" s="141" t="s">
        <v>1220</v>
      </c>
      <c r="C859" s="148" t="str">
        <f t="shared" si="120"/>
        <v>45</v>
      </c>
      <c r="D859" s="148" t="str">
        <f t="shared" si="121"/>
        <v>41</v>
      </c>
      <c r="E859" s="148" t="str">
        <f t="shared" si="122"/>
        <v>000</v>
      </c>
      <c r="F859" s="127" t="str">
        <f t="shared" si="123"/>
        <v>6600.26</v>
      </c>
      <c r="G859" s="141" t="s">
        <v>183</v>
      </c>
      <c r="H859" s="163"/>
      <c r="I859" s="163"/>
      <c r="J859" s="163"/>
      <c r="K859" s="163"/>
      <c r="L859" s="163"/>
      <c r="M859" s="163"/>
      <c r="N859" s="139"/>
      <c r="O859" s="139"/>
      <c r="Q859" s="174"/>
      <c r="R859" s="174"/>
      <c r="S859" s="174"/>
      <c r="T859" s="174"/>
      <c r="U859" s="174"/>
      <c r="V859" s="174"/>
      <c r="W859" s="140"/>
      <c r="X859" s="140"/>
      <c r="Z859" s="176"/>
      <c r="AA859" s="176"/>
      <c r="AB859" s="176"/>
      <c r="AC859" s="176"/>
      <c r="AD859" s="176"/>
      <c r="AE859" s="176"/>
      <c r="AF859" s="172"/>
      <c r="AG859" s="172"/>
      <c r="AI859" s="168"/>
      <c r="AJ859" s="168"/>
      <c r="AK859" s="170">
        <f t="shared" si="124"/>
        <v>0</v>
      </c>
      <c r="AL859" s="170">
        <f>IFERROR(VLOOKUP(B859,[3]rptBudgetaryBudgetCrossOrganiza!$A$8792:$O$10068,13,FALSE),"0")</f>
        <v>0</v>
      </c>
      <c r="AM859" s="170"/>
      <c r="AN859" s="170"/>
      <c r="AO859" s="170"/>
      <c r="AP859" s="170"/>
      <c r="AQ859" s="170"/>
      <c r="AS859" s="140"/>
      <c r="AT859" s="140"/>
      <c r="AU859" s="140"/>
      <c r="AV859" s="140"/>
      <c r="AW859" s="140"/>
      <c r="AX859" s="140"/>
      <c r="AY859" s="140"/>
      <c r="AZ859" s="140"/>
      <c r="BA859" s="141" t="b">
        <f t="shared" si="118"/>
        <v>1</v>
      </c>
      <c r="BB859" s="141">
        <f t="shared" si="119"/>
        <v>0</v>
      </c>
    </row>
    <row r="860" spans="2:54" hidden="1" x14ac:dyDescent="0.2">
      <c r="B860" s="141" t="s">
        <v>1221</v>
      </c>
      <c r="C860" s="148" t="str">
        <f t="shared" si="120"/>
        <v>45</v>
      </c>
      <c r="D860" s="148" t="str">
        <f t="shared" si="121"/>
        <v>41</v>
      </c>
      <c r="E860" s="148" t="str">
        <f t="shared" si="122"/>
        <v>000</v>
      </c>
      <c r="F860" s="127" t="str">
        <f t="shared" si="123"/>
        <v>6600.27</v>
      </c>
      <c r="G860" s="141" t="s">
        <v>1237</v>
      </c>
      <c r="H860" s="163"/>
      <c r="I860" s="163"/>
      <c r="J860" s="163"/>
      <c r="K860" s="163"/>
      <c r="L860" s="163"/>
      <c r="M860" s="163"/>
      <c r="N860" s="139"/>
      <c r="O860" s="139"/>
      <c r="Q860" s="174"/>
      <c r="R860" s="174"/>
      <c r="S860" s="174"/>
      <c r="T860" s="174"/>
      <c r="U860" s="174"/>
      <c r="V860" s="174"/>
      <c r="W860" s="140"/>
      <c r="X860" s="140"/>
      <c r="Z860" s="176"/>
      <c r="AA860" s="176"/>
      <c r="AB860" s="176"/>
      <c r="AC860" s="176"/>
      <c r="AD860" s="176"/>
      <c r="AE860" s="176"/>
      <c r="AF860" s="172"/>
      <c r="AG860" s="172"/>
      <c r="AI860" s="168"/>
      <c r="AJ860" s="168"/>
      <c r="AK860" s="170">
        <f t="shared" si="124"/>
        <v>0</v>
      </c>
      <c r="AL860" s="170">
        <f>IFERROR(VLOOKUP(B860,[3]rptBudgetaryBudgetCrossOrganiza!$A$8792:$O$10068,13,FALSE),"0")</f>
        <v>0</v>
      </c>
      <c r="AM860" s="170"/>
      <c r="AN860" s="170"/>
      <c r="AO860" s="170"/>
      <c r="AP860" s="170"/>
      <c r="AQ860" s="170"/>
      <c r="AS860" s="140"/>
      <c r="AT860" s="140"/>
      <c r="AU860" s="140"/>
      <c r="AV860" s="140"/>
      <c r="AW860" s="140"/>
      <c r="AX860" s="140"/>
      <c r="AY860" s="140"/>
      <c r="AZ860" s="140"/>
      <c r="BA860" s="141" t="b">
        <f t="shared" si="118"/>
        <v>1</v>
      </c>
      <c r="BB860" s="141">
        <f t="shared" si="119"/>
        <v>0</v>
      </c>
    </row>
    <row r="861" spans="2:54" hidden="1" x14ac:dyDescent="0.2">
      <c r="B861" s="141" t="s">
        <v>1222</v>
      </c>
      <c r="C861" s="148" t="str">
        <f t="shared" si="120"/>
        <v>45</v>
      </c>
      <c r="D861" s="148" t="str">
        <f t="shared" si="121"/>
        <v>41</v>
      </c>
      <c r="E861" s="148" t="str">
        <f t="shared" si="122"/>
        <v>000</v>
      </c>
      <c r="F861" s="127" t="str">
        <f t="shared" si="123"/>
        <v>6600.29</v>
      </c>
      <c r="G861" s="141" t="s">
        <v>1238</v>
      </c>
      <c r="H861" s="163"/>
      <c r="I861" s="163"/>
      <c r="J861" s="163"/>
      <c r="K861" s="163"/>
      <c r="L861" s="163"/>
      <c r="M861" s="163"/>
      <c r="N861" s="139"/>
      <c r="O861" s="139"/>
      <c r="Q861" s="174"/>
      <c r="R861" s="174"/>
      <c r="S861" s="174"/>
      <c r="T861" s="174"/>
      <c r="U861" s="174"/>
      <c r="V861" s="174"/>
      <c r="W861" s="140"/>
      <c r="X861" s="140"/>
      <c r="Z861" s="176"/>
      <c r="AA861" s="176"/>
      <c r="AB861" s="176"/>
      <c r="AC861" s="176"/>
      <c r="AD861" s="176"/>
      <c r="AE861" s="176"/>
      <c r="AF861" s="172"/>
      <c r="AG861" s="172"/>
      <c r="AI861" s="168"/>
      <c r="AJ861" s="168"/>
      <c r="AK861" s="170">
        <f t="shared" si="124"/>
        <v>0</v>
      </c>
      <c r="AL861" s="170">
        <f>IFERROR(VLOOKUP(B861,[3]rptBudgetaryBudgetCrossOrganiza!$A$8792:$O$10068,13,FALSE),"0")</f>
        <v>0</v>
      </c>
      <c r="AM861" s="170"/>
      <c r="AN861" s="170"/>
      <c r="AO861" s="170"/>
      <c r="AP861" s="170"/>
      <c r="AQ861" s="170"/>
      <c r="AS861" s="140"/>
      <c r="AT861" s="140"/>
      <c r="AU861" s="140"/>
      <c r="AV861" s="140"/>
      <c r="AW861" s="140"/>
      <c r="AX861" s="140"/>
      <c r="AY861" s="140"/>
      <c r="AZ861" s="140"/>
      <c r="BA861" s="141" t="b">
        <f t="shared" si="118"/>
        <v>1</v>
      </c>
      <c r="BB861" s="141">
        <f t="shared" si="119"/>
        <v>0</v>
      </c>
    </row>
    <row r="862" spans="2:54" hidden="1" x14ac:dyDescent="0.2">
      <c r="B862" s="141" t="s">
        <v>1223</v>
      </c>
      <c r="C862" s="148" t="str">
        <f t="shared" si="120"/>
        <v>45</v>
      </c>
      <c r="D862" s="148" t="str">
        <f t="shared" si="121"/>
        <v>41</v>
      </c>
      <c r="E862" s="148" t="str">
        <f t="shared" si="122"/>
        <v>000</v>
      </c>
      <c r="F862" s="127" t="str">
        <f t="shared" si="123"/>
        <v>6600.30</v>
      </c>
      <c r="G862" s="141" t="s">
        <v>1239</v>
      </c>
      <c r="H862" s="163"/>
      <c r="I862" s="163"/>
      <c r="J862" s="163"/>
      <c r="K862" s="163"/>
      <c r="L862" s="163"/>
      <c r="M862" s="163"/>
      <c r="N862" s="139"/>
      <c r="O862" s="139"/>
      <c r="Q862" s="174"/>
      <c r="R862" s="174"/>
      <c r="S862" s="174"/>
      <c r="T862" s="174"/>
      <c r="U862" s="174"/>
      <c r="V862" s="174"/>
      <c r="W862" s="140"/>
      <c r="X862" s="140"/>
      <c r="Z862" s="176"/>
      <c r="AA862" s="176"/>
      <c r="AB862" s="176"/>
      <c r="AC862" s="176"/>
      <c r="AD862" s="176"/>
      <c r="AE862" s="176"/>
      <c r="AF862" s="172"/>
      <c r="AG862" s="172"/>
      <c r="AI862" s="168"/>
      <c r="AJ862" s="168"/>
      <c r="AK862" s="170">
        <f t="shared" si="124"/>
        <v>0</v>
      </c>
      <c r="AL862" s="170">
        <f>IFERROR(VLOOKUP(B862,[3]rptBudgetaryBudgetCrossOrganiza!$A$8792:$O$10068,13,FALSE),"0")</f>
        <v>0</v>
      </c>
      <c r="AM862" s="170"/>
      <c r="AN862" s="170"/>
      <c r="AO862" s="170"/>
      <c r="AP862" s="170"/>
      <c r="AQ862" s="170"/>
      <c r="AS862" s="140"/>
      <c r="AT862" s="140"/>
      <c r="AU862" s="140"/>
      <c r="AV862" s="140"/>
      <c r="AW862" s="140"/>
      <c r="AX862" s="140"/>
      <c r="AY862" s="140"/>
      <c r="AZ862" s="140"/>
      <c r="BA862" s="141" t="b">
        <f t="shared" si="118"/>
        <v>1</v>
      </c>
      <c r="BB862" s="141">
        <f t="shared" si="119"/>
        <v>0</v>
      </c>
    </row>
    <row r="863" spans="2:54" hidden="1" x14ac:dyDescent="0.2">
      <c r="B863" s="141" t="s">
        <v>1224</v>
      </c>
      <c r="C863" s="148" t="str">
        <f t="shared" si="120"/>
        <v>45</v>
      </c>
      <c r="D863" s="148" t="str">
        <f t="shared" si="121"/>
        <v>41</v>
      </c>
      <c r="E863" s="148" t="str">
        <f t="shared" si="122"/>
        <v>000</v>
      </c>
      <c r="F863" s="127" t="str">
        <f t="shared" si="123"/>
        <v>7000.03</v>
      </c>
      <c r="G863" s="141" t="s">
        <v>83</v>
      </c>
      <c r="H863" s="163"/>
      <c r="I863" s="163"/>
      <c r="J863" s="163"/>
      <c r="K863" s="163"/>
      <c r="L863" s="163"/>
      <c r="M863" s="163"/>
      <c r="N863" s="139"/>
      <c r="O863" s="139"/>
      <c r="Q863" s="174"/>
      <c r="R863" s="174"/>
      <c r="S863" s="174"/>
      <c r="T863" s="174"/>
      <c r="U863" s="174"/>
      <c r="V863" s="174"/>
      <c r="W863" s="140"/>
      <c r="X863" s="140"/>
      <c r="Z863" s="176"/>
      <c r="AA863" s="176"/>
      <c r="AB863" s="176"/>
      <c r="AC863" s="176"/>
      <c r="AD863" s="176"/>
      <c r="AE863" s="176"/>
      <c r="AF863" s="172"/>
      <c r="AG863" s="172"/>
      <c r="AI863" s="168"/>
      <c r="AJ863" s="168"/>
      <c r="AK863" s="170">
        <f t="shared" si="124"/>
        <v>0</v>
      </c>
      <c r="AL863" s="170">
        <f>IFERROR(VLOOKUP(B863,[3]rptBudgetaryBudgetCrossOrganiza!$A$8792:$O$10068,13,FALSE),"0")</f>
        <v>0</v>
      </c>
      <c r="AM863" s="170"/>
      <c r="AN863" s="170"/>
      <c r="AO863" s="170"/>
      <c r="AP863" s="170"/>
      <c r="AQ863" s="170"/>
      <c r="AS863" s="140"/>
      <c r="AT863" s="140"/>
      <c r="AU863" s="140"/>
      <c r="AV863" s="140"/>
      <c r="AW863" s="140"/>
      <c r="AX863" s="140"/>
      <c r="AY863" s="140"/>
      <c r="AZ863" s="140"/>
      <c r="BA863" s="141" t="b">
        <f t="shared" si="118"/>
        <v>1</v>
      </c>
      <c r="BB863" s="141">
        <f t="shared" si="119"/>
        <v>0</v>
      </c>
    </row>
    <row r="864" spans="2:54" hidden="1" x14ac:dyDescent="0.2">
      <c r="B864" s="141" t="s">
        <v>1225</v>
      </c>
      <c r="C864" s="148" t="str">
        <f t="shared" si="120"/>
        <v>45</v>
      </c>
      <c r="D864" s="148" t="str">
        <f t="shared" si="121"/>
        <v>41</v>
      </c>
      <c r="E864" s="148" t="str">
        <f t="shared" si="122"/>
        <v>000</v>
      </c>
      <c r="F864" s="127" t="str">
        <f t="shared" si="123"/>
        <v>7000.04</v>
      </c>
      <c r="G864" s="141" t="s">
        <v>173</v>
      </c>
      <c r="H864" s="163"/>
      <c r="I864" s="163"/>
      <c r="J864" s="163"/>
      <c r="K864" s="163"/>
      <c r="L864" s="163"/>
      <c r="M864" s="163"/>
      <c r="N864" s="139"/>
      <c r="O864" s="139"/>
      <c r="Q864" s="174"/>
      <c r="R864" s="174"/>
      <c r="S864" s="174"/>
      <c r="T864" s="174"/>
      <c r="U864" s="174"/>
      <c r="V864" s="174"/>
      <c r="W864" s="140"/>
      <c r="X864" s="140"/>
      <c r="Z864" s="176"/>
      <c r="AA864" s="176"/>
      <c r="AB864" s="176"/>
      <c r="AC864" s="176"/>
      <c r="AD864" s="176"/>
      <c r="AE864" s="176"/>
      <c r="AF864" s="172"/>
      <c r="AG864" s="172"/>
      <c r="AI864" s="168"/>
      <c r="AJ864" s="168"/>
      <c r="AK864" s="170">
        <f t="shared" si="124"/>
        <v>0</v>
      </c>
      <c r="AL864" s="170">
        <f>IFERROR(VLOOKUP(B864,[3]rptBudgetaryBudgetCrossOrganiza!$A$8792:$O$10068,13,FALSE),"0")</f>
        <v>0</v>
      </c>
      <c r="AM864" s="170"/>
      <c r="AN864" s="170"/>
      <c r="AO864" s="170"/>
      <c r="AP864" s="170"/>
      <c r="AQ864" s="170"/>
      <c r="AS864" s="140"/>
      <c r="AT864" s="140"/>
      <c r="AU864" s="140"/>
      <c r="AV864" s="140"/>
      <c r="AW864" s="140"/>
      <c r="AX864" s="140"/>
      <c r="AY864" s="140"/>
      <c r="AZ864" s="140"/>
      <c r="BA864" s="141" t="b">
        <f t="shared" si="118"/>
        <v>1</v>
      </c>
      <c r="BB864" s="141">
        <f t="shared" si="119"/>
        <v>0</v>
      </c>
    </row>
    <row r="865" spans="2:54" hidden="1" x14ac:dyDescent="0.2">
      <c r="B865" s="141" t="s">
        <v>1226</v>
      </c>
      <c r="C865" s="148" t="str">
        <f t="shared" si="120"/>
        <v>45</v>
      </c>
      <c r="D865" s="148" t="str">
        <f t="shared" si="121"/>
        <v>41</v>
      </c>
      <c r="E865" s="148" t="str">
        <f t="shared" si="122"/>
        <v>000</v>
      </c>
      <c r="F865" s="127" t="str">
        <f t="shared" si="123"/>
        <v>7000.07</v>
      </c>
      <c r="G865" s="141" t="s">
        <v>1007</v>
      </c>
      <c r="H865" s="163"/>
      <c r="I865" s="163"/>
      <c r="J865" s="163"/>
      <c r="K865" s="163"/>
      <c r="L865" s="163"/>
      <c r="M865" s="163"/>
      <c r="N865" s="139"/>
      <c r="O865" s="139"/>
      <c r="Q865" s="174"/>
      <c r="R865" s="174"/>
      <c r="S865" s="174"/>
      <c r="T865" s="174"/>
      <c r="U865" s="174"/>
      <c r="V865" s="174"/>
      <c r="W865" s="140"/>
      <c r="X865" s="140"/>
      <c r="Z865" s="176"/>
      <c r="AA865" s="176"/>
      <c r="AB865" s="176"/>
      <c r="AC865" s="176"/>
      <c r="AD865" s="176"/>
      <c r="AE865" s="176"/>
      <c r="AF865" s="172"/>
      <c r="AG865" s="172"/>
      <c r="AI865" s="168"/>
      <c r="AJ865" s="168"/>
      <c r="AK865" s="170">
        <f t="shared" si="124"/>
        <v>0</v>
      </c>
      <c r="AL865" s="170">
        <f>IFERROR(VLOOKUP(B865,[3]rptBudgetaryBudgetCrossOrganiza!$A$8792:$O$10068,13,FALSE),"0")</f>
        <v>0</v>
      </c>
      <c r="AM865" s="170"/>
      <c r="AN865" s="170"/>
      <c r="AO865" s="170"/>
      <c r="AP865" s="170"/>
      <c r="AQ865" s="170"/>
      <c r="AS865" s="140"/>
      <c r="AT865" s="140"/>
      <c r="AU865" s="140"/>
      <c r="AV865" s="140"/>
      <c r="AW865" s="140"/>
      <c r="AX865" s="140"/>
      <c r="AY865" s="140"/>
      <c r="AZ865" s="140"/>
      <c r="BA865" s="141" t="b">
        <f t="shared" si="118"/>
        <v>1</v>
      </c>
      <c r="BB865" s="141">
        <f t="shared" si="119"/>
        <v>0</v>
      </c>
    </row>
    <row r="866" spans="2:54" hidden="1" x14ac:dyDescent="0.2">
      <c r="B866" s="141" t="s">
        <v>1227</v>
      </c>
      <c r="C866" s="148" t="str">
        <f t="shared" si="120"/>
        <v>45</v>
      </c>
      <c r="D866" s="148" t="str">
        <f t="shared" si="121"/>
        <v>41</v>
      </c>
      <c r="E866" s="148" t="str">
        <f t="shared" si="122"/>
        <v>000</v>
      </c>
      <c r="F866" s="127" t="str">
        <f t="shared" si="123"/>
        <v>7000.08</v>
      </c>
      <c r="G866" s="141" t="s">
        <v>170</v>
      </c>
      <c r="H866" s="163"/>
      <c r="I866" s="163"/>
      <c r="J866" s="163"/>
      <c r="K866" s="163"/>
      <c r="L866" s="163"/>
      <c r="M866" s="163"/>
      <c r="N866" s="139"/>
      <c r="O866" s="139"/>
      <c r="Q866" s="174"/>
      <c r="R866" s="174"/>
      <c r="S866" s="174"/>
      <c r="T866" s="174"/>
      <c r="U866" s="174"/>
      <c r="V866" s="174"/>
      <c r="W866" s="140"/>
      <c r="X866" s="140"/>
      <c r="Z866" s="176"/>
      <c r="AA866" s="176"/>
      <c r="AB866" s="176"/>
      <c r="AC866" s="176"/>
      <c r="AD866" s="176"/>
      <c r="AE866" s="176"/>
      <c r="AF866" s="172"/>
      <c r="AG866" s="172"/>
      <c r="AI866" s="168"/>
      <c r="AJ866" s="168"/>
      <c r="AK866" s="170">
        <f t="shared" si="124"/>
        <v>0</v>
      </c>
      <c r="AL866" s="170">
        <f>IFERROR(VLOOKUP(B866,[3]rptBudgetaryBudgetCrossOrganiza!$A$8792:$O$10068,13,FALSE),"0")</f>
        <v>0</v>
      </c>
      <c r="AM866" s="170"/>
      <c r="AN866" s="170"/>
      <c r="AO866" s="170"/>
      <c r="AP866" s="170"/>
      <c r="AQ866" s="170"/>
      <c r="AS866" s="140"/>
      <c r="AT866" s="140"/>
      <c r="AU866" s="140"/>
      <c r="AV866" s="140"/>
      <c r="AW866" s="140"/>
      <c r="AX866" s="140"/>
      <c r="AY866" s="140"/>
      <c r="AZ866" s="140"/>
      <c r="BA866" s="141" t="b">
        <f t="shared" si="118"/>
        <v>1</v>
      </c>
      <c r="BB866" s="141">
        <f t="shared" si="119"/>
        <v>0</v>
      </c>
    </row>
    <row r="867" spans="2:54" hidden="1" x14ac:dyDescent="0.2">
      <c r="B867" s="141" t="s">
        <v>1228</v>
      </c>
      <c r="C867" s="148" t="str">
        <f t="shared" si="120"/>
        <v>45</v>
      </c>
      <c r="D867" s="148" t="str">
        <f t="shared" si="121"/>
        <v>41</v>
      </c>
      <c r="E867" s="148" t="str">
        <f t="shared" si="122"/>
        <v>000</v>
      </c>
      <c r="F867" s="127" t="str">
        <f t="shared" si="123"/>
        <v>7000.12</v>
      </c>
      <c r="G867" s="141" t="s">
        <v>1240</v>
      </c>
      <c r="H867" s="163"/>
      <c r="I867" s="163"/>
      <c r="J867" s="163"/>
      <c r="K867" s="163"/>
      <c r="L867" s="163"/>
      <c r="M867" s="163"/>
      <c r="N867" s="139"/>
      <c r="O867" s="139"/>
      <c r="Q867" s="174"/>
      <c r="R867" s="174"/>
      <c r="S867" s="174"/>
      <c r="T867" s="174"/>
      <c r="U867" s="174"/>
      <c r="V867" s="174"/>
      <c r="W867" s="140"/>
      <c r="X867" s="140"/>
      <c r="Z867" s="176"/>
      <c r="AA867" s="176"/>
      <c r="AB867" s="176"/>
      <c r="AC867" s="176"/>
      <c r="AD867" s="176"/>
      <c r="AE867" s="176"/>
      <c r="AF867" s="172"/>
      <c r="AG867" s="172"/>
      <c r="AI867" s="168"/>
      <c r="AJ867" s="168"/>
      <c r="AK867" s="170">
        <f t="shared" si="124"/>
        <v>0</v>
      </c>
      <c r="AL867" s="170">
        <f>IFERROR(VLOOKUP(B867,[3]rptBudgetaryBudgetCrossOrganiza!$A$8792:$O$10068,13,FALSE),"0")</f>
        <v>0</v>
      </c>
      <c r="AM867" s="170"/>
      <c r="AN867" s="170"/>
      <c r="AO867" s="170"/>
      <c r="AP867" s="170"/>
      <c r="AQ867" s="170"/>
      <c r="AS867" s="140"/>
      <c r="AT867" s="140"/>
      <c r="AU867" s="140"/>
      <c r="AV867" s="140"/>
      <c r="AW867" s="140"/>
      <c r="AX867" s="140"/>
      <c r="AY867" s="140"/>
      <c r="AZ867" s="140"/>
      <c r="BA867" s="141" t="b">
        <f t="shared" si="118"/>
        <v>1</v>
      </c>
      <c r="BB867" s="141">
        <f t="shared" si="119"/>
        <v>0</v>
      </c>
    </row>
    <row r="868" spans="2:54" hidden="1" x14ac:dyDescent="0.2">
      <c r="B868" s="141" t="s">
        <v>1229</v>
      </c>
      <c r="C868" s="148" t="str">
        <f t="shared" si="120"/>
        <v>45</v>
      </c>
      <c r="D868" s="148" t="str">
        <f t="shared" si="121"/>
        <v>41</v>
      </c>
      <c r="E868" s="148" t="str">
        <f t="shared" si="122"/>
        <v>000</v>
      </c>
      <c r="F868" s="127" t="str">
        <f t="shared" si="123"/>
        <v>7000.99</v>
      </c>
      <c r="G868" s="141" t="s">
        <v>84</v>
      </c>
      <c r="H868" s="163"/>
      <c r="I868" s="163"/>
      <c r="J868" s="163"/>
      <c r="K868" s="163"/>
      <c r="L868" s="163"/>
      <c r="M868" s="163"/>
      <c r="N868" s="139"/>
      <c r="O868" s="139"/>
      <c r="Q868" s="174"/>
      <c r="R868" s="174"/>
      <c r="S868" s="174"/>
      <c r="T868" s="174"/>
      <c r="U868" s="174"/>
      <c r="V868" s="174"/>
      <c r="W868" s="140"/>
      <c r="X868" s="140"/>
      <c r="Z868" s="176"/>
      <c r="AA868" s="176"/>
      <c r="AB868" s="176"/>
      <c r="AC868" s="176"/>
      <c r="AD868" s="176"/>
      <c r="AE868" s="176"/>
      <c r="AF868" s="172"/>
      <c r="AG868" s="172"/>
      <c r="AI868" s="168"/>
      <c r="AJ868" s="168"/>
      <c r="AK868" s="170">
        <f t="shared" si="124"/>
        <v>0</v>
      </c>
      <c r="AL868" s="170">
        <f>IFERROR(VLOOKUP(B868,[3]rptBudgetaryBudgetCrossOrganiza!$A$8792:$O$10068,13,FALSE),"0")</f>
        <v>0</v>
      </c>
      <c r="AM868" s="170"/>
      <c r="AN868" s="170"/>
      <c r="AO868" s="170"/>
      <c r="AP868" s="170"/>
      <c r="AQ868" s="170"/>
      <c r="AS868" s="140"/>
      <c r="AT868" s="140"/>
      <c r="AU868" s="140"/>
      <c r="AV868" s="140"/>
      <c r="AW868" s="140"/>
      <c r="AX868" s="140"/>
      <c r="AY868" s="140"/>
      <c r="AZ868" s="140"/>
      <c r="BA868" s="141" t="b">
        <f t="shared" si="118"/>
        <v>1</v>
      </c>
      <c r="BB868" s="141">
        <f t="shared" si="119"/>
        <v>0</v>
      </c>
    </row>
    <row r="869" spans="2:54" x14ac:dyDescent="0.2">
      <c r="H869" s="141">
        <f>SUBTOTAL(9,H3:H868)</f>
        <v>2887965</v>
      </c>
      <c r="I869" s="141">
        <f>SUBTOTAL(9,I3:I868)</f>
        <v>3109151</v>
      </c>
      <c r="J869" s="141">
        <f>SUBTOTAL(9,J3:J868)</f>
        <v>0</v>
      </c>
      <c r="K869" s="141">
        <f>SUBTOTAL(9,K3:K868)</f>
        <v>0</v>
      </c>
      <c r="L869" s="141">
        <f>SUBTOTAL(9,L3:L868)</f>
        <v>0</v>
      </c>
      <c r="M869" s="141">
        <f>SUBTOTAL(9,M3:M868)</f>
        <v>2502273.33</v>
      </c>
      <c r="N869" s="141">
        <f>SUBTOTAL(9,N3:N868)</f>
        <v>2502273.33</v>
      </c>
      <c r="O869" s="141">
        <f>SUM(O3:O868)</f>
        <v>-41496865.789999999</v>
      </c>
      <c r="Q869" s="141">
        <f>SUBTOTAL(9,Q3:Q868)</f>
        <v>2896050</v>
      </c>
      <c r="R869" s="141">
        <f>SUBTOTAL(9,R3:R868)</f>
        <v>3194871</v>
      </c>
      <c r="S869" s="141">
        <f>SUBTOTAL(9,S3:S868)</f>
        <v>0</v>
      </c>
      <c r="T869" s="141">
        <f>SUBTOTAL(9,T3:T868)</f>
        <v>0</v>
      </c>
      <c r="U869" s="141">
        <f>SUBTOTAL(9,U3:U868)</f>
        <v>0</v>
      </c>
      <c r="V869" s="141">
        <f>SUBTOTAL(9,V3:V868)</f>
        <v>3003906.54</v>
      </c>
      <c r="W869" s="141">
        <f>SUBTOTAL(9,W3:W868)</f>
        <v>3003906.54</v>
      </c>
      <c r="X869" s="141">
        <f>SUM(X3:X868)</f>
        <v>-26959335.790000003</v>
      </c>
      <c r="Z869" s="141">
        <f>SUBTOTAL(9,Z3:Z868)</f>
        <v>3185300</v>
      </c>
      <c r="AA869" s="141">
        <f>SUBTOTAL(9,AA3:AA868)</f>
        <v>3474768</v>
      </c>
      <c r="AB869" s="141">
        <f>SUBTOTAL(9,AB3:AB868)</f>
        <v>0</v>
      </c>
      <c r="AC869" s="141">
        <f>SUBTOTAL(9,AC3:AC868)</f>
        <v>0</v>
      </c>
      <c r="AD869" s="141">
        <f>SUBTOTAL(9,AD3:AD868)</f>
        <v>0</v>
      </c>
      <c r="AE869" s="141">
        <f>SUBTOTAL(9,AE3:AE868)</f>
        <v>3213099.3600000003</v>
      </c>
      <c r="AF869" s="141">
        <f>SUBTOTAL(9,AF3:AF868)</f>
        <v>3213099.3600000003</v>
      </c>
      <c r="AG869" s="141">
        <f>SUBTOTAL(9,AG3:AG868)</f>
        <v>-46621</v>
      </c>
      <c r="AI869" s="141">
        <f>SUBTOTAL(9,AI3:AI868)</f>
        <v>4214050</v>
      </c>
      <c r="AJ869" s="141">
        <f>SUBTOTAL(9,AJ3:AJ868)</f>
        <v>4342330</v>
      </c>
      <c r="AK869" s="141">
        <f>SUBTOTAL(9,AK3:AK868)</f>
        <v>5329590</v>
      </c>
      <c r="AL869" s="141">
        <f>SUM(AL3:AL868)</f>
        <v>2554499.3400000008</v>
      </c>
      <c r="AM869" s="141">
        <f>SUM(AM3:AM868)</f>
        <v>0</v>
      </c>
      <c r="AN869" s="141">
        <f>SUM(AN3:AN868)</f>
        <v>0</v>
      </c>
      <c r="AO869" s="141">
        <f>SUM(AO3:AO868)</f>
        <v>0</v>
      </c>
      <c r="AP869" s="141">
        <f>SUM(AP3:AP868)</f>
        <v>0</v>
      </c>
      <c r="AQ869" s="141">
        <f>SUM(AQ3:AQ868)</f>
        <v>-6700972</v>
      </c>
      <c r="AS869" s="141">
        <f>SUM(AS3:AS868)</f>
        <v>0</v>
      </c>
      <c r="AT869" s="141">
        <f>SUM(AT3:AT868)</f>
        <v>0</v>
      </c>
      <c r="AU869" s="141">
        <f>SUM(AU3:AU868)</f>
        <v>0</v>
      </c>
      <c r="AV869" s="141">
        <f>SUM(AV3:AV868)</f>
        <v>0</v>
      </c>
      <c r="AW869" s="141">
        <f>SUM(AW3:AW868)</f>
        <v>0</v>
      </c>
      <c r="AX869" s="141">
        <f>SUM(AX3:AX868)</f>
        <v>0</v>
      </c>
      <c r="AY869" s="141">
        <f>SUM(AY3:AY868)</f>
        <v>0</v>
      </c>
      <c r="AZ869" s="141">
        <f>SUM(AZ3:AZ868)</f>
        <v>0</v>
      </c>
      <c r="BB869" s="141">
        <f>SUBTOTAL(9,BB12:BB868)</f>
        <v>1050540</v>
      </c>
    </row>
    <row r="870" spans="2:54" x14ac:dyDescent="0.2">
      <c r="AK870" s="141">
        <f>AK869-AI869</f>
        <v>1115540</v>
      </c>
    </row>
    <row r="871" spans="2:54" x14ac:dyDescent="0.2">
      <c r="H871" s="141">
        <f>-('Current Working'!F25+'Current Working'!F31)</f>
        <v>-21310535</v>
      </c>
      <c r="I871" s="141">
        <f>-('Current Working'!G25+'Current Working'!G31)</f>
        <v>-53316309</v>
      </c>
      <c r="J871" s="141">
        <f>-('Current Working'!H25+'Current Working'!H31)</f>
        <v>0</v>
      </c>
      <c r="K871" s="141">
        <f>-('Current Working'!I25+'Current Working'!I31)</f>
        <v>0</v>
      </c>
      <c r="L871" s="141">
        <f>-('Current Working'!J25+'Current Working'!J31)</f>
        <v>0</v>
      </c>
      <c r="M871" s="141">
        <f>-('Current Working'!K25+'Current Working'!K31)</f>
        <v>-23487648.760000002</v>
      </c>
      <c r="N871" s="141">
        <f>-('Current Working'!L25+'Current Working'!L31)</f>
        <v>-23487648.760000002</v>
      </c>
    </row>
    <row r="872" spans="2:54" x14ac:dyDescent="0.2">
      <c r="H872" s="141">
        <f>SUM(H869:H871)</f>
        <v>-18422570</v>
      </c>
      <c r="I872" s="141">
        <f t="shared" ref="I872:N872" si="125">SUM(I869:I871)</f>
        <v>-50207158</v>
      </c>
      <c r="J872" s="141">
        <f t="shared" si="125"/>
        <v>0</v>
      </c>
      <c r="K872" s="141">
        <f t="shared" si="125"/>
        <v>0</v>
      </c>
      <c r="L872" s="141">
        <f t="shared" si="125"/>
        <v>0</v>
      </c>
      <c r="M872" s="141">
        <f t="shared" si="125"/>
        <v>-20985375.43</v>
      </c>
      <c r="N872" s="141">
        <f t="shared" si="125"/>
        <v>-20985375.43</v>
      </c>
    </row>
  </sheetData>
  <autoFilter ref="A2:BJ868">
    <filterColumn colId="52">
      <filters>
        <filter val="FALSE"/>
      </filters>
    </filterColumn>
  </autoFilter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1"/>
  <sheetViews>
    <sheetView zoomScale="110" zoomScaleNormal="110" workbookViewId="0">
      <selection activeCell="AJ31" sqref="AJ31"/>
    </sheetView>
  </sheetViews>
  <sheetFormatPr defaultRowHeight="12.75" outlineLevelCol="1" x14ac:dyDescent="0.2"/>
  <cols>
    <col min="1" max="1" width="9.140625" style="125"/>
    <col min="2" max="2" width="20.42578125" style="126" bestFit="1" customWidth="1"/>
    <col min="3" max="3" width="9.42578125" style="127" customWidth="1"/>
    <col min="4" max="4" width="8" style="127" customWidth="1"/>
    <col min="5" max="5" width="12.5703125" style="142" customWidth="1"/>
    <col min="6" max="6" width="7.140625" style="128" customWidth="1"/>
    <col min="7" max="7" width="54.28515625" style="128" customWidth="1"/>
    <col min="8" max="9" width="11.85546875" style="129" hidden="1" customWidth="1" outlineLevel="1"/>
    <col min="10" max="13" width="15.42578125" style="129" hidden="1" customWidth="1" outlineLevel="1"/>
    <col min="14" max="14" width="10.5703125" style="129" bestFit="1" customWidth="1" collapsed="1"/>
    <col min="15" max="15" width="13.28515625" style="129" hidden="1" customWidth="1" outlineLevel="1"/>
    <col min="16" max="16" width="2.7109375" style="129" customWidth="1" collapsed="1"/>
    <col min="17" max="17" width="12.42578125" style="129" hidden="1" customWidth="1" outlineLevel="1"/>
    <col min="18" max="18" width="11.85546875" style="129" hidden="1" customWidth="1" outlineLevel="1"/>
    <col min="19" max="22" width="15.42578125" style="129" hidden="1" customWidth="1" outlineLevel="1"/>
    <col min="23" max="23" width="10.5703125" style="129" bestFit="1" customWidth="1" collapsed="1"/>
    <col min="24" max="24" width="14.85546875" style="129" hidden="1" customWidth="1" outlineLevel="1"/>
    <col min="25" max="25" width="2.7109375" style="129" customWidth="1" collapsed="1"/>
    <col min="26" max="26" width="12.42578125" style="129" hidden="1" customWidth="1" outlineLevel="1"/>
    <col min="27" max="27" width="11.85546875" style="129" bestFit="1" customWidth="1" collapsed="1"/>
    <col min="28" max="31" width="15.42578125" style="129" hidden="1" customWidth="1" outlineLevel="1"/>
    <col min="32" max="32" width="13.7109375" style="129" bestFit="1" customWidth="1" collapsed="1"/>
    <col min="33" max="33" width="13.28515625" style="129" hidden="1" customWidth="1" outlineLevel="1"/>
    <col min="34" max="34" width="2.7109375" style="129" customWidth="1" collapsed="1"/>
    <col min="35" max="35" width="13.140625" style="129" customWidth="1" outlineLevel="1"/>
    <col min="36" max="36" width="11.85546875" style="129" bestFit="1" customWidth="1"/>
    <col min="37" max="37" width="11.85546875" style="129" customWidth="1"/>
    <col min="38" max="41" width="15.42578125" style="129" customWidth="1" outlineLevel="1"/>
    <col min="42" max="42" width="13.7109375" style="129" customWidth="1" outlineLevel="1"/>
    <col min="43" max="43" width="14.85546875" style="129" customWidth="1" outlineLevel="1"/>
    <col min="44" max="44" width="2.7109375" style="129" customWidth="1"/>
    <col min="45" max="45" width="10.7109375" style="129" hidden="1" customWidth="1" outlineLevel="1"/>
    <col min="46" max="46" width="11.85546875" style="129" hidden="1" customWidth="1" outlineLevel="1"/>
    <col min="47" max="50" width="15.42578125" style="129" hidden="1" customWidth="1" outlineLevel="1"/>
    <col min="51" max="51" width="13.7109375" style="129" hidden="1" customWidth="1" outlineLevel="1"/>
    <col min="52" max="52" width="17.7109375" style="129" hidden="1" customWidth="1" outlineLevel="1"/>
    <col min="53" max="53" width="9.140625" style="129" collapsed="1"/>
    <col min="54" max="62" width="9.140625" style="129"/>
    <col min="63" max="258" width="9.140625" style="128"/>
    <col min="259" max="259" width="20.42578125" style="128" bestFit="1" customWidth="1"/>
    <col min="260" max="260" width="9.42578125" style="128" customWidth="1"/>
    <col min="261" max="261" width="8" style="128" customWidth="1"/>
    <col min="262" max="262" width="12.5703125" style="128" customWidth="1"/>
    <col min="263" max="263" width="7.140625" style="128" customWidth="1"/>
    <col min="264" max="264" width="54.28515625" style="128" customWidth="1"/>
    <col min="265" max="265" width="11.85546875" style="128" bestFit="1" customWidth="1"/>
    <col min="266" max="266" width="11.85546875" style="128" customWidth="1"/>
    <col min="267" max="270" width="15.42578125" style="128" bestFit="1" customWidth="1"/>
    <col min="271" max="271" width="10.5703125" style="128" bestFit="1" customWidth="1"/>
    <col min="272" max="272" width="13.28515625" style="128" bestFit="1" customWidth="1"/>
    <col min="273" max="273" width="2.7109375" style="128" customWidth="1"/>
    <col min="274" max="274" width="12.42578125" style="128" bestFit="1" customWidth="1"/>
    <col min="275" max="275" width="11.85546875" style="128" bestFit="1" customWidth="1"/>
    <col min="276" max="279" width="15.42578125" style="128" bestFit="1" customWidth="1"/>
    <col min="280" max="280" width="10.5703125" style="128" bestFit="1" customWidth="1"/>
    <col min="281" max="281" width="17.7109375" style="128" bestFit="1" customWidth="1"/>
    <col min="282" max="282" width="2.7109375" style="128" customWidth="1"/>
    <col min="283" max="283" width="12.42578125" style="128" bestFit="1" customWidth="1"/>
    <col min="284" max="284" width="11.85546875" style="128" bestFit="1" customWidth="1"/>
    <col min="285" max="288" width="15.42578125" style="128" bestFit="1" customWidth="1"/>
    <col min="289" max="289" width="13.7109375" style="128" bestFit="1" customWidth="1"/>
    <col min="290" max="290" width="13.28515625" style="128" bestFit="1" customWidth="1"/>
    <col min="291" max="291" width="2.7109375" style="128" customWidth="1"/>
    <col min="292" max="292" width="10.7109375" style="128" customWidth="1"/>
    <col min="293" max="293" width="11.85546875" style="128" bestFit="1" customWidth="1"/>
    <col min="294" max="297" width="15.42578125" style="128" bestFit="1" customWidth="1"/>
    <col min="298" max="298" width="13.7109375" style="128" bestFit="1" customWidth="1"/>
    <col min="299" max="299" width="17.7109375" style="128" bestFit="1" customWidth="1"/>
    <col min="300" max="514" width="9.140625" style="128"/>
    <col min="515" max="515" width="20.42578125" style="128" bestFit="1" customWidth="1"/>
    <col min="516" max="516" width="9.42578125" style="128" customWidth="1"/>
    <col min="517" max="517" width="8" style="128" customWidth="1"/>
    <col min="518" max="518" width="12.5703125" style="128" customWidth="1"/>
    <col min="519" max="519" width="7.140625" style="128" customWidth="1"/>
    <col min="520" max="520" width="54.28515625" style="128" customWidth="1"/>
    <col min="521" max="521" width="11.85546875" style="128" bestFit="1" customWidth="1"/>
    <col min="522" max="522" width="11.85546875" style="128" customWidth="1"/>
    <col min="523" max="526" width="15.42578125" style="128" bestFit="1" customWidth="1"/>
    <col min="527" max="527" width="10.5703125" style="128" bestFit="1" customWidth="1"/>
    <col min="528" max="528" width="13.28515625" style="128" bestFit="1" customWidth="1"/>
    <col min="529" max="529" width="2.7109375" style="128" customWidth="1"/>
    <col min="530" max="530" width="12.42578125" style="128" bestFit="1" customWidth="1"/>
    <col min="531" max="531" width="11.85546875" style="128" bestFit="1" customWidth="1"/>
    <col min="532" max="535" width="15.42578125" style="128" bestFit="1" customWidth="1"/>
    <col min="536" max="536" width="10.5703125" style="128" bestFit="1" customWidth="1"/>
    <col min="537" max="537" width="17.7109375" style="128" bestFit="1" customWidth="1"/>
    <col min="538" max="538" width="2.7109375" style="128" customWidth="1"/>
    <col min="539" max="539" width="12.42578125" style="128" bestFit="1" customWidth="1"/>
    <col min="540" max="540" width="11.85546875" style="128" bestFit="1" customWidth="1"/>
    <col min="541" max="544" width="15.42578125" style="128" bestFit="1" customWidth="1"/>
    <col min="545" max="545" width="13.7109375" style="128" bestFit="1" customWidth="1"/>
    <col min="546" max="546" width="13.28515625" style="128" bestFit="1" customWidth="1"/>
    <col min="547" max="547" width="2.7109375" style="128" customWidth="1"/>
    <col min="548" max="548" width="10.7109375" style="128" customWidth="1"/>
    <col min="549" max="549" width="11.85546875" style="128" bestFit="1" customWidth="1"/>
    <col min="550" max="553" width="15.42578125" style="128" bestFit="1" customWidth="1"/>
    <col min="554" max="554" width="13.7109375" style="128" bestFit="1" customWidth="1"/>
    <col min="555" max="555" width="17.7109375" style="128" bestFit="1" customWidth="1"/>
    <col min="556" max="770" width="9.140625" style="128"/>
    <col min="771" max="771" width="20.42578125" style="128" bestFit="1" customWidth="1"/>
    <col min="772" max="772" width="9.42578125" style="128" customWidth="1"/>
    <col min="773" max="773" width="8" style="128" customWidth="1"/>
    <col min="774" max="774" width="12.5703125" style="128" customWidth="1"/>
    <col min="775" max="775" width="7.140625" style="128" customWidth="1"/>
    <col min="776" max="776" width="54.28515625" style="128" customWidth="1"/>
    <col min="777" max="777" width="11.85546875" style="128" bestFit="1" customWidth="1"/>
    <col min="778" max="778" width="11.85546875" style="128" customWidth="1"/>
    <col min="779" max="782" width="15.42578125" style="128" bestFit="1" customWidth="1"/>
    <col min="783" max="783" width="10.5703125" style="128" bestFit="1" customWidth="1"/>
    <col min="784" max="784" width="13.28515625" style="128" bestFit="1" customWidth="1"/>
    <col min="785" max="785" width="2.7109375" style="128" customWidth="1"/>
    <col min="786" max="786" width="12.42578125" style="128" bestFit="1" customWidth="1"/>
    <col min="787" max="787" width="11.85546875" style="128" bestFit="1" customWidth="1"/>
    <col min="788" max="791" width="15.42578125" style="128" bestFit="1" customWidth="1"/>
    <col min="792" max="792" width="10.5703125" style="128" bestFit="1" customWidth="1"/>
    <col min="793" max="793" width="17.7109375" style="128" bestFit="1" customWidth="1"/>
    <col min="794" max="794" width="2.7109375" style="128" customWidth="1"/>
    <col min="795" max="795" width="12.42578125" style="128" bestFit="1" customWidth="1"/>
    <col min="796" max="796" width="11.85546875" style="128" bestFit="1" customWidth="1"/>
    <col min="797" max="800" width="15.42578125" style="128" bestFit="1" customWidth="1"/>
    <col min="801" max="801" width="13.7109375" style="128" bestFit="1" customWidth="1"/>
    <col min="802" max="802" width="13.28515625" style="128" bestFit="1" customWidth="1"/>
    <col min="803" max="803" width="2.7109375" style="128" customWidth="1"/>
    <col min="804" max="804" width="10.7109375" style="128" customWidth="1"/>
    <col min="805" max="805" width="11.85546875" style="128" bestFit="1" customWidth="1"/>
    <col min="806" max="809" width="15.42578125" style="128" bestFit="1" customWidth="1"/>
    <col min="810" max="810" width="13.7109375" style="128" bestFit="1" customWidth="1"/>
    <col min="811" max="811" width="17.7109375" style="128" bestFit="1" customWidth="1"/>
    <col min="812" max="1026" width="9.140625" style="128"/>
    <col min="1027" max="1027" width="20.42578125" style="128" bestFit="1" customWidth="1"/>
    <col min="1028" max="1028" width="9.42578125" style="128" customWidth="1"/>
    <col min="1029" max="1029" width="8" style="128" customWidth="1"/>
    <col min="1030" max="1030" width="12.5703125" style="128" customWidth="1"/>
    <col min="1031" max="1031" width="7.140625" style="128" customWidth="1"/>
    <col min="1032" max="1032" width="54.28515625" style="128" customWidth="1"/>
    <col min="1033" max="1033" width="11.85546875" style="128" bestFit="1" customWidth="1"/>
    <col min="1034" max="1034" width="11.85546875" style="128" customWidth="1"/>
    <col min="1035" max="1038" width="15.42578125" style="128" bestFit="1" customWidth="1"/>
    <col min="1039" max="1039" width="10.5703125" style="128" bestFit="1" customWidth="1"/>
    <col min="1040" max="1040" width="13.28515625" style="128" bestFit="1" customWidth="1"/>
    <col min="1041" max="1041" width="2.7109375" style="128" customWidth="1"/>
    <col min="1042" max="1042" width="12.42578125" style="128" bestFit="1" customWidth="1"/>
    <col min="1043" max="1043" width="11.85546875" style="128" bestFit="1" customWidth="1"/>
    <col min="1044" max="1047" width="15.42578125" style="128" bestFit="1" customWidth="1"/>
    <col min="1048" max="1048" width="10.5703125" style="128" bestFit="1" customWidth="1"/>
    <col min="1049" max="1049" width="17.7109375" style="128" bestFit="1" customWidth="1"/>
    <col min="1050" max="1050" width="2.7109375" style="128" customWidth="1"/>
    <col min="1051" max="1051" width="12.42578125" style="128" bestFit="1" customWidth="1"/>
    <col min="1052" max="1052" width="11.85546875" style="128" bestFit="1" customWidth="1"/>
    <col min="1053" max="1056" width="15.42578125" style="128" bestFit="1" customWidth="1"/>
    <col min="1057" max="1057" width="13.7109375" style="128" bestFit="1" customWidth="1"/>
    <col min="1058" max="1058" width="13.28515625" style="128" bestFit="1" customWidth="1"/>
    <col min="1059" max="1059" width="2.7109375" style="128" customWidth="1"/>
    <col min="1060" max="1060" width="10.7109375" style="128" customWidth="1"/>
    <col min="1061" max="1061" width="11.85546875" style="128" bestFit="1" customWidth="1"/>
    <col min="1062" max="1065" width="15.42578125" style="128" bestFit="1" customWidth="1"/>
    <col min="1066" max="1066" width="13.7109375" style="128" bestFit="1" customWidth="1"/>
    <col min="1067" max="1067" width="17.7109375" style="128" bestFit="1" customWidth="1"/>
    <col min="1068" max="1282" width="9.140625" style="128"/>
    <col min="1283" max="1283" width="20.42578125" style="128" bestFit="1" customWidth="1"/>
    <col min="1284" max="1284" width="9.42578125" style="128" customWidth="1"/>
    <col min="1285" max="1285" width="8" style="128" customWidth="1"/>
    <col min="1286" max="1286" width="12.5703125" style="128" customWidth="1"/>
    <col min="1287" max="1287" width="7.140625" style="128" customWidth="1"/>
    <col min="1288" max="1288" width="54.28515625" style="128" customWidth="1"/>
    <col min="1289" max="1289" width="11.85546875" style="128" bestFit="1" customWidth="1"/>
    <col min="1290" max="1290" width="11.85546875" style="128" customWidth="1"/>
    <col min="1291" max="1294" width="15.42578125" style="128" bestFit="1" customWidth="1"/>
    <col min="1295" max="1295" width="10.5703125" style="128" bestFit="1" customWidth="1"/>
    <col min="1296" max="1296" width="13.28515625" style="128" bestFit="1" customWidth="1"/>
    <col min="1297" max="1297" width="2.7109375" style="128" customWidth="1"/>
    <col min="1298" max="1298" width="12.42578125" style="128" bestFit="1" customWidth="1"/>
    <col min="1299" max="1299" width="11.85546875" style="128" bestFit="1" customWidth="1"/>
    <col min="1300" max="1303" width="15.42578125" style="128" bestFit="1" customWidth="1"/>
    <col min="1304" max="1304" width="10.5703125" style="128" bestFit="1" customWidth="1"/>
    <col min="1305" max="1305" width="17.7109375" style="128" bestFit="1" customWidth="1"/>
    <col min="1306" max="1306" width="2.7109375" style="128" customWidth="1"/>
    <col min="1307" max="1307" width="12.42578125" style="128" bestFit="1" customWidth="1"/>
    <col min="1308" max="1308" width="11.85546875" style="128" bestFit="1" customWidth="1"/>
    <col min="1309" max="1312" width="15.42578125" style="128" bestFit="1" customWidth="1"/>
    <col min="1313" max="1313" width="13.7109375" style="128" bestFit="1" customWidth="1"/>
    <col min="1314" max="1314" width="13.28515625" style="128" bestFit="1" customWidth="1"/>
    <col min="1315" max="1315" width="2.7109375" style="128" customWidth="1"/>
    <col min="1316" max="1316" width="10.7109375" style="128" customWidth="1"/>
    <col min="1317" max="1317" width="11.85546875" style="128" bestFit="1" customWidth="1"/>
    <col min="1318" max="1321" width="15.42578125" style="128" bestFit="1" customWidth="1"/>
    <col min="1322" max="1322" width="13.7109375" style="128" bestFit="1" customWidth="1"/>
    <col min="1323" max="1323" width="17.7109375" style="128" bestFit="1" customWidth="1"/>
    <col min="1324" max="1538" width="9.140625" style="128"/>
    <col min="1539" max="1539" width="20.42578125" style="128" bestFit="1" customWidth="1"/>
    <col min="1540" max="1540" width="9.42578125" style="128" customWidth="1"/>
    <col min="1541" max="1541" width="8" style="128" customWidth="1"/>
    <col min="1542" max="1542" width="12.5703125" style="128" customWidth="1"/>
    <col min="1543" max="1543" width="7.140625" style="128" customWidth="1"/>
    <col min="1544" max="1544" width="54.28515625" style="128" customWidth="1"/>
    <col min="1545" max="1545" width="11.85546875" style="128" bestFit="1" customWidth="1"/>
    <col min="1546" max="1546" width="11.85546875" style="128" customWidth="1"/>
    <col min="1547" max="1550" width="15.42578125" style="128" bestFit="1" customWidth="1"/>
    <col min="1551" max="1551" width="10.5703125" style="128" bestFit="1" customWidth="1"/>
    <col min="1552" max="1552" width="13.28515625" style="128" bestFit="1" customWidth="1"/>
    <col min="1553" max="1553" width="2.7109375" style="128" customWidth="1"/>
    <col min="1554" max="1554" width="12.42578125" style="128" bestFit="1" customWidth="1"/>
    <col min="1555" max="1555" width="11.85546875" style="128" bestFit="1" customWidth="1"/>
    <col min="1556" max="1559" width="15.42578125" style="128" bestFit="1" customWidth="1"/>
    <col min="1560" max="1560" width="10.5703125" style="128" bestFit="1" customWidth="1"/>
    <col min="1561" max="1561" width="17.7109375" style="128" bestFit="1" customWidth="1"/>
    <col min="1562" max="1562" width="2.7109375" style="128" customWidth="1"/>
    <col min="1563" max="1563" width="12.42578125" style="128" bestFit="1" customWidth="1"/>
    <col min="1564" max="1564" width="11.85546875" style="128" bestFit="1" customWidth="1"/>
    <col min="1565" max="1568" width="15.42578125" style="128" bestFit="1" customWidth="1"/>
    <col min="1569" max="1569" width="13.7109375" style="128" bestFit="1" customWidth="1"/>
    <col min="1570" max="1570" width="13.28515625" style="128" bestFit="1" customWidth="1"/>
    <col min="1571" max="1571" width="2.7109375" style="128" customWidth="1"/>
    <col min="1572" max="1572" width="10.7109375" style="128" customWidth="1"/>
    <col min="1573" max="1573" width="11.85546875" style="128" bestFit="1" customWidth="1"/>
    <col min="1574" max="1577" width="15.42578125" style="128" bestFit="1" customWidth="1"/>
    <col min="1578" max="1578" width="13.7109375" style="128" bestFit="1" customWidth="1"/>
    <col min="1579" max="1579" width="17.7109375" style="128" bestFit="1" customWidth="1"/>
    <col min="1580" max="1794" width="9.140625" style="128"/>
    <col min="1795" max="1795" width="20.42578125" style="128" bestFit="1" customWidth="1"/>
    <col min="1796" max="1796" width="9.42578125" style="128" customWidth="1"/>
    <col min="1797" max="1797" width="8" style="128" customWidth="1"/>
    <col min="1798" max="1798" width="12.5703125" style="128" customWidth="1"/>
    <col min="1799" max="1799" width="7.140625" style="128" customWidth="1"/>
    <col min="1800" max="1800" width="54.28515625" style="128" customWidth="1"/>
    <col min="1801" max="1801" width="11.85546875" style="128" bestFit="1" customWidth="1"/>
    <col min="1802" max="1802" width="11.85546875" style="128" customWidth="1"/>
    <col min="1803" max="1806" width="15.42578125" style="128" bestFit="1" customWidth="1"/>
    <col min="1807" max="1807" width="10.5703125" style="128" bestFit="1" customWidth="1"/>
    <col min="1808" max="1808" width="13.28515625" style="128" bestFit="1" customWidth="1"/>
    <col min="1809" max="1809" width="2.7109375" style="128" customWidth="1"/>
    <col min="1810" max="1810" width="12.42578125" style="128" bestFit="1" customWidth="1"/>
    <col min="1811" max="1811" width="11.85546875" style="128" bestFit="1" customWidth="1"/>
    <col min="1812" max="1815" width="15.42578125" style="128" bestFit="1" customWidth="1"/>
    <col min="1816" max="1816" width="10.5703125" style="128" bestFit="1" customWidth="1"/>
    <col min="1817" max="1817" width="17.7109375" style="128" bestFit="1" customWidth="1"/>
    <col min="1818" max="1818" width="2.7109375" style="128" customWidth="1"/>
    <col min="1819" max="1819" width="12.42578125" style="128" bestFit="1" customWidth="1"/>
    <col min="1820" max="1820" width="11.85546875" style="128" bestFit="1" customWidth="1"/>
    <col min="1821" max="1824" width="15.42578125" style="128" bestFit="1" customWidth="1"/>
    <col min="1825" max="1825" width="13.7109375" style="128" bestFit="1" customWidth="1"/>
    <col min="1826" max="1826" width="13.28515625" style="128" bestFit="1" customWidth="1"/>
    <col min="1827" max="1827" width="2.7109375" style="128" customWidth="1"/>
    <col min="1828" max="1828" width="10.7109375" style="128" customWidth="1"/>
    <col min="1829" max="1829" width="11.85546875" style="128" bestFit="1" customWidth="1"/>
    <col min="1830" max="1833" width="15.42578125" style="128" bestFit="1" customWidth="1"/>
    <col min="1834" max="1834" width="13.7109375" style="128" bestFit="1" customWidth="1"/>
    <col min="1835" max="1835" width="17.7109375" style="128" bestFit="1" customWidth="1"/>
    <col min="1836" max="2050" width="9.140625" style="128"/>
    <col min="2051" max="2051" width="20.42578125" style="128" bestFit="1" customWidth="1"/>
    <col min="2052" max="2052" width="9.42578125" style="128" customWidth="1"/>
    <col min="2053" max="2053" width="8" style="128" customWidth="1"/>
    <col min="2054" max="2054" width="12.5703125" style="128" customWidth="1"/>
    <col min="2055" max="2055" width="7.140625" style="128" customWidth="1"/>
    <col min="2056" max="2056" width="54.28515625" style="128" customWidth="1"/>
    <col min="2057" max="2057" width="11.85546875" style="128" bestFit="1" customWidth="1"/>
    <col min="2058" max="2058" width="11.85546875" style="128" customWidth="1"/>
    <col min="2059" max="2062" width="15.42578125" style="128" bestFit="1" customWidth="1"/>
    <col min="2063" max="2063" width="10.5703125" style="128" bestFit="1" customWidth="1"/>
    <col min="2064" max="2064" width="13.28515625" style="128" bestFit="1" customWidth="1"/>
    <col min="2065" max="2065" width="2.7109375" style="128" customWidth="1"/>
    <col min="2066" max="2066" width="12.42578125" style="128" bestFit="1" customWidth="1"/>
    <col min="2067" max="2067" width="11.85546875" style="128" bestFit="1" customWidth="1"/>
    <col min="2068" max="2071" width="15.42578125" style="128" bestFit="1" customWidth="1"/>
    <col min="2072" max="2072" width="10.5703125" style="128" bestFit="1" customWidth="1"/>
    <col min="2073" max="2073" width="17.7109375" style="128" bestFit="1" customWidth="1"/>
    <col min="2074" max="2074" width="2.7109375" style="128" customWidth="1"/>
    <col min="2075" max="2075" width="12.42578125" style="128" bestFit="1" customWidth="1"/>
    <col min="2076" max="2076" width="11.85546875" style="128" bestFit="1" customWidth="1"/>
    <col min="2077" max="2080" width="15.42578125" style="128" bestFit="1" customWidth="1"/>
    <col min="2081" max="2081" width="13.7109375" style="128" bestFit="1" customWidth="1"/>
    <col min="2082" max="2082" width="13.28515625" style="128" bestFit="1" customWidth="1"/>
    <col min="2083" max="2083" width="2.7109375" style="128" customWidth="1"/>
    <col min="2084" max="2084" width="10.7109375" style="128" customWidth="1"/>
    <col min="2085" max="2085" width="11.85546875" style="128" bestFit="1" customWidth="1"/>
    <col min="2086" max="2089" width="15.42578125" style="128" bestFit="1" customWidth="1"/>
    <col min="2090" max="2090" width="13.7109375" style="128" bestFit="1" customWidth="1"/>
    <col min="2091" max="2091" width="17.7109375" style="128" bestFit="1" customWidth="1"/>
    <col min="2092" max="2306" width="9.140625" style="128"/>
    <col min="2307" max="2307" width="20.42578125" style="128" bestFit="1" customWidth="1"/>
    <col min="2308" max="2308" width="9.42578125" style="128" customWidth="1"/>
    <col min="2309" max="2309" width="8" style="128" customWidth="1"/>
    <col min="2310" max="2310" width="12.5703125" style="128" customWidth="1"/>
    <col min="2311" max="2311" width="7.140625" style="128" customWidth="1"/>
    <col min="2312" max="2312" width="54.28515625" style="128" customWidth="1"/>
    <col min="2313" max="2313" width="11.85546875" style="128" bestFit="1" customWidth="1"/>
    <col min="2314" max="2314" width="11.85546875" style="128" customWidth="1"/>
    <col min="2315" max="2318" width="15.42578125" style="128" bestFit="1" customWidth="1"/>
    <col min="2319" max="2319" width="10.5703125" style="128" bestFit="1" customWidth="1"/>
    <col min="2320" max="2320" width="13.28515625" style="128" bestFit="1" customWidth="1"/>
    <col min="2321" max="2321" width="2.7109375" style="128" customWidth="1"/>
    <col min="2322" max="2322" width="12.42578125" style="128" bestFit="1" customWidth="1"/>
    <col min="2323" max="2323" width="11.85546875" style="128" bestFit="1" customWidth="1"/>
    <col min="2324" max="2327" width="15.42578125" style="128" bestFit="1" customWidth="1"/>
    <col min="2328" max="2328" width="10.5703125" style="128" bestFit="1" customWidth="1"/>
    <col min="2329" max="2329" width="17.7109375" style="128" bestFit="1" customWidth="1"/>
    <col min="2330" max="2330" width="2.7109375" style="128" customWidth="1"/>
    <col min="2331" max="2331" width="12.42578125" style="128" bestFit="1" customWidth="1"/>
    <col min="2332" max="2332" width="11.85546875" style="128" bestFit="1" customWidth="1"/>
    <col min="2333" max="2336" width="15.42578125" style="128" bestFit="1" customWidth="1"/>
    <col min="2337" max="2337" width="13.7109375" style="128" bestFit="1" customWidth="1"/>
    <col min="2338" max="2338" width="13.28515625" style="128" bestFit="1" customWidth="1"/>
    <col min="2339" max="2339" width="2.7109375" style="128" customWidth="1"/>
    <col min="2340" max="2340" width="10.7109375" style="128" customWidth="1"/>
    <col min="2341" max="2341" width="11.85546875" style="128" bestFit="1" customWidth="1"/>
    <col min="2342" max="2345" width="15.42578125" style="128" bestFit="1" customWidth="1"/>
    <col min="2346" max="2346" width="13.7109375" style="128" bestFit="1" customWidth="1"/>
    <col min="2347" max="2347" width="17.7109375" style="128" bestFit="1" customWidth="1"/>
    <col min="2348" max="2562" width="9.140625" style="128"/>
    <col min="2563" max="2563" width="20.42578125" style="128" bestFit="1" customWidth="1"/>
    <col min="2564" max="2564" width="9.42578125" style="128" customWidth="1"/>
    <col min="2565" max="2565" width="8" style="128" customWidth="1"/>
    <col min="2566" max="2566" width="12.5703125" style="128" customWidth="1"/>
    <col min="2567" max="2567" width="7.140625" style="128" customWidth="1"/>
    <col min="2568" max="2568" width="54.28515625" style="128" customWidth="1"/>
    <col min="2569" max="2569" width="11.85546875" style="128" bestFit="1" customWidth="1"/>
    <col min="2570" max="2570" width="11.85546875" style="128" customWidth="1"/>
    <col min="2571" max="2574" width="15.42578125" style="128" bestFit="1" customWidth="1"/>
    <col min="2575" max="2575" width="10.5703125" style="128" bestFit="1" customWidth="1"/>
    <col min="2576" max="2576" width="13.28515625" style="128" bestFit="1" customWidth="1"/>
    <col min="2577" max="2577" width="2.7109375" style="128" customWidth="1"/>
    <col min="2578" max="2578" width="12.42578125" style="128" bestFit="1" customWidth="1"/>
    <col min="2579" max="2579" width="11.85546875" style="128" bestFit="1" customWidth="1"/>
    <col min="2580" max="2583" width="15.42578125" style="128" bestFit="1" customWidth="1"/>
    <col min="2584" max="2584" width="10.5703125" style="128" bestFit="1" customWidth="1"/>
    <col min="2585" max="2585" width="17.7109375" style="128" bestFit="1" customWidth="1"/>
    <col min="2586" max="2586" width="2.7109375" style="128" customWidth="1"/>
    <col min="2587" max="2587" width="12.42578125" style="128" bestFit="1" customWidth="1"/>
    <col min="2588" max="2588" width="11.85546875" style="128" bestFit="1" customWidth="1"/>
    <col min="2589" max="2592" width="15.42578125" style="128" bestFit="1" customWidth="1"/>
    <col min="2593" max="2593" width="13.7109375" style="128" bestFit="1" customWidth="1"/>
    <col min="2594" max="2594" width="13.28515625" style="128" bestFit="1" customWidth="1"/>
    <col min="2595" max="2595" width="2.7109375" style="128" customWidth="1"/>
    <col min="2596" max="2596" width="10.7109375" style="128" customWidth="1"/>
    <col min="2597" max="2597" width="11.85546875" style="128" bestFit="1" customWidth="1"/>
    <col min="2598" max="2601" width="15.42578125" style="128" bestFit="1" customWidth="1"/>
    <col min="2602" max="2602" width="13.7109375" style="128" bestFit="1" customWidth="1"/>
    <col min="2603" max="2603" width="17.7109375" style="128" bestFit="1" customWidth="1"/>
    <col min="2604" max="2818" width="9.140625" style="128"/>
    <col min="2819" max="2819" width="20.42578125" style="128" bestFit="1" customWidth="1"/>
    <col min="2820" max="2820" width="9.42578125" style="128" customWidth="1"/>
    <col min="2821" max="2821" width="8" style="128" customWidth="1"/>
    <col min="2822" max="2822" width="12.5703125" style="128" customWidth="1"/>
    <col min="2823" max="2823" width="7.140625" style="128" customWidth="1"/>
    <col min="2824" max="2824" width="54.28515625" style="128" customWidth="1"/>
    <col min="2825" max="2825" width="11.85546875" style="128" bestFit="1" customWidth="1"/>
    <col min="2826" max="2826" width="11.85546875" style="128" customWidth="1"/>
    <col min="2827" max="2830" width="15.42578125" style="128" bestFit="1" customWidth="1"/>
    <col min="2831" max="2831" width="10.5703125" style="128" bestFit="1" customWidth="1"/>
    <col min="2832" max="2832" width="13.28515625" style="128" bestFit="1" customWidth="1"/>
    <col min="2833" max="2833" width="2.7109375" style="128" customWidth="1"/>
    <col min="2834" max="2834" width="12.42578125" style="128" bestFit="1" customWidth="1"/>
    <col min="2835" max="2835" width="11.85546875" style="128" bestFit="1" customWidth="1"/>
    <col min="2836" max="2839" width="15.42578125" style="128" bestFit="1" customWidth="1"/>
    <col min="2840" max="2840" width="10.5703125" style="128" bestFit="1" customWidth="1"/>
    <col min="2841" max="2841" width="17.7109375" style="128" bestFit="1" customWidth="1"/>
    <col min="2842" max="2842" width="2.7109375" style="128" customWidth="1"/>
    <col min="2843" max="2843" width="12.42578125" style="128" bestFit="1" customWidth="1"/>
    <col min="2844" max="2844" width="11.85546875" style="128" bestFit="1" customWidth="1"/>
    <col min="2845" max="2848" width="15.42578125" style="128" bestFit="1" customWidth="1"/>
    <col min="2849" max="2849" width="13.7109375" style="128" bestFit="1" customWidth="1"/>
    <col min="2850" max="2850" width="13.28515625" style="128" bestFit="1" customWidth="1"/>
    <col min="2851" max="2851" width="2.7109375" style="128" customWidth="1"/>
    <col min="2852" max="2852" width="10.7109375" style="128" customWidth="1"/>
    <col min="2853" max="2853" width="11.85546875" style="128" bestFit="1" customWidth="1"/>
    <col min="2854" max="2857" width="15.42578125" style="128" bestFit="1" customWidth="1"/>
    <col min="2858" max="2858" width="13.7109375" style="128" bestFit="1" customWidth="1"/>
    <col min="2859" max="2859" width="17.7109375" style="128" bestFit="1" customWidth="1"/>
    <col min="2860" max="3074" width="9.140625" style="128"/>
    <col min="3075" max="3075" width="20.42578125" style="128" bestFit="1" customWidth="1"/>
    <col min="3076" max="3076" width="9.42578125" style="128" customWidth="1"/>
    <col min="3077" max="3077" width="8" style="128" customWidth="1"/>
    <col min="3078" max="3078" width="12.5703125" style="128" customWidth="1"/>
    <col min="3079" max="3079" width="7.140625" style="128" customWidth="1"/>
    <col min="3080" max="3080" width="54.28515625" style="128" customWidth="1"/>
    <col min="3081" max="3081" width="11.85546875" style="128" bestFit="1" customWidth="1"/>
    <col min="3082" max="3082" width="11.85546875" style="128" customWidth="1"/>
    <col min="3083" max="3086" width="15.42578125" style="128" bestFit="1" customWidth="1"/>
    <col min="3087" max="3087" width="10.5703125" style="128" bestFit="1" customWidth="1"/>
    <col min="3088" max="3088" width="13.28515625" style="128" bestFit="1" customWidth="1"/>
    <col min="3089" max="3089" width="2.7109375" style="128" customWidth="1"/>
    <col min="3090" max="3090" width="12.42578125" style="128" bestFit="1" customWidth="1"/>
    <col min="3091" max="3091" width="11.85546875" style="128" bestFit="1" customWidth="1"/>
    <col min="3092" max="3095" width="15.42578125" style="128" bestFit="1" customWidth="1"/>
    <col min="3096" max="3096" width="10.5703125" style="128" bestFit="1" customWidth="1"/>
    <col min="3097" max="3097" width="17.7109375" style="128" bestFit="1" customWidth="1"/>
    <col min="3098" max="3098" width="2.7109375" style="128" customWidth="1"/>
    <col min="3099" max="3099" width="12.42578125" style="128" bestFit="1" customWidth="1"/>
    <col min="3100" max="3100" width="11.85546875" style="128" bestFit="1" customWidth="1"/>
    <col min="3101" max="3104" width="15.42578125" style="128" bestFit="1" customWidth="1"/>
    <col min="3105" max="3105" width="13.7109375" style="128" bestFit="1" customWidth="1"/>
    <col min="3106" max="3106" width="13.28515625" style="128" bestFit="1" customWidth="1"/>
    <col min="3107" max="3107" width="2.7109375" style="128" customWidth="1"/>
    <col min="3108" max="3108" width="10.7109375" style="128" customWidth="1"/>
    <col min="3109" max="3109" width="11.85546875" style="128" bestFit="1" customWidth="1"/>
    <col min="3110" max="3113" width="15.42578125" style="128" bestFit="1" customWidth="1"/>
    <col min="3114" max="3114" width="13.7109375" style="128" bestFit="1" customWidth="1"/>
    <col min="3115" max="3115" width="17.7109375" style="128" bestFit="1" customWidth="1"/>
    <col min="3116" max="3330" width="9.140625" style="128"/>
    <col min="3331" max="3331" width="20.42578125" style="128" bestFit="1" customWidth="1"/>
    <col min="3332" max="3332" width="9.42578125" style="128" customWidth="1"/>
    <col min="3333" max="3333" width="8" style="128" customWidth="1"/>
    <col min="3334" max="3334" width="12.5703125" style="128" customWidth="1"/>
    <col min="3335" max="3335" width="7.140625" style="128" customWidth="1"/>
    <col min="3336" max="3336" width="54.28515625" style="128" customWidth="1"/>
    <col min="3337" max="3337" width="11.85546875" style="128" bestFit="1" customWidth="1"/>
    <col min="3338" max="3338" width="11.85546875" style="128" customWidth="1"/>
    <col min="3339" max="3342" width="15.42578125" style="128" bestFit="1" customWidth="1"/>
    <col min="3343" max="3343" width="10.5703125" style="128" bestFit="1" customWidth="1"/>
    <col min="3344" max="3344" width="13.28515625" style="128" bestFit="1" customWidth="1"/>
    <col min="3345" max="3345" width="2.7109375" style="128" customWidth="1"/>
    <col min="3346" max="3346" width="12.42578125" style="128" bestFit="1" customWidth="1"/>
    <col min="3347" max="3347" width="11.85546875" style="128" bestFit="1" customWidth="1"/>
    <col min="3348" max="3351" width="15.42578125" style="128" bestFit="1" customWidth="1"/>
    <col min="3352" max="3352" width="10.5703125" style="128" bestFit="1" customWidth="1"/>
    <col min="3353" max="3353" width="17.7109375" style="128" bestFit="1" customWidth="1"/>
    <col min="3354" max="3354" width="2.7109375" style="128" customWidth="1"/>
    <col min="3355" max="3355" width="12.42578125" style="128" bestFit="1" customWidth="1"/>
    <col min="3356" max="3356" width="11.85546875" style="128" bestFit="1" customWidth="1"/>
    <col min="3357" max="3360" width="15.42578125" style="128" bestFit="1" customWidth="1"/>
    <col min="3361" max="3361" width="13.7109375" style="128" bestFit="1" customWidth="1"/>
    <col min="3362" max="3362" width="13.28515625" style="128" bestFit="1" customWidth="1"/>
    <col min="3363" max="3363" width="2.7109375" style="128" customWidth="1"/>
    <col min="3364" max="3364" width="10.7109375" style="128" customWidth="1"/>
    <col min="3365" max="3365" width="11.85546875" style="128" bestFit="1" customWidth="1"/>
    <col min="3366" max="3369" width="15.42578125" style="128" bestFit="1" customWidth="1"/>
    <col min="3370" max="3370" width="13.7109375" style="128" bestFit="1" customWidth="1"/>
    <col min="3371" max="3371" width="17.7109375" style="128" bestFit="1" customWidth="1"/>
    <col min="3372" max="3586" width="9.140625" style="128"/>
    <col min="3587" max="3587" width="20.42578125" style="128" bestFit="1" customWidth="1"/>
    <col min="3588" max="3588" width="9.42578125" style="128" customWidth="1"/>
    <col min="3589" max="3589" width="8" style="128" customWidth="1"/>
    <col min="3590" max="3590" width="12.5703125" style="128" customWidth="1"/>
    <col min="3591" max="3591" width="7.140625" style="128" customWidth="1"/>
    <col min="3592" max="3592" width="54.28515625" style="128" customWidth="1"/>
    <col min="3593" max="3593" width="11.85546875" style="128" bestFit="1" customWidth="1"/>
    <col min="3594" max="3594" width="11.85546875" style="128" customWidth="1"/>
    <col min="3595" max="3598" width="15.42578125" style="128" bestFit="1" customWidth="1"/>
    <col min="3599" max="3599" width="10.5703125" style="128" bestFit="1" customWidth="1"/>
    <col min="3600" max="3600" width="13.28515625" style="128" bestFit="1" customWidth="1"/>
    <col min="3601" max="3601" width="2.7109375" style="128" customWidth="1"/>
    <col min="3602" max="3602" width="12.42578125" style="128" bestFit="1" customWidth="1"/>
    <col min="3603" max="3603" width="11.85546875" style="128" bestFit="1" customWidth="1"/>
    <col min="3604" max="3607" width="15.42578125" style="128" bestFit="1" customWidth="1"/>
    <col min="3608" max="3608" width="10.5703125" style="128" bestFit="1" customWidth="1"/>
    <col min="3609" max="3609" width="17.7109375" style="128" bestFit="1" customWidth="1"/>
    <col min="3610" max="3610" width="2.7109375" style="128" customWidth="1"/>
    <col min="3611" max="3611" width="12.42578125" style="128" bestFit="1" customWidth="1"/>
    <col min="3612" max="3612" width="11.85546875" style="128" bestFit="1" customWidth="1"/>
    <col min="3613" max="3616" width="15.42578125" style="128" bestFit="1" customWidth="1"/>
    <col min="3617" max="3617" width="13.7109375" style="128" bestFit="1" customWidth="1"/>
    <col min="3618" max="3618" width="13.28515625" style="128" bestFit="1" customWidth="1"/>
    <col min="3619" max="3619" width="2.7109375" style="128" customWidth="1"/>
    <col min="3620" max="3620" width="10.7109375" style="128" customWidth="1"/>
    <col min="3621" max="3621" width="11.85546875" style="128" bestFit="1" customWidth="1"/>
    <col min="3622" max="3625" width="15.42578125" style="128" bestFit="1" customWidth="1"/>
    <col min="3626" max="3626" width="13.7109375" style="128" bestFit="1" customWidth="1"/>
    <col min="3627" max="3627" width="17.7109375" style="128" bestFit="1" customWidth="1"/>
    <col min="3628" max="3842" width="9.140625" style="128"/>
    <col min="3843" max="3843" width="20.42578125" style="128" bestFit="1" customWidth="1"/>
    <col min="3844" max="3844" width="9.42578125" style="128" customWidth="1"/>
    <col min="3845" max="3845" width="8" style="128" customWidth="1"/>
    <col min="3846" max="3846" width="12.5703125" style="128" customWidth="1"/>
    <col min="3847" max="3847" width="7.140625" style="128" customWidth="1"/>
    <col min="3848" max="3848" width="54.28515625" style="128" customWidth="1"/>
    <col min="3849" max="3849" width="11.85546875" style="128" bestFit="1" customWidth="1"/>
    <col min="3850" max="3850" width="11.85546875" style="128" customWidth="1"/>
    <col min="3851" max="3854" width="15.42578125" style="128" bestFit="1" customWidth="1"/>
    <col min="3855" max="3855" width="10.5703125" style="128" bestFit="1" customWidth="1"/>
    <col min="3856" max="3856" width="13.28515625" style="128" bestFit="1" customWidth="1"/>
    <col min="3857" max="3857" width="2.7109375" style="128" customWidth="1"/>
    <col min="3858" max="3858" width="12.42578125" style="128" bestFit="1" customWidth="1"/>
    <col min="3859" max="3859" width="11.85546875" style="128" bestFit="1" customWidth="1"/>
    <col min="3860" max="3863" width="15.42578125" style="128" bestFit="1" customWidth="1"/>
    <col min="3864" max="3864" width="10.5703125" style="128" bestFit="1" customWidth="1"/>
    <col min="3865" max="3865" width="17.7109375" style="128" bestFit="1" customWidth="1"/>
    <col min="3866" max="3866" width="2.7109375" style="128" customWidth="1"/>
    <col min="3867" max="3867" width="12.42578125" style="128" bestFit="1" customWidth="1"/>
    <col min="3868" max="3868" width="11.85546875" style="128" bestFit="1" customWidth="1"/>
    <col min="3869" max="3872" width="15.42578125" style="128" bestFit="1" customWidth="1"/>
    <col min="3873" max="3873" width="13.7109375" style="128" bestFit="1" customWidth="1"/>
    <col min="3874" max="3874" width="13.28515625" style="128" bestFit="1" customWidth="1"/>
    <col min="3875" max="3875" width="2.7109375" style="128" customWidth="1"/>
    <col min="3876" max="3876" width="10.7109375" style="128" customWidth="1"/>
    <col min="3877" max="3877" width="11.85546875" style="128" bestFit="1" customWidth="1"/>
    <col min="3878" max="3881" width="15.42578125" style="128" bestFit="1" customWidth="1"/>
    <col min="3882" max="3882" width="13.7109375" style="128" bestFit="1" customWidth="1"/>
    <col min="3883" max="3883" width="17.7109375" style="128" bestFit="1" customWidth="1"/>
    <col min="3884" max="4098" width="9.140625" style="128"/>
    <col min="4099" max="4099" width="20.42578125" style="128" bestFit="1" customWidth="1"/>
    <col min="4100" max="4100" width="9.42578125" style="128" customWidth="1"/>
    <col min="4101" max="4101" width="8" style="128" customWidth="1"/>
    <col min="4102" max="4102" width="12.5703125" style="128" customWidth="1"/>
    <col min="4103" max="4103" width="7.140625" style="128" customWidth="1"/>
    <col min="4104" max="4104" width="54.28515625" style="128" customWidth="1"/>
    <col min="4105" max="4105" width="11.85546875" style="128" bestFit="1" customWidth="1"/>
    <col min="4106" max="4106" width="11.85546875" style="128" customWidth="1"/>
    <col min="4107" max="4110" width="15.42578125" style="128" bestFit="1" customWidth="1"/>
    <col min="4111" max="4111" width="10.5703125" style="128" bestFit="1" customWidth="1"/>
    <col min="4112" max="4112" width="13.28515625" style="128" bestFit="1" customWidth="1"/>
    <col min="4113" max="4113" width="2.7109375" style="128" customWidth="1"/>
    <col min="4114" max="4114" width="12.42578125" style="128" bestFit="1" customWidth="1"/>
    <col min="4115" max="4115" width="11.85546875" style="128" bestFit="1" customWidth="1"/>
    <col min="4116" max="4119" width="15.42578125" style="128" bestFit="1" customWidth="1"/>
    <col min="4120" max="4120" width="10.5703125" style="128" bestFit="1" customWidth="1"/>
    <col min="4121" max="4121" width="17.7109375" style="128" bestFit="1" customWidth="1"/>
    <col min="4122" max="4122" width="2.7109375" style="128" customWidth="1"/>
    <col min="4123" max="4123" width="12.42578125" style="128" bestFit="1" customWidth="1"/>
    <col min="4124" max="4124" width="11.85546875" style="128" bestFit="1" customWidth="1"/>
    <col min="4125" max="4128" width="15.42578125" style="128" bestFit="1" customWidth="1"/>
    <col min="4129" max="4129" width="13.7109375" style="128" bestFit="1" customWidth="1"/>
    <col min="4130" max="4130" width="13.28515625" style="128" bestFit="1" customWidth="1"/>
    <col min="4131" max="4131" width="2.7109375" style="128" customWidth="1"/>
    <col min="4132" max="4132" width="10.7109375" style="128" customWidth="1"/>
    <col min="4133" max="4133" width="11.85546875" style="128" bestFit="1" customWidth="1"/>
    <col min="4134" max="4137" width="15.42578125" style="128" bestFit="1" customWidth="1"/>
    <col min="4138" max="4138" width="13.7109375" style="128" bestFit="1" customWidth="1"/>
    <col min="4139" max="4139" width="17.7109375" style="128" bestFit="1" customWidth="1"/>
    <col min="4140" max="4354" width="9.140625" style="128"/>
    <col min="4355" max="4355" width="20.42578125" style="128" bestFit="1" customWidth="1"/>
    <col min="4356" max="4356" width="9.42578125" style="128" customWidth="1"/>
    <col min="4357" max="4357" width="8" style="128" customWidth="1"/>
    <col min="4358" max="4358" width="12.5703125" style="128" customWidth="1"/>
    <col min="4359" max="4359" width="7.140625" style="128" customWidth="1"/>
    <col min="4360" max="4360" width="54.28515625" style="128" customWidth="1"/>
    <col min="4361" max="4361" width="11.85546875" style="128" bestFit="1" customWidth="1"/>
    <col min="4362" max="4362" width="11.85546875" style="128" customWidth="1"/>
    <col min="4363" max="4366" width="15.42578125" style="128" bestFit="1" customWidth="1"/>
    <col min="4367" max="4367" width="10.5703125" style="128" bestFit="1" customWidth="1"/>
    <col min="4368" max="4368" width="13.28515625" style="128" bestFit="1" customWidth="1"/>
    <col min="4369" max="4369" width="2.7109375" style="128" customWidth="1"/>
    <col min="4370" max="4370" width="12.42578125" style="128" bestFit="1" customWidth="1"/>
    <col min="4371" max="4371" width="11.85546875" style="128" bestFit="1" customWidth="1"/>
    <col min="4372" max="4375" width="15.42578125" style="128" bestFit="1" customWidth="1"/>
    <col min="4376" max="4376" width="10.5703125" style="128" bestFit="1" customWidth="1"/>
    <col min="4377" max="4377" width="17.7109375" style="128" bestFit="1" customWidth="1"/>
    <col min="4378" max="4378" width="2.7109375" style="128" customWidth="1"/>
    <col min="4379" max="4379" width="12.42578125" style="128" bestFit="1" customWidth="1"/>
    <col min="4380" max="4380" width="11.85546875" style="128" bestFit="1" customWidth="1"/>
    <col min="4381" max="4384" width="15.42578125" style="128" bestFit="1" customWidth="1"/>
    <col min="4385" max="4385" width="13.7109375" style="128" bestFit="1" customWidth="1"/>
    <col min="4386" max="4386" width="13.28515625" style="128" bestFit="1" customWidth="1"/>
    <col min="4387" max="4387" width="2.7109375" style="128" customWidth="1"/>
    <col min="4388" max="4388" width="10.7109375" style="128" customWidth="1"/>
    <col min="4389" max="4389" width="11.85546875" style="128" bestFit="1" customWidth="1"/>
    <col min="4390" max="4393" width="15.42578125" style="128" bestFit="1" customWidth="1"/>
    <col min="4394" max="4394" width="13.7109375" style="128" bestFit="1" customWidth="1"/>
    <col min="4395" max="4395" width="17.7109375" style="128" bestFit="1" customWidth="1"/>
    <col min="4396" max="4610" width="9.140625" style="128"/>
    <col min="4611" max="4611" width="20.42578125" style="128" bestFit="1" customWidth="1"/>
    <col min="4612" max="4612" width="9.42578125" style="128" customWidth="1"/>
    <col min="4613" max="4613" width="8" style="128" customWidth="1"/>
    <col min="4614" max="4614" width="12.5703125" style="128" customWidth="1"/>
    <col min="4615" max="4615" width="7.140625" style="128" customWidth="1"/>
    <col min="4616" max="4616" width="54.28515625" style="128" customWidth="1"/>
    <col min="4617" max="4617" width="11.85546875" style="128" bestFit="1" customWidth="1"/>
    <col min="4618" max="4618" width="11.85546875" style="128" customWidth="1"/>
    <col min="4619" max="4622" width="15.42578125" style="128" bestFit="1" customWidth="1"/>
    <col min="4623" max="4623" width="10.5703125" style="128" bestFit="1" customWidth="1"/>
    <col min="4624" max="4624" width="13.28515625" style="128" bestFit="1" customWidth="1"/>
    <col min="4625" max="4625" width="2.7109375" style="128" customWidth="1"/>
    <col min="4626" max="4626" width="12.42578125" style="128" bestFit="1" customWidth="1"/>
    <col min="4627" max="4627" width="11.85546875" style="128" bestFit="1" customWidth="1"/>
    <col min="4628" max="4631" width="15.42578125" style="128" bestFit="1" customWidth="1"/>
    <col min="4632" max="4632" width="10.5703125" style="128" bestFit="1" customWidth="1"/>
    <col min="4633" max="4633" width="17.7109375" style="128" bestFit="1" customWidth="1"/>
    <col min="4634" max="4634" width="2.7109375" style="128" customWidth="1"/>
    <col min="4635" max="4635" width="12.42578125" style="128" bestFit="1" customWidth="1"/>
    <col min="4636" max="4636" width="11.85546875" style="128" bestFit="1" customWidth="1"/>
    <col min="4637" max="4640" width="15.42578125" style="128" bestFit="1" customWidth="1"/>
    <col min="4641" max="4641" width="13.7109375" style="128" bestFit="1" customWidth="1"/>
    <col min="4642" max="4642" width="13.28515625" style="128" bestFit="1" customWidth="1"/>
    <col min="4643" max="4643" width="2.7109375" style="128" customWidth="1"/>
    <col min="4644" max="4644" width="10.7109375" style="128" customWidth="1"/>
    <col min="4645" max="4645" width="11.85546875" style="128" bestFit="1" customWidth="1"/>
    <col min="4646" max="4649" width="15.42578125" style="128" bestFit="1" customWidth="1"/>
    <col min="4650" max="4650" width="13.7109375" style="128" bestFit="1" customWidth="1"/>
    <col min="4651" max="4651" width="17.7109375" style="128" bestFit="1" customWidth="1"/>
    <col min="4652" max="4866" width="9.140625" style="128"/>
    <col min="4867" max="4867" width="20.42578125" style="128" bestFit="1" customWidth="1"/>
    <col min="4868" max="4868" width="9.42578125" style="128" customWidth="1"/>
    <col min="4869" max="4869" width="8" style="128" customWidth="1"/>
    <col min="4870" max="4870" width="12.5703125" style="128" customWidth="1"/>
    <col min="4871" max="4871" width="7.140625" style="128" customWidth="1"/>
    <col min="4872" max="4872" width="54.28515625" style="128" customWidth="1"/>
    <col min="4873" max="4873" width="11.85546875" style="128" bestFit="1" customWidth="1"/>
    <col min="4874" max="4874" width="11.85546875" style="128" customWidth="1"/>
    <col min="4875" max="4878" width="15.42578125" style="128" bestFit="1" customWidth="1"/>
    <col min="4879" max="4879" width="10.5703125" style="128" bestFit="1" customWidth="1"/>
    <col min="4880" max="4880" width="13.28515625" style="128" bestFit="1" customWidth="1"/>
    <col min="4881" max="4881" width="2.7109375" style="128" customWidth="1"/>
    <col min="4882" max="4882" width="12.42578125" style="128" bestFit="1" customWidth="1"/>
    <col min="4883" max="4883" width="11.85546875" style="128" bestFit="1" customWidth="1"/>
    <col min="4884" max="4887" width="15.42578125" style="128" bestFit="1" customWidth="1"/>
    <col min="4888" max="4888" width="10.5703125" style="128" bestFit="1" customWidth="1"/>
    <col min="4889" max="4889" width="17.7109375" style="128" bestFit="1" customWidth="1"/>
    <col min="4890" max="4890" width="2.7109375" style="128" customWidth="1"/>
    <col min="4891" max="4891" width="12.42578125" style="128" bestFit="1" customWidth="1"/>
    <col min="4892" max="4892" width="11.85546875" style="128" bestFit="1" customWidth="1"/>
    <col min="4893" max="4896" width="15.42578125" style="128" bestFit="1" customWidth="1"/>
    <col min="4897" max="4897" width="13.7109375" style="128" bestFit="1" customWidth="1"/>
    <col min="4898" max="4898" width="13.28515625" style="128" bestFit="1" customWidth="1"/>
    <col min="4899" max="4899" width="2.7109375" style="128" customWidth="1"/>
    <col min="4900" max="4900" width="10.7109375" style="128" customWidth="1"/>
    <col min="4901" max="4901" width="11.85546875" style="128" bestFit="1" customWidth="1"/>
    <col min="4902" max="4905" width="15.42578125" style="128" bestFit="1" customWidth="1"/>
    <col min="4906" max="4906" width="13.7109375" style="128" bestFit="1" customWidth="1"/>
    <col min="4907" max="4907" width="17.7109375" style="128" bestFit="1" customWidth="1"/>
    <col min="4908" max="5122" width="9.140625" style="128"/>
    <col min="5123" max="5123" width="20.42578125" style="128" bestFit="1" customWidth="1"/>
    <col min="5124" max="5124" width="9.42578125" style="128" customWidth="1"/>
    <col min="5125" max="5125" width="8" style="128" customWidth="1"/>
    <col min="5126" max="5126" width="12.5703125" style="128" customWidth="1"/>
    <col min="5127" max="5127" width="7.140625" style="128" customWidth="1"/>
    <col min="5128" max="5128" width="54.28515625" style="128" customWidth="1"/>
    <col min="5129" max="5129" width="11.85546875" style="128" bestFit="1" customWidth="1"/>
    <col min="5130" max="5130" width="11.85546875" style="128" customWidth="1"/>
    <col min="5131" max="5134" width="15.42578125" style="128" bestFit="1" customWidth="1"/>
    <col min="5135" max="5135" width="10.5703125" style="128" bestFit="1" customWidth="1"/>
    <col min="5136" max="5136" width="13.28515625" style="128" bestFit="1" customWidth="1"/>
    <col min="5137" max="5137" width="2.7109375" style="128" customWidth="1"/>
    <col min="5138" max="5138" width="12.42578125" style="128" bestFit="1" customWidth="1"/>
    <col min="5139" max="5139" width="11.85546875" style="128" bestFit="1" customWidth="1"/>
    <col min="5140" max="5143" width="15.42578125" style="128" bestFit="1" customWidth="1"/>
    <col min="5144" max="5144" width="10.5703125" style="128" bestFit="1" customWidth="1"/>
    <col min="5145" max="5145" width="17.7109375" style="128" bestFit="1" customWidth="1"/>
    <col min="5146" max="5146" width="2.7109375" style="128" customWidth="1"/>
    <col min="5147" max="5147" width="12.42578125" style="128" bestFit="1" customWidth="1"/>
    <col min="5148" max="5148" width="11.85546875" style="128" bestFit="1" customWidth="1"/>
    <col min="5149" max="5152" width="15.42578125" style="128" bestFit="1" customWidth="1"/>
    <col min="5153" max="5153" width="13.7109375" style="128" bestFit="1" customWidth="1"/>
    <col min="5154" max="5154" width="13.28515625" style="128" bestFit="1" customWidth="1"/>
    <col min="5155" max="5155" width="2.7109375" style="128" customWidth="1"/>
    <col min="5156" max="5156" width="10.7109375" style="128" customWidth="1"/>
    <col min="5157" max="5157" width="11.85546875" style="128" bestFit="1" customWidth="1"/>
    <col min="5158" max="5161" width="15.42578125" style="128" bestFit="1" customWidth="1"/>
    <col min="5162" max="5162" width="13.7109375" style="128" bestFit="1" customWidth="1"/>
    <col min="5163" max="5163" width="17.7109375" style="128" bestFit="1" customWidth="1"/>
    <col min="5164" max="5378" width="9.140625" style="128"/>
    <col min="5379" max="5379" width="20.42578125" style="128" bestFit="1" customWidth="1"/>
    <col min="5380" max="5380" width="9.42578125" style="128" customWidth="1"/>
    <col min="5381" max="5381" width="8" style="128" customWidth="1"/>
    <col min="5382" max="5382" width="12.5703125" style="128" customWidth="1"/>
    <col min="5383" max="5383" width="7.140625" style="128" customWidth="1"/>
    <col min="5384" max="5384" width="54.28515625" style="128" customWidth="1"/>
    <col min="5385" max="5385" width="11.85546875" style="128" bestFit="1" customWidth="1"/>
    <col min="5386" max="5386" width="11.85546875" style="128" customWidth="1"/>
    <col min="5387" max="5390" width="15.42578125" style="128" bestFit="1" customWidth="1"/>
    <col min="5391" max="5391" width="10.5703125" style="128" bestFit="1" customWidth="1"/>
    <col min="5392" max="5392" width="13.28515625" style="128" bestFit="1" customWidth="1"/>
    <col min="5393" max="5393" width="2.7109375" style="128" customWidth="1"/>
    <col min="5394" max="5394" width="12.42578125" style="128" bestFit="1" customWidth="1"/>
    <col min="5395" max="5395" width="11.85546875" style="128" bestFit="1" customWidth="1"/>
    <col min="5396" max="5399" width="15.42578125" style="128" bestFit="1" customWidth="1"/>
    <col min="5400" max="5400" width="10.5703125" style="128" bestFit="1" customWidth="1"/>
    <col min="5401" max="5401" width="17.7109375" style="128" bestFit="1" customWidth="1"/>
    <col min="5402" max="5402" width="2.7109375" style="128" customWidth="1"/>
    <col min="5403" max="5403" width="12.42578125" style="128" bestFit="1" customWidth="1"/>
    <col min="5404" max="5404" width="11.85546875" style="128" bestFit="1" customWidth="1"/>
    <col min="5405" max="5408" width="15.42578125" style="128" bestFit="1" customWidth="1"/>
    <col min="5409" max="5409" width="13.7109375" style="128" bestFit="1" customWidth="1"/>
    <col min="5410" max="5410" width="13.28515625" style="128" bestFit="1" customWidth="1"/>
    <col min="5411" max="5411" width="2.7109375" style="128" customWidth="1"/>
    <col min="5412" max="5412" width="10.7109375" style="128" customWidth="1"/>
    <col min="5413" max="5413" width="11.85546875" style="128" bestFit="1" customWidth="1"/>
    <col min="5414" max="5417" width="15.42578125" style="128" bestFit="1" customWidth="1"/>
    <col min="5418" max="5418" width="13.7109375" style="128" bestFit="1" customWidth="1"/>
    <col min="5419" max="5419" width="17.7109375" style="128" bestFit="1" customWidth="1"/>
    <col min="5420" max="5634" width="9.140625" style="128"/>
    <col min="5635" max="5635" width="20.42578125" style="128" bestFit="1" customWidth="1"/>
    <col min="5636" max="5636" width="9.42578125" style="128" customWidth="1"/>
    <col min="5637" max="5637" width="8" style="128" customWidth="1"/>
    <col min="5638" max="5638" width="12.5703125" style="128" customWidth="1"/>
    <col min="5639" max="5639" width="7.140625" style="128" customWidth="1"/>
    <col min="5640" max="5640" width="54.28515625" style="128" customWidth="1"/>
    <col min="5641" max="5641" width="11.85546875" style="128" bestFit="1" customWidth="1"/>
    <col min="5642" max="5642" width="11.85546875" style="128" customWidth="1"/>
    <col min="5643" max="5646" width="15.42578125" style="128" bestFit="1" customWidth="1"/>
    <col min="5647" max="5647" width="10.5703125" style="128" bestFit="1" customWidth="1"/>
    <col min="5648" max="5648" width="13.28515625" style="128" bestFit="1" customWidth="1"/>
    <col min="5649" max="5649" width="2.7109375" style="128" customWidth="1"/>
    <col min="5650" max="5650" width="12.42578125" style="128" bestFit="1" customWidth="1"/>
    <col min="5651" max="5651" width="11.85546875" style="128" bestFit="1" customWidth="1"/>
    <col min="5652" max="5655" width="15.42578125" style="128" bestFit="1" customWidth="1"/>
    <col min="5656" max="5656" width="10.5703125" style="128" bestFit="1" customWidth="1"/>
    <col min="5657" max="5657" width="17.7109375" style="128" bestFit="1" customWidth="1"/>
    <col min="5658" max="5658" width="2.7109375" style="128" customWidth="1"/>
    <col min="5659" max="5659" width="12.42578125" style="128" bestFit="1" customWidth="1"/>
    <col min="5660" max="5660" width="11.85546875" style="128" bestFit="1" customWidth="1"/>
    <col min="5661" max="5664" width="15.42578125" style="128" bestFit="1" customWidth="1"/>
    <col min="5665" max="5665" width="13.7109375" style="128" bestFit="1" customWidth="1"/>
    <col min="5666" max="5666" width="13.28515625" style="128" bestFit="1" customWidth="1"/>
    <col min="5667" max="5667" width="2.7109375" style="128" customWidth="1"/>
    <col min="5668" max="5668" width="10.7109375" style="128" customWidth="1"/>
    <col min="5669" max="5669" width="11.85546875" style="128" bestFit="1" customWidth="1"/>
    <col min="5670" max="5673" width="15.42578125" style="128" bestFit="1" customWidth="1"/>
    <col min="5674" max="5674" width="13.7109375" style="128" bestFit="1" customWidth="1"/>
    <col min="5675" max="5675" width="17.7109375" style="128" bestFit="1" customWidth="1"/>
    <col min="5676" max="5890" width="9.140625" style="128"/>
    <col min="5891" max="5891" width="20.42578125" style="128" bestFit="1" customWidth="1"/>
    <col min="5892" max="5892" width="9.42578125" style="128" customWidth="1"/>
    <col min="5893" max="5893" width="8" style="128" customWidth="1"/>
    <col min="5894" max="5894" width="12.5703125" style="128" customWidth="1"/>
    <col min="5895" max="5895" width="7.140625" style="128" customWidth="1"/>
    <col min="5896" max="5896" width="54.28515625" style="128" customWidth="1"/>
    <col min="5897" max="5897" width="11.85546875" style="128" bestFit="1" customWidth="1"/>
    <col min="5898" max="5898" width="11.85546875" style="128" customWidth="1"/>
    <col min="5899" max="5902" width="15.42578125" style="128" bestFit="1" customWidth="1"/>
    <col min="5903" max="5903" width="10.5703125" style="128" bestFit="1" customWidth="1"/>
    <col min="5904" max="5904" width="13.28515625" style="128" bestFit="1" customWidth="1"/>
    <col min="5905" max="5905" width="2.7109375" style="128" customWidth="1"/>
    <col min="5906" max="5906" width="12.42578125" style="128" bestFit="1" customWidth="1"/>
    <col min="5907" max="5907" width="11.85546875" style="128" bestFit="1" customWidth="1"/>
    <col min="5908" max="5911" width="15.42578125" style="128" bestFit="1" customWidth="1"/>
    <col min="5912" max="5912" width="10.5703125" style="128" bestFit="1" customWidth="1"/>
    <col min="5913" max="5913" width="17.7109375" style="128" bestFit="1" customWidth="1"/>
    <col min="5914" max="5914" width="2.7109375" style="128" customWidth="1"/>
    <col min="5915" max="5915" width="12.42578125" style="128" bestFit="1" customWidth="1"/>
    <col min="5916" max="5916" width="11.85546875" style="128" bestFit="1" customWidth="1"/>
    <col min="5917" max="5920" width="15.42578125" style="128" bestFit="1" customWidth="1"/>
    <col min="5921" max="5921" width="13.7109375" style="128" bestFit="1" customWidth="1"/>
    <col min="5922" max="5922" width="13.28515625" style="128" bestFit="1" customWidth="1"/>
    <col min="5923" max="5923" width="2.7109375" style="128" customWidth="1"/>
    <col min="5924" max="5924" width="10.7109375" style="128" customWidth="1"/>
    <col min="5925" max="5925" width="11.85546875" style="128" bestFit="1" customWidth="1"/>
    <col min="5926" max="5929" width="15.42578125" style="128" bestFit="1" customWidth="1"/>
    <col min="5930" max="5930" width="13.7109375" style="128" bestFit="1" customWidth="1"/>
    <col min="5931" max="5931" width="17.7109375" style="128" bestFit="1" customWidth="1"/>
    <col min="5932" max="6146" width="9.140625" style="128"/>
    <col min="6147" max="6147" width="20.42578125" style="128" bestFit="1" customWidth="1"/>
    <col min="6148" max="6148" width="9.42578125" style="128" customWidth="1"/>
    <col min="6149" max="6149" width="8" style="128" customWidth="1"/>
    <col min="6150" max="6150" width="12.5703125" style="128" customWidth="1"/>
    <col min="6151" max="6151" width="7.140625" style="128" customWidth="1"/>
    <col min="6152" max="6152" width="54.28515625" style="128" customWidth="1"/>
    <col min="6153" max="6153" width="11.85546875" style="128" bestFit="1" customWidth="1"/>
    <col min="6154" max="6154" width="11.85546875" style="128" customWidth="1"/>
    <col min="6155" max="6158" width="15.42578125" style="128" bestFit="1" customWidth="1"/>
    <col min="6159" max="6159" width="10.5703125" style="128" bestFit="1" customWidth="1"/>
    <col min="6160" max="6160" width="13.28515625" style="128" bestFit="1" customWidth="1"/>
    <col min="6161" max="6161" width="2.7109375" style="128" customWidth="1"/>
    <col min="6162" max="6162" width="12.42578125" style="128" bestFit="1" customWidth="1"/>
    <col min="6163" max="6163" width="11.85546875" style="128" bestFit="1" customWidth="1"/>
    <col min="6164" max="6167" width="15.42578125" style="128" bestFit="1" customWidth="1"/>
    <col min="6168" max="6168" width="10.5703125" style="128" bestFit="1" customWidth="1"/>
    <col min="6169" max="6169" width="17.7109375" style="128" bestFit="1" customWidth="1"/>
    <col min="6170" max="6170" width="2.7109375" style="128" customWidth="1"/>
    <col min="6171" max="6171" width="12.42578125" style="128" bestFit="1" customWidth="1"/>
    <col min="6172" max="6172" width="11.85546875" style="128" bestFit="1" customWidth="1"/>
    <col min="6173" max="6176" width="15.42578125" style="128" bestFit="1" customWidth="1"/>
    <col min="6177" max="6177" width="13.7109375" style="128" bestFit="1" customWidth="1"/>
    <col min="6178" max="6178" width="13.28515625" style="128" bestFit="1" customWidth="1"/>
    <col min="6179" max="6179" width="2.7109375" style="128" customWidth="1"/>
    <col min="6180" max="6180" width="10.7109375" style="128" customWidth="1"/>
    <col min="6181" max="6181" width="11.85546875" style="128" bestFit="1" customWidth="1"/>
    <col min="6182" max="6185" width="15.42578125" style="128" bestFit="1" customWidth="1"/>
    <col min="6186" max="6186" width="13.7109375" style="128" bestFit="1" customWidth="1"/>
    <col min="6187" max="6187" width="17.7109375" style="128" bestFit="1" customWidth="1"/>
    <col min="6188" max="6402" width="9.140625" style="128"/>
    <col min="6403" max="6403" width="20.42578125" style="128" bestFit="1" customWidth="1"/>
    <col min="6404" max="6404" width="9.42578125" style="128" customWidth="1"/>
    <col min="6405" max="6405" width="8" style="128" customWidth="1"/>
    <col min="6406" max="6406" width="12.5703125" style="128" customWidth="1"/>
    <col min="6407" max="6407" width="7.140625" style="128" customWidth="1"/>
    <col min="6408" max="6408" width="54.28515625" style="128" customWidth="1"/>
    <col min="6409" max="6409" width="11.85546875" style="128" bestFit="1" customWidth="1"/>
    <col min="6410" max="6410" width="11.85546875" style="128" customWidth="1"/>
    <col min="6411" max="6414" width="15.42578125" style="128" bestFit="1" customWidth="1"/>
    <col min="6415" max="6415" width="10.5703125" style="128" bestFit="1" customWidth="1"/>
    <col min="6416" max="6416" width="13.28515625" style="128" bestFit="1" customWidth="1"/>
    <col min="6417" max="6417" width="2.7109375" style="128" customWidth="1"/>
    <col min="6418" max="6418" width="12.42578125" style="128" bestFit="1" customWidth="1"/>
    <col min="6419" max="6419" width="11.85546875" style="128" bestFit="1" customWidth="1"/>
    <col min="6420" max="6423" width="15.42578125" style="128" bestFit="1" customWidth="1"/>
    <col min="6424" max="6424" width="10.5703125" style="128" bestFit="1" customWidth="1"/>
    <col min="6425" max="6425" width="17.7109375" style="128" bestFit="1" customWidth="1"/>
    <col min="6426" max="6426" width="2.7109375" style="128" customWidth="1"/>
    <col min="6427" max="6427" width="12.42578125" style="128" bestFit="1" customWidth="1"/>
    <col min="6428" max="6428" width="11.85546875" style="128" bestFit="1" customWidth="1"/>
    <col min="6429" max="6432" width="15.42578125" style="128" bestFit="1" customWidth="1"/>
    <col min="6433" max="6433" width="13.7109375" style="128" bestFit="1" customWidth="1"/>
    <col min="6434" max="6434" width="13.28515625" style="128" bestFit="1" customWidth="1"/>
    <col min="6435" max="6435" width="2.7109375" style="128" customWidth="1"/>
    <col min="6436" max="6436" width="10.7109375" style="128" customWidth="1"/>
    <col min="6437" max="6437" width="11.85546875" style="128" bestFit="1" customWidth="1"/>
    <col min="6438" max="6441" width="15.42578125" style="128" bestFit="1" customWidth="1"/>
    <col min="6442" max="6442" width="13.7109375" style="128" bestFit="1" customWidth="1"/>
    <col min="6443" max="6443" width="17.7109375" style="128" bestFit="1" customWidth="1"/>
    <col min="6444" max="6658" width="9.140625" style="128"/>
    <col min="6659" max="6659" width="20.42578125" style="128" bestFit="1" customWidth="1"/>
    <col min="6660" max="6660" width="9.42578125" style="128" customWidth="1"/>
    <col min="6661" max="6661" width="8" style="128" customWidth="1"/>
    <col min="6662" max="6662" width="12.5703125" style="128" customWidth="1"/>
    <col min="6663" max="6663" width="7.140625" style="128" customWidth="1"/>
    <col min="6664" max="6664" width="54.28515625" style="128" customWidth="1"/>
    <col min="6665" max="6665" width="11.85546875" style="128" bestFit="1" customWidth="1"/>
    <col min="6666" max="6666" width="11.85546875" style="128" customWidth="1"/>
    <col min="6667" max="6670" width="15.42578125" style="128" bestFit="1" customWidth="1"/>
    <col min="6671" max="6671" width="10.5703125" style="128" bestFit="1" customWidth="1"/>
    <col min="6672" max="6672" width="13.28515625" style="128" bestFit="1" customWidth="1"/>
    <col min="6673" max="6673" width="2.7109375" style="128" customWidth="1"/>
    <col min="6674" max="6674" width="12.42578125" style="128" bestFit="1" customWidth="1"/>
    <col min="6675" max="6675" width="11.85546875" style="128" bestFit="1" customWidth="1"/>
    <col min="6676" max="6679" width="15.42578125" style="128" bestFit="1" customWidth="1"/>
    <col min="6680" max="6680" width="10.5703125" style="128" bestFit="1" customWidth="1"/>
    <col min="6681" max="6681" width="17.7109375" style="128" bestFit="1" customWidth="1"/>
    <col min="6682" max="6682" width="2.7109375" style="128" customWidth="1"/>
    <col min="6683" max="6683" width="12.42578125" style="128" bestFit="1" customWidth="1"/>
    <col min="6684" max="6684" width="11.85546875" style="128" bestFit="1" customWidth="1"/>
    <col min="6685" max="6688" width="15.42578125" style="128" bestFit="1" customWidth="1"/>
    <col min="6689" max="6689" width="13.7109375" style="128" bestFit="1" customWidth="1"/>
    <col min="6690" max="6690" width="13.28515625" style="128" bestFit="1" customWidth="1"/>
    <col min="6691" max="6691" width="2.7109375" style="128" customWidth="1"/>
    <col min="6692" max="6692" width="10.7109375" style="128" customWidth="1"/>
    <col min="6693" max="6693" width="11.85546875" style="128" bestFit="1" customWidth="1"/>
    <col min="6694" max="6697" width="15.42578125" style="128" bestFit="1" customWidth="1"/>
    <col min="6698" max="6698" width="13.7109375" style="128" bestFit="1" customWidth="1"/>
    <col min="6699" max="6699" width="17.7109375" style="128" bestFit="1" customWidth="1"/>
    <col min="6700" max="6914" width="9.140625" style="128"/>
    <col min="6915" max="6915" width="20.42578125" style="128" bestFit="1" customWidth="1"/>
    <col min="6916" max="6916" width="9.42578125" style="128" customWidth="1"/>
    <col min="6917" max="6917" width="8" style="128" customWidth="1"/>
    <col min="6918" max="6918" width="12.5703125" style="128" customWidth="1"/>
    <col min="6919" max="6919" width="7.140625" style="128" customWidth="1"/>
    <col min="6920" max="6920" width="54.28515625" style="128" customWidth="1"/>
    <col min="6921" max="6921" width="11.85546875" style="128" bestFit="1" customWidth="1"/>
    <col min="6922" max="6922" width="11.85546875" style="128" customWidth="1"/>
    <col min="6923" max="6926" width="15.42578125" style="128" bestFit="1" customWidth="1"/>
    <col min="6927" max="6927" width="10.5703125" style="128" bestFit="1" customWidth="1"/>
    <col min="6928" max="6928" width="13.28515625" style="128" bestFit="1" customWidth="1"/>
    <col min="6929" max="6929" width="2.7109375" style="128" customWidth="1"/>
    <col min="6930" max="6930" width="12.42578125" style="128" bestFit="1" customWidth="1"/>
    <col min="6931" max="6931" width="11.85546875" style="128" bestFit="1" customWidth="1"/>
    <col min="6932" max="6935" width="15.42578125" style="128" bestFit="1" customWidth="1"/>
    <col min="6936" max="6936" width="10.5703125" style="128" bestFit="1" customWidth="1"/>
    <col min="6937" max="6937" width="17.7109375" style="128" bestFit="1" customWidth="1"/>
    <col min="6938" max="6938" width="2.7109375" style="128" customWidth="1"/>
    <col min="6939" max="6939" width="12.42578125" style="128" bestFit="1" customWidth="1"/>
    <col min="6940" max="6940" width="11.85546875" style="128" bestFit="1" customWidth="1"/>
    <col min="6941" max="6944" width="15.42578125" style="128" bestFit="1" customWidth="1"/>
    <col min="6945" max="6945" width="13.7109375" style="128" bestFit="1" customWidth="1"/>
    <col min="6946" max="6946" width="13.28515625" style="128" bestFit="1" customWidth="1"/>
    <col min="6947" max="6947" width="2.7109375" style="128" customWidth="1"/>
    <col min="6948" max="6948" width="10.7109375" style="128" customWidth="1"/>
    <col min="6949" max="6949" width="11.85546875" style="128" bestFit="1" customWidth="1"/>
    <col min="6950" max="6953" width="15.42578125" style="128" bestFit="1" customWidth="1"/>
    <col min="6954" max="6954" width="13.7109375" style="128" bestFit="1" customWidth="1"/>
    <col min="6955" max="6955" width="17.7109375" style="128" bestFit="1" customWidth="1"/>
    <col min="6956" max="7170" width="9.140625" style="128"/>
    <col min="7171" max="7171" width="20.42578125" style="128" bestFit="1" customWidth="1"/>
    <col min="7172" max="7172" width="9.42578125" style="128" customWidth="1"/>
    <col min="7173" max="7173" width="8" style="128" customWidth="1"/>
    <col min="7174" max="7174" width="12.5703125" style="128" customWidth="1"/>
    <col min="7175" max="7175" width="7.140625" style="128" customWidth="1"/>
    <col min="7176" max="7176" width="54.28515625" style="128" customWidth="1"/>
    <col min="7177" max="7177" width="11.85546875" style="128" bestFit="1" customWidth="1"/>
    <col min="7178" max="7178" width="11.85546875" style="128" customWidth="1"/>
    <col min="7179" max="7182" width="15.42578125" style="128" bestFit="1" customWidth="1"/>
    <col min="7183" max="7183" width="10.5703125" style="128" bestFit="1" customWidth="1"/>
    <col min="7184" max="7184" width="13.28515625" style="128" bestFit="1" customWidth="1"/>
    <col min="7185" max="7185" width="2.7109375" style="128" customWidth="1"/>
    <col min="7186" max="7186" width="12.42578125" style="128" bestFit="1" customWidth="1"/>
    <col min="7187" max="7187" width="11.85546875" style="128" bestFit="1" customWidth="1"/>
    <col min="7188" max="7191" width="15.42578125" style="128" bestFit="1" customWidth="1"/>
    <col min="7192" max="7192" width="10.5703125" style="128" bestFit="1" customWidth="1"/>
    <col min="7193" max="7193" width="17.7109375" style="128" bestFit="1" customWidth="1"/>
    <col min="7194" max="7194" width="2.7109375" style="128" customWidth="1"/>
    <col min="7195" max="7195" width="12.42578125" style="128" bestFit="1" customWidth="1"/>
    <col min="7196" max="7196" width="11.85546875" style="128" bestFit="1" customWidth="1"/>
    <col min="7197" max="7200" width="15.42578125" style="128" bestFit="1" customWidth="1"/>
    <col min="7201" max="7201" width="13.7109375" style="128" bestFit="1" customWidth="1"/>
    <col min="7202" max="7202" width="13.28515625" style="128" bestFit="1" customWidth="1"/>
    <col min="7203" max="7203" width="2.7109375" style="128" customWidth="1"/>
    <col min="7204" max="7204" width="10.7109375" style="128" customWidth="1"/>
    <col min="7205" max="7205" width="11.85546875" style="128" bestFit="1" customWidth="1"/>
    <col min="7206" max="7209" width="15.42578125" style="128" bestFit="1" customWidth="1"/>
    <col min="7210" max="7210" width="13.7109375" style="128" bestFit="1" customWidth="1"/>
    <col min="7211" max="7211" width="17.7109375" style="128" bestFit="1" customWidth="1"/>
    <col min="7212" max="7426" width="9.140625" style="128"/>
    <col min="7427" max="7427" width="20.42578125" style="128" bestFit="1" customWidth="1"/>
    <col min="7428" max="7428" width="9.42578125" style="128" customWidth="1"/>
    <col min="7429" max="7429" width="8" style="128" customWidth="1"/>
    <col min="7430" max="7430" width="12.5703125" style="128" customWidth="1"/>
    <col min="7431" max="7431" width="7.140625" style="128" customWidth="1"/>
    <col min="7432" max="7432" width="54.28515625" style="128" customWidth="1"/>
    <col min="7433" max="7433" width="11.85546875" style="128" bestFit="1" customWidth="1"/>
    <col min="7434" max="7434" width="11.85546875" style="128" customWidth="1"/>
    <col min="7435" max="7438" width="15.42578125" style="128" bestFit="1" customWidth="1"/>
    <col min="7439" max="7439" width="10.5703125" style="128" bestFit="1" customWidth="1"/>
    <col min="7440" max="7440" width="13.28515625" style="128" bestFit="1" customWidth="1"/>
    <col min="7441" max="7441" width="2.7109375" style="128" customWidth="1"/>
    <col min="7442" max="7442" width="12.42578125" style="128" bestFit="1" customWidth="1"/>
    <col min="7443" max="7443" width="11.85546875" style="128" bestFit="1" customWidth="1"/>
    <col min="7444" max="7447" width="15.42578125" style="128" bestFit="1" customWidth="1"/>
    <col min="7448" max="7448" width="10.5703125" style="128" bestFit="1" customWidth="1"/>
    <col min="7449" max="7449" width="17.7109375" style="128" bestFit="1" customWidth="1"/>
    <col min="7450" max="7450" width="2.7109375" style="128" customWidth="1"/>
    <col min="7451" max="7451" width="12.42578125" style="128" bestFit="1" customWidth="1"/>
    <col min="7452" max="7452" width="11.85546875" style="128" bestFit="1" customWidth="1"/>
    <col min="7453" max="7456" width="15.42578125" style="128" bestFit="1" customWidth="1"/>
    <col min="7457" max="7457" width="13.7109375" style="128" bestFit="1" customWidth="1"/>
    <col min="7458" max="7458" width="13.28515625" style="128" bestFit="1" customWidth="1"/>
    <col min="7459" max="7459" width="2.7109375" style="128" customWidth="1"/>
    <col min="7460" max="7460" width="10.7109375" style="128" customWidth="1"/>
    <col min="7461" max="7461" width="11.85546875" style="128" bestFit="1" customWidth="1"/>
    <col min="7462" max="7465" width="15.42578125" style="128" bestFit="1" customWidth="1"/>
    <col min="7466" max="7466" width="13.7109375" style="128" bestFit="1" customWidth="1"/>
    <col min="7467" max="7467" width="17.7109375" style="128" bestFit="1" customWidth="1"/>
    <col min="7468" max="7682" width="9.140625" style="128"/>
    <col min="7683" max="7683" width="20.42578125" style="128" bestFit="1" customWidth="1"/>
    <col min="7684" max="7684" width="9.42578125" style="128" customWidth="1"/>
    <col min="7685" max="7685" width="8" style="128" customWidth="1"/>
    <col min="7686" max="7686" width="12.5703125" style="128" customWidth="1"/>
    <col min="7687" max="7687" width="7.140625" style="128" customWidth="1"/>
    <col min="7688" max="7688" width="54.28515625" style="128" customWidth="1"/>
    <col min="7689" max="7689" width="11.85546875" style="128" bestFit="1" customWidth="1"/>
    <col min="7690" max="7690" width="11.85546875" style="128" customWidth="1"/>
    <col min="7691" max="7694" width="15.42578125" style="128" bestFit="1" customWidth="1"/>
    <col min="7695" max="7695" width="10.5703125" style="128" bestFit="1" customWidth="1"/>
    <col min="7696" max="7696" width="13.28515625" style="128" bestFit="1" customWidth="1"/>
    <col min="7697" max="7697" width="2.7109375" style="128" customWidth="1"/>
    <col min="7698" max="7698" width="12.42578125" style="128" bestFit="1" customWidth="1"/>
    <col min="7699" max="7699" width="11.85546875" style="128" bestFit="1" customWidth="1"/>
    <col min="7700" max="7703" width="15.42578125" style="128" bestFit="1" customWidth="1"/>
    <col min="7704" max="7704" width="10.5703125" style="128" bestFit="1" customWidth="1"/>
    <col min="7705" max="7705" width="17.7109375" style="128" bestFit="1" customWidth="1"/>
    <col min="7706" max="7706" width="2.7109375" style="128" customWidth="1"/>
    <col min="7707" max="7707" width="12.42578125" style="128" bestFit="1" customWidth="1"/>
    <col min="7708" max="7708" width="11.85546875" style="128" bestFit="1" customWidth="1"/>
    <col min="7709" max="7712" width="15.42578125" style="128" bestFit="1" customWidth="1"/>
    <col min="7713" max="7713" width="13.7109375" style="128" bestFit="1" customWidth="1"/>
    <col min="7714" max="7714" width="13.28515625" style="128" bestFit="1" customWidth="1"/>
    <col min="7715" max="7715" width="2.7109375" style="128" customWidth="1"/>
    <col min="7716" max="7716" width="10.7109375" style="128" customWidth="1"/>
    <col min="7717" max="7717" width="11.85546875" style="128" bestFit="1" customWidth="1"/>
    <col min="7718" max="7721" width="15.42578125" style="128" bestFit="1" customWidth="1"/>
    <col min="7722" max="7722" width="13.7109375" style="128" bestFit="1" customWidth="1"/>
    <col min="7723" max="7723" width="17.7109375" style="128" bestFit="1" customWidth="1"/>
    <col min="7724" max="7938" width="9.140625" style="128"/>
    <col min="7939" max="7939" width="20.42578125" style="128" bestFit="1" customWidth="1"/>
    <col min="7940" max="7940" width="9.42578125" style="128" customWidth="1"/>
    <col min="7941" max="7941" width="8" style="128" customWidth="1"/>
    <col min="7942" max="7942" width="12.5703125" style="128" customWidth="1"/>
    <col min="7943" max="7943" width="7.140625" style="128" customWidth="1"/>
    <col min="7944" max="7944" width="54.28515625" style="128" customWidth="1"/>
    <col min="7945" max="7945" width="11.85546875" style="128" bestFit="1" customWidth="1"/>
    <col min="7946" max="7946" width="11.85546875" style="128" customWidth="1"/>
    <col min="7947" max="7950" width="15.42578125" style="128" bestFit="1" customWidth="1"/>
    <col min="7951" max="7951" width="10.5703125" style="128" bestFit="1" customWidth="1"/>
    <col min="7952" max="7952" width="13.28515625" style="128" bestFit="1" customWidth="1"/>
    <col min="7953" max="7953" width="2.7109375" style="128" customWidth="1"/>
    <col min="7954" max="7954" width="12.42578125" style="128" bestFit="1" customWidth="1"/>
    <col min="7955" max="7955" width="11.85546875" style="128" bestFit="1" customWidth="1"/>
    <col min="7956" max="7959" width="15.42578125" style="128" bestFit="1" customWidth="1"/>
    <col min="7960" max="7960" width="10.5703125" style="128" bestFit="1" customWidth="1"/>
    <col min="7961" max="7961" width="17.7109375" style="128" bestFit="1" customWidth="1"/>
    <col min="7962" max="7962" width="2.7109375" style="128" customWidth="1"/>
    <col min="7963" max="7963" width="12.42578125" style="128" bestFit="1" customWidth="1"/>
    <col min="7964" max="7964" width="11.85546875" style="128" bestFit="1" customWidth="1"/>
    <col min="7965" max="7968" width="15.42578125" style="128" bestFit="1" customWidth="1"/>
    <col min="7969" max="7969" width="13.7109375" style="128" bestFit="1" customWidth="1"/>
    <col min="7970" max="7970" width="13.28515625" style="128" bestFit="1" customWidth="1"/>
    <col min="7971" max="7971" width="2.7109375" style="128" customWidth="1"/>
    <col min="7972" max="7972" width="10.7109375" style="128" customWidth="1"/>
    <col min="7973" max="7973" width="11.85546875" style="128" bestFit="1" customWidth="1"/>
    <col min="7974" max="7977" width="15.42578125" style="128" bestFit="1" customWidth="1"/>
    <col min="7978" max="7978" width="13.7109375" style="128" bestFit="1" customWidth="1"/>
    <col min="7979" max="7979" width="17.7109375" style="128" bestFit="1" customWidth="1"/>
    <col min="7980" max="8194" width="9.140625" style="128"/>
    <col min="8195" max="8195" width="20.42578125" style="128" bestFit="1" customWidth="1"/>
    <col min="8196" max="8196" width="9.42578125" style="128" customWidth="1"/>
    <col min="8197" max="8197" width="8" style="128" customWidth="1"/>
    <col min="8198" max="8198" width="12.5703125" style="128" customWidth="1"/>
    <col min="8199" max="8199" width="7.140625" style="128" customWidth="1"/>
    <col min="8200" max="8200" width="54.28515625" style="128" customWidth="1"/>
    <col min="8201" max="8201" width="11.85546875" style="128" bestFit="1" customWidth="1"/>
    <col min="8202" max="8202" width="11.85546875" style="128" customWidth="1"/>
    <col min="8203" max="8206" width="15.42578125" style="128" bestFit="1" customWidth="1"/>
    <col min="8207" max="8207" width="10.5703125" style="128" bestFit="1" customWidth="1"/>
    <col min="8208" max="8208" width="13.28515625" style="128" bestFit="1" customWidth="1"/>
    <col min="8209" max="8209" width="2.7109375" style="128" customWidth="1"/>
    <col min="8210" max="8210" width="12.42578125" style="128" bestFit="1" customWidth="1"/>
    <col min="8211" max="8211" width="11.85546875" style="128" bestFit="1" customWidth="1"/>
    <col min="8212" max="8215" width="15.42578125" style="128" bestFit="1" customWidth="1"/>
    <col min="8216" max="8216" width="10.5703125" style="128" bestFit="1" customWidth="1"/>
    <col min="8217" max="8217" width="17.7109375" style="128" bestFit="1" customWidth="1"/>
    <col min="8218" max="8218" width="2.7109375" style="128" customWidth="1"/>
    <col min="8219" max="8219" width="12.42578125" style="128" bestFit="1" customWidth="1"/>
    <col min="8220" max="8220" width="11.85546875" style="128" bestFit="1" customWidth="1"/>
    <col min="8221" max="8224" width="15.42578125" style="128" bestFit="1" customWidth="1"/>
    <col min="8225" max="8225" width="13.7109375" style="128" bestFit="1" customWidth="1"/>
    <col min="8226" max="8226" width="13.28515625" style="128" bestFit="1" customWidth="1"/>
    <col min="8227" max="8227" width="2.7109375" style="128" customWidth="1"/>
    <col min="8228" max="8228" width="10.7109375" style="128" customWidth="1"/>
    <col min="8229" max="8229" width="11.85546875" style="128" bestFit="1" customWidth="1"/>
    <col min="8230" max="8233" width="15.42578125" style="128" bestFit="1" customWidth="1"/>
    <col min="8234" max="8234" width="13.7109375" style="128" bestFit="1" customWidth="1"/>
    <col min="8235" max="8235" width="17.7109375" style="128" bestFit="1" customWidth="1"/>
    <col min="8236" max="8450" width="9.140625" style="128"/>
    <col min="8451" max="8451" width="20.42578125" style="128" bestFit="1" customWidth="1"/>
    <col min="8452" max="8452" width="9.42578125" style="128" customWidth="1"/>
    <col min="8453" max="8453" width="8" style="128" customWidth="1"/>
    <col min="8454" max="8454" width="12.5703125" style="128" customWidth="1"/>
    <col min="8455" max="8455" width="7.140625" style="128" customWidth="1"/>
    <col min="8456" max="8456" width="54.28515625" style="128" customWidth="1"/>
    <col min="8457" max="8457" width="11.85546875" style="128" bestFit="1" customWidth="1"/>
    <col min="8458" max="8458" width="11.85546875" style="128" customWidth="1"/>
    <col min="8459" max="8462" width="15.42578125" style="128" bestFit="1" customWidth="1"/>
    <col min="8463" max="8463" width="10.5703125" style="128" bestFit="1" customWidth="1"/>
    <col min="8464" max="8464" width="13.28515625" style="128" bestFit="1" customWidth="1"/>
    <col min="8465" max="8465" width="2.7109375" style="128" customWidth="1"/>
    <col min="8466" max="8466" width="12.42578125" style="128" bestFit="1" customWidth="1"/>
    <col min="8467" max="8467" width="11.85546875" style="128" bestFit="1" customWidth="1"/>
    <col min="8468" max="8471" width="15.42578125" style="128" bestFit="1" customWidth="1"/>
    <col min="8472" max="8472" width="10.5703125" style="128" bestFit="1" customWidth="1"/>
    <col min="8473" max="8473" width="17.7109375" style="128" bestFit="1" customWidth="1"/>
    <col min="8474" max="8474" width="2.7109375" style="128" customWidth="1"/>
    <col min="8475" max="8475" width="12.42578125" style="128" bestFit="1" customWidth="1"/>
    <col min="8476" max="8476" width="11.85546875" style="128" bestFit="1" customWidth="1"/>
    <col min="8477" max="8480" width="15.42578125" style="128" bestFit="1" customWidth="1"/>
    <col min="8481" max="8481" width="13.7109375" style="128" bestFit="1" customWidth="1"/>
    <col min="8482" max="8482" width="13.28515625" style="128" bestFit="1" customWidth="1"/>
    <col min="8483" max="8483" width="2.7109375" style="128" customWidth="1"/>
    <col min="8484" max="8484" width="10.7109375" style="128" customWidth="1"/>
    <col min="8485" max="8485" width="11.85546875" style="128" bestFit="1" customWidth="1"/>
    <col min="8486" max="8489" width="15.42578125" style="128" bestFit="1" customWidth="1"/>
    <col min="8490" max="8490" width="13.7109375" style="128" bestFit="1" customWidth="1"/>
    <col min="8491" max="8491" width="17.7109375" style="128" bestFit="1" customWidth="1"/>
    <col min="8492" max="8706" width="9.140625" style="128"/>
    <col min="8707" max="8707" width="20.42578125" style="128" bestFit="1" customWidth="1"/>
    <col min="8708" max="8708" width="9.42578125" style="128" customWidth="1"/>
    <col min="8709" max="8709" width="8" style="128" customWidth="1"/>
    <col min="8710" max="8710" width="12.5703125" style="128" customWidth="1"/>
    <col min="8711" max="8711" width="7.140625" style="128" customWidth="1"/>
    <col min="8712" max="8712" width="54.28515625" style="128" customWidth="1"/>
    <col min="8713" max="8713" width="11.85546875" style="128" bestFit="1" customWidth="1"/>
    <col min="8714" max="8714" width="11.85546875" style="128" customWidth="1"/>
    <col min="8715" max="8718" width="15.42578125" style="128" bestFit="1" customWidth="1"/>
    <col min="8719" max="8719" width="10.5703125" style="128" bestFit="1" customWidth="1"/>
    <col min="8720" max="8720" width="13.28515625" style="128" bestFit="1" customWidth="1"/>
    <col min="8721" max="8721" width="2.7109375" style="128" customWidth="1"/>
    <col min="8722" max="8722" width="12.42578125" style="128" bestFit="1" customWidth="1"/>
    <col min="8723" max="8723" width="11.85546875" style="128" bestFit="1" customWidth="1"/>
    <col min="8724" max="8727" width="15.42578125" style="128" bestFit="1" customWidth="1"/>
    <col min="8728" max="8728" width="10.5703125" style="128" bestFit="1" customWidth="1"/>
    <col min="8729" max="8729" width="17.7109375" style="128" bestFit="1" customWidth="1"/>
    <col min="8730" max="8730" width="2.7109375" style="128" customWidth="1"/>
    <col min="8731" max="8731" width="12.42578125" style="128" bestFit="1" customWidth="1"/>
    <col min="8732" max="8732" width="11.85546875" style="128" bestFit="1" customWidth="1"/>
    <col min="8733" max="8736" width="15.42578125" style="128" bestFit="1" customWidth="1"/>
    <col min="8737" max="8737" width="13.7109375" style="128" bestFit="1" customWidth="1"/>
    <col min="8738" max="8738" width="13.28515625" style="128" bestFit="1" customWidth="1"/>
    <col min="8739" max="8739" width="2.7109375" style="128" customWidth="1"/>
    <col min="8740" max="8740" width="10.7109375" style="128" customWidth="1"/>
    <col min="8741" max="8741" width="11.85546875" style="128" bestFit="1" customWidth="1"/>
    <col min="8742" max="8745" width="15.42578125" style="128" bestFit="1" customWidth="1"/>
    <col min="8746" max="8746" width="13.7109375" style="128" bestFit="1" customWidth="1"/>
    <col min="8747" max="8747" width="17.7109375" style="128" bestFit="1" customWidth="1"/>
    <col min="8748" max="8962" width="9.140625" style="128"/>
    <col min="8963" max="8963" width="20.42578125" style="128" bestFit="1" customWidth="1"/>
    <col min="8964" max="8964" width="9.42578125" style="128" customWidth="1"/>
    <col min="8965" max="8965" width="8" style="128" customWidth="1"/>
    <col min="8966" max="8966" width="12.5703125" style="128" customWidth="1"/>
    <col min="8967" max="8967" width="7.140625" style="128" customWidth="1"/>
    <col min="8968" max="8968" width="54.28515625" style="128" customWidth="1"/>
    <col min="8969" max="8969" width="11.85546875" style="128" bestFit="1" customWidth="1"/>
    <col min="8970" max="8970" width="11.85546875" style="128" customWidth="1"/>
    <col min="8971" max="8974" width="15.42578125" style="128" bestFit="1" customWidth="1"/>
    <col min="8975" max="8975" width="10.5703125" style="128" bestFit="1" customWidth="1"/>
    <col min="8976" max="8976" width="13.28515625" style="128" bestFit="1" customWidth="1"/>
    <col min="8977" max="8977" width="2.7109375" style="128" customWidth="1"/>
    <col min="8978" max="8978" width="12.42578125" style="128" bestFit="1" customWidth="1"/>
    <col min="8979" max="8979" width="11.85546875" style="128" bestFit="1" customWidth="1"/>
    <col min="8980" max="8983" width="15.42578125" style="128" bestFit="1" customWidth="1"/>
    <col min="8984" max="8984" width="10.5703125" style="128" bestFit="1" customWidth="1"/>
    <col min="8985" max="8985" width="17.7109375" style="128" bestFit="1" customWidth="1"/>
    <col min="8986" max="8986" width="2.7109375" style="128" customWidth="1"/>
    <col min="8987" max="8987" width="12.42578125" style="128" bestFit="1" customWidth="1"/>
    <col min="8988" max="8988" width="11.85546875" style="128" bestFit="1" customWidth="1"/>
    <col min="8989" max="8992" width="15.42578125" style="128" bestFit="1" customWidth="1"/>
    <col min="8993" max="8993" width="13.7109375" style="128" bestFit="1" customWidth="1"/>
    <col min="8994" max="8994" width="13.28515625" style="128" bestFit="1" customWidth="1"/>
    <col min="8995" max="8995" width="2.7109375" style="128" customWidth="1"/>
    <col min="8996" max="8996" width="10.7109375" style="128" customWidth="1"/>
    <col min="8997" max="8997" width="11.85546875" style="128" bestFit="1" customWidth="1"/>
    <col min="8998" max="9001" width="15.42578125" style="128" bestFit="1" customWidth="1"/>
    <col min="9002" max="9002" width="13.7109375" style="128" bestFit="1" customWidth="1"/>
    <col min="9003" max="9003" width="17.7109375" style="128" bestFit="1" customWidth="1"/>
    <col min="9004" max="9218" width="9.140625" style="128"/>
    <col min="9219" max="9219" width="20.42578125" style="128" bestFit="1" customWidth="1"/>
    <col min="9220" max="9220" width="9.42578125" style="128" customWidth="1"/>
    <col min="9221" max="9221" width="8" style="128" customWidth="1"/>
    <col min="9222" max="9222" width="12.5703125" style="128" customWidth="1"/>
    <col min="9223" max="9223" width="7.140625" style="128" customWidth="1"/>
    <col min="9224" max="9224" width="54.28515625" style="128" customWidth="1"/>
    <col min="9225" max="9225" width="11.85546875" style="128" bestFit="1" customWidth="1"/>
    <col min="9226" max="9226" width="11.85546875" style="128" customWidth="1"/>
    <col min="9227" max="9230" width="15.42578125" style="128" bestFit="1" customWidth="1"/>
    <col min="9231" max="9231" width="10.5703125" style="128" bestFit="1" customWidth="1"/>
    <col min="9232" max="9232" width="13.28515625" style="128" bestFit="1" customWidth="1"/>
    <col min="9233" max="9233" width="2.7109375" style="128" customWidth="1"/>
    <col min="9234" max="9234" width="12.42578125" style="128" bestFit="1" customWidth="1"/>
    <col min="9235" max="9235" width="11.85546875" style="128" bestFit="1" customWidth="1"/>
    <col min="9236" max="9239" width="15.42578125" style="128" bestFit="1" customWidth="1"/>
    <col min="9240" max="9240" width="10.5703125" style="128" bestFit="1" customWidth="1"/>
    <col min="9241" max="9241" width="17.7109375" style="128" bestFit="1" customWidth="1"/>
    <col min="9242" max="9242" width="2.7109375" style="128" customWidth="1"/>
    <col min="9243" max="9243" width="12.42578125" style="128" bestFit="1" customWidth="1"/>
    <col min="9244" max="9244" width="11.85546875" style="128" bestFit="1" customWidth="1"/>
    <col min="9245" max="9248" width="15.42578125" style="128" bestFit="1" customWidth="1"/>
    <col min="9249" max="9249" width="13.7109375" style="128" bestFit="1" customWidth="1"/>
    <col min="9250" max="9250" width="13.28515625" style="128" bestFit="1" customWidth="1"/>
    <col min="9251" max="9251" width="2.7109375" style="128" customWidth="1"/>
    <col min="9252" max="9252" width="10.7109375" style="128" customWidth="1"/>
    <col min="9253" max="9253" width="11.85546875" style="128" bestFit="1" customWidth="1"/>
    <col min="9254" max="9257" width="15.42578125" style="128" bestFit="1" customWidth="1"/>
    <col min="9258" max="9258" width="13.7109375" style="128" bestFit="1" customWidth="1"/>
    <col min="9259" max="9259" width="17.7109375" style="128" bestFit="1" customWidth="1"/>
    <col min="9260" max="9474" width="9.140625" style="128"/>
    <col min="9475" max="9475" width="20.42578125" style="128" bestFit="1" customWidth="1"/>
    <col min="9476" max="9476" width="9.42578125" style="128" customWidth="1"/>
    <col min="9477" max="9477" width="8" style="128" customWidth="1"/>
    <col min="9478" max="9478" width="12.5703125" style="128" customWidth="1"/>
    <col min="9479" max="9479" width="7.140625" style="128" customWidth="1"/>
    <col min="9480" max="9480" width="54.28515625" style="128" customWidth="1"/>
    <col min="9481" max="9481" width="11.85546875" style="128" bestFit="1" customWidth="1"/>
    <col min="9482" max="9482" width="11.85546875" style="128" customWidth="1"/>
    <col min="9483" max="9486" width="15.42578125" style="128" bestFit="1" customWidth="1"/>
    <col min="9487" max="9487" width="10.5703125" style="128" bestFit="1" customWidth="1"/>
    <col min="9488" max="9488" width="13.28515625" style="128" bestFit="1" customWidth="1"/>
    <col min="9489" max="9489" width="2.7109375" style="128" customWidth="1"/>
    <col min="9490" max="9490" width="12.42578125" style="128" bestFit="1" customWidth="1"/>
    <col min="9491" max="9491" width="11.85546875" style="128" bestFit="1" customWidth="1"/>
    <col min="9492" max="9495" width="15.42578125" style="128" bestFit="1" customWidth="1"/>
    <col min="9496" max="9496" width="10.5703125" style="128" bestFit="1" customWidth="1"/>
    <col min="9497" max="9497" width="17.7109375" style="128" bestFit="1" customWidth="1"/>
    <col min="9498" max="9498" width="2.7109375" style="128" customWidth="1"/>
    <col min="9499" max="9499" width="12.42578125" style="128" bestFit="1" customWidth="1"/>
    <col min="9500" max="9500" width="11.85546875" style="128" bestFit="1" customWidth="1"/>
    <col min="9501" max="9504" width="15.42578125" style="128" bestFit="1" customWidth="1"/>
    <col min="9505" max="9505" width="13.7109375" style="128" bestFit="1" customWidth="1"/>
    <col min="9506" max="9506" width="13.28515625" style="128" bestFit="1" customWidth="1"/>
    <col min="9507" max="9507" width="2.7109375" style="128" customWidth="1"/>
    <col min="9508" max="9508" width="10.7109375" style="128" customWidth="1"/>
    <col min="9509" max="9509" width="11.85546875" style="128" bestFit="1" customWidth="1"/>
    <col min="9510" max="9513" width="15.42578125" style="128" bestFit="1" customWidth="1"/>
    <col min="9514" max="9514" width="13.7109375" style="128" bestFit="1" customWidth="1"/>
    <col min="9515" max="9515" width="17.7109375" style="128" bestFit="1" customWidth="1"/>
    <col min="9516" max="9730" width="9.140625" style="128"/>
    <col min="9731" max="9731" width="20.42578125" style="128" bestFit="1" customWidth="1"/>
    <col min="9732" max="9732" width="9.42578125" style="128" customWidth="1"/>
    <col min="9733" max="9733" width="8" style="128" customWidth="1"/>
    <col min="9734" max="9734" width="12.5703125" style="128" customWidth="1"/>
    <col min="9735" max="9735" width="7.140625" style="128" customWidth="1"/>
    <col min="9736" max="9736" width="54.28515625" style="128" customWidth="1"/>
    <col min="9737" max="9737" width="11.85546875" style="128" bestFit="1" customWidth="1"/>
    <col min="9738" max="9738" width="11.85546875" style="128" customWidth="1"/>
    <col min="9739" max="9742" width="15.42578125" style="128" bestFit="1" customWidth="1"/>
    <col min="9743" max="9743" width="10.5703125" style="128" bestFit="1" customWidth="1"/>
    <col min="9744" max="9744" width="13.28515625" style="128" bestFit="1" customWidth="1"/>
    <col min="9745" max="9745" width="2.7109375" style="128" customWidth="1"/>
    <col min="9746" max="9746" width="12.42578125" style="128" bestFit="1" customWidth="1"/>
    <col min="9747" max="9747" width="11.85546875" style="128" bestFit="1" customWidth="1"/>
    <col min="9748" max="9751" width="15.42578125" style="128" bestFit="1" customWidth="1"/>
    <col min="9752" max="9752" width="10.5703125" style="128" bestFit="1" customWidth="1"/>
    <col min="9753" max="9753" width="17.7109375" style="128" bestFit="1" customWidth="1"/>
    <col min="9754" max="9754" width="2.7109375" style="128" customWidth="1"/>
    <col min="9755" max="9755" width="12.42578125" style="128" bestFit="1" customWidth="1"/>
    <col min="9756" max="9756" width="11.85546875" style="128" bestFit="1" customWidth="1"/>
    <col min="9757" max="9760" width="15.42578125" style="128" bestFit="1" customWidth="1"/>
    <col min="9761" max="9761" width="13.7109375" style="128" bestFit="1" customWidth="1"/>
    <col min="9762" max="9762" width="13.28515625" style="128" bestFit="1" customWidth="1"/>
    <col min="9763" max="9763" width="2.7109375" style="128" customWidth="1"/>
    <col min="9764" max="9764" width="10.7109375" style="128" customWidth="1"/>
    <col min="9765" max="9765" width="11.85546875" style="128" bestFit="1" customWidth="1"/>
    <col min="9766" max="9769" width="15.42578125" style="128" bestFit="1" customWidth="1"/>
    <col min="9770" max="9770" width="13.7109375" style="128" bestFit="1" customWidth="1"/>
    <col min="9771" max="9771" width="17.7109375" style="128" bestFit="1" customWidth="1"/>
    <col min="9772" max="9986" width="9.140625" style="128"/>
    <col min="9987" max="9987" width="20.42578125" style="128" bestFit="1" customWidth="1"/>
    <col min="9988" max="9988" width="9.42578125" style="128" customWidth="1"/>
    <col min="9989" max="9989" width="8" style="128" customWidth="1"/>
    <col min="9990" max="9990" width="12.5703125" style="128" customWidth="1"/>
    <col min="9991" max="9991" width="7.140625" style="128" customWidth="1"/>
    <col min="9992" max="9992" width="54.28515625" style="128" customWidth="1"/>
    <col min="9993" max="9993" width="11.85546875" style="128" bestFit="1" customWidth="1"/>
    <col min="9994" max="9994" width="11.85546875" style="128" customWidth="1"/>
    <col min="9995" max="9998" width="15.42578125" style="128" bestFit="1" customWidth="1"/>
    <col min="9999" max="9999" width="10.5703125" style="128" bestFit="1" customWidth="1"/>
    <col min="10000" max="10000" width="13.28515625" style="128" bestFit="1" customWidth="1"/>
    <col min="10001" max="10001" width="2.7109375" style="128" customWidth="1"/>
    <col min="10002" max="10002" width="12.42578125" style="128" bestFit="1" customWidth="1"/>
    <col min="10003" max="10003" width="11.85546875" style="128" bestFit="1" customWidth="1"/>
    <col min="10004" max="10007" width="15.42578125" style="128" bestFit="1" customWidth="1"/>
    <col min="10008" max="10008" width="10.5703125" style="128" bestFit="1" customWidth="1"/>
    <col min="10009" max="10009" width="17.7109375" style="128" bestFit="1" customWidth="1"/>
    <col min="10010" max="10010" width="2.7109375" style="128" customWidth="1"/>
    <col min="10011" max="10011" width="12.42578125" style="128" bestFit="1" customWidth="1"/>
    <col min="10012" max="10012" width="11.85546875" style="128" bestFit="1" customWidth="1"/>
    <col min="10013" max="10016" width="15.42578125" style="128" bestFit="1" customWidth="1"/>
    <col min="10017" max="10017" width="13.7109375" style="128" bestFit="1" customWidth="1"/>
    <col min="10018" max="10018" width="13.28515625" style="128" bestFit="1" customWidth="1"/>
    <col min="10019" max="10019" width="2.7109375" style="128" customWidth="1"/>
    <col min="10020" max="10020" width="10.7109375" style="128" customWidth="1"/>
    <col min="10021" max="10021" width="11.85546875" style="128" bestFit="1" customWidth="1"/>
    <col min="10022" max="10025" width="15.42578125" style="128" bestFit="1" customWidth="1"/>
    <col min="10026" max="10026" width="13.7109375" style="128" bestFit="1" customWidth="1"/>
    <col min="10027" max="10027" width="17.7109375" style="128" bestFit="1" customWidth="1"/>
    <col min="10028" max="10242" width="9.140625" style="128"/>
    <col min="10243" max="10243" width="20.42578125" style="128" bestFit="1" customWidth="1"/>
    <col min="10244" max="10244" width="9.42578125" style="128" customWidth="1"/>
    <col min="10245" max="10245" width="8" style="128" customWidth="1"/>
    <col min="10246" max="10246" width="12.5703125" style="128" customWidth="1"/>
    <col min="10247" max="10247" width="7.140625" style="128" customWidth="1"/>
    <col min="10248" max="10248" width="54.28515625" style="128" customWidth="1"/>
    <col min="10249" max="10249" width="11.85546875" style="128" bestFit="1" customWidth="1"/>
    <col min="10250" max="10250" width="11.85546875" style="128" customWidth="1"/>
    <col min="10251" max="10254" width="15.42578125" style="128" bestFit="1" customWidth="1"/>
    <col min="10255" max="10255" width="10.5703125" style="128" bestFit="1" customWidth="1"/>
    <col min="10256" max="10256" width="13.28515625" style="128" bestFit="1" customWidth="1"/>
    <col min="10257" max="10257" width="2.7109375" style="128" customWidth="1"/>
    <col min="10258" max="10258" width="12.42578125" style="128" bestFit="1" customWidth="1"/>
    <col min="10259" max="10259" width="11.85546875" style="128" bestFit="1" customWidth="1"/>
    <col min="10260" max="10263" width="15.42578125" style="128" bestFit="1" customWidth="1"/>
    <col min="10264" max="10264" width="10.5703125" style="128" bestFit="1" customWidth="1"/>
    <col min="10265" max="10265" width="17.7109375" style="128" bestFit="1" customWidth="1"/>
    <col min="10266" max="10266" width="2.7109375" style="128" customWidth="1"/>
    <col min="10267" max="10267" width="12.42578125" style="128" bestFit="1" customWidth="1"/>
    <col min="10268" max="10268" width="11.85546875" style="128" bestFit="1" customWidth="1"/>
    <col min="10269" max="10272" width="15.42578125" style="128" bestFit="1" customWidth="1"/>
    <col min="10273" max="10273" width="13.7109375" style="128" bestFit="1" customWidth="1"/>
    <col min="10274" max="10274" width="13.28515625" style="128" bestFit="1" customWidth="1"/>
    <col min="10275" max="10275" width="2.7109375" style="128" customWidth="1"/>
    <col min="10276" max="10276" width="10.7109375" style="128" customWidth="1"/>
    <col min="10277" max="10277" width="11.85546875" style="128" bestFit="1" customWidth="1"/>
    <col min="10278" max="10281" width="15.42578125" style="128" bestFit="1" customWidth="1"/>
    <col min="10282" max="10282" width="13.7109375" style="128" bestFit="1" customWidth="1"/>
    <col min="10283" max="10283" width="17.7109375" style="128" bestFit="1" customWidth="1"/>
    <col min="10284" max="10498" width="9.140625" style="128"/>
    <col min="10499" max="10499" width="20.42578125" style="128" bestFit="1" customWidth="1"/>
    <col min="10500" max="10500" width="9.42578125" style="128" customWidth="1"/>
    <col min="10501" max="10501" width="8" style="128" customWidth="1"/>
    <col min="10502" max="10502" width="12.5703125" style="128" customWidth="1"/>
    <col min="10503" max="10503" width="7.140625" style="128" customWidth="1"/>
    <col min="10504" max="10504" width="54.28515625" style="128" customWidth="1"/>
    <col min="10505" max="10505" width="11.85546875" style="128" bestFit="1" customWidth="1"/>
    <col min="10506" max="10506" width="11.85546875" style="128" customWidth="1"/>
    <col min="10507" max="10510" width="15.42578125" style="128" bestFit="1" customWidth="1"/>
    <col min="10511" max="10511" width="10.5703125" style="128" bestFit="1" customWidth="1"/>
    <col min="10512" max="10512" width="13.28515625" style="128" bestFit="1" customWidth="1"/>
    <col min="10513" max="10513" width="2.7109375" style="128" customWidth="1"/>
    <col min="10514" max="10514" width="12.42578125" style="128" bestFit="1" customWidth="1"/>
    <col min="10515" max="10515" width="11.85546875" style="128" bestFit="1" customWidth="1"/>
    <col min="10516" max="10519" width="15.42578125" style="128" bestFit="1" customWidth="1"/>
    <col min="10520" max="10520" width="10.5703125" style="128" bestFit="1" customWidth="1"/>
    <col min="10521" max="10521" width="17.7109375" style="128" bestFit="1" customWidth="1"/>
    <col min="10522" max="10522" width="2.7109375" style="128" customWidth="1"/>
    <col min="10523" max="10523" width="12.42578125" style="128" bestFit="1" customWidth="1"/>
    <col min="10524" max="10524" width="11.85546875" style="128" bestFit="1" customWidth="1"/>
    <col min="10525" max="10528" width="15.42578125" style="128" bestFit="1" customWidth="1"/>
    <col min="10529" max="10529" width="13.7109375" style="128" bestFit="1" customWidth="1"/>
    <col min="10530" max="10530" width="13.28515625" style="128" bestFit="1" customWidth="1"/>
    <col min="10531" max="10531" width="2.7109375" style="128" customWidth="1"/>
    <col min="10532" max="10532" width="10.7109375" style="128" customWidth="1"/>
    <col min="10533" max="10533" width="11.85546875" style="128" bestFit="1" customWidth="1"/>
    <col min="10534" max="10537" width="15.42578125" style="128" bestFit="1" customWidth="1"/>
    <col min="10538" max="10538" width="13.7109375" style="128" bestFit="1" customWidth="1"/>
    <col min="10539" max="10539" width="17.7109375" style="128" bestFit="1" customWidth="1"/>
    <col min="10540" max="10754" width="9.140625" style="128"/>
    <col min="10755" max="10755" width="20.42578125" style="128" bestFit="1" customWidth="1"/>
    <col min="10756" max="10756" width="9.42578125" style="128" customWidth="1"/>
    <col min="10757" max="10757" width="8" style="128" customWidth="1"/>
    <col min="10758" max="10758" width="12.5703125" style="128" customWidth="1"/>
    <col min="10759" max="10759" width="7.140625" style="128" customWidth="1"/>
    <col min="10760" max="10760" width="54.28515625" style="128" customWidth="1"/>
    <col min="10761" max="10761" width="11.85546875" style="128" bestFit="1" customWidth="1"/>
    <col min="10762" max="10762" width="11.85546875" style="128" customWidth="1"/>
    <col min="10763" max="10766" width="15.42578125" style="128" bestFit="1" customWidth="1"/>
    <col min="10767" max="10767" width="10.5703125" style="128" bestFit="1" customWidth="1"/>
    <col min="10768" max="10768" width="13.28515625" style="128" bestFit="1" customWidth="1"/>
    <col min="10769" max="10769" width="2.7109375" style="128" customWidth="1"/>
    <col min="10770" max="10770" width="12.42578125" style="128" bestFit="1" customWidth="1"/>
    <col min="10771" max="10771" width="11.85546875" style="128" bestFit="1" customWidth="1"/>
    <col min="10772" max="10775" width="15.42578125" style="128" bestFit="1" customWidth="1"/>
    <col min="10776" max="10776" width="10.5703125" style="128" bestFit="1" customWidth="1"/>
    <col min="10777" max="10777" width="17.7109375" style="128" bestFit="1" customWidth="1"/>
    <col min="10778" max="10778" width="2.7109375" style="128" customWidth="1"/>
    <col min="10779" max="10779" width="12.42578125" style="128" bestFit="1" customWidth="1"/>
    <col min="10780" max="10780" width="11.85546875" style="128" bestFit="1" customWidth="1"/>
    <col min="10781" max="10784" width="15.42578125" style="128" bestFit="1" customWidth="1"/>
    <col min="10785" max="10785" width="13.7109375" style="128" bestFit="1" customWidth="1"/>
    <col min="10786" max="10786" width="13.28515625" style="128" bestFit="1" customWidth="1"/>
    <col min="10787" max="10787" width="2.7109375" style="128" customWidth="1"/>
    <col min="10788" max="10788" width="10.7109375" style="128" customWidth="1"/>
    <col min="10789" max="10789" width="11.85546875" style="128" bestFit="1" customWidth="1"/>
    <col min="10790" max="10793" width="15.42578125" style="128" bestFit="1" customWidth="1"/>
    <col min="10794" max="10794" width="13.7109375" style="128" bestFit="1" customWidth="1"/>
    <col min="10795" max="10795" width="17.7109375" style="128" bestFit="1" customWidth="1"/>
    <col min="10796" max="11010" width="9.140625" style="128"/>
    <col min="11011" max="11011" width="20.42578125" style="128" bestFit="1" customWidth="1"/>
    <col min="11012" max="11012" width="9.42578125" style="128" customWidth="1"/>
    <col min="11013" max="11013" width="8" style="128" customWidth="1"/>
    <col min="11014" max="11014" width="12.5703125" style="128" customWidth="1"/>
    <col min="11015" max="11015" width="7.140625" style="128" customWidth="1"/>
    <col min="11016" max="11016" width="54.28515625" style="128" customWidth="1"/>
    <col min="11017" max="11017" width="11.85546875" style="128" bestFit="1" customWidth="1"/>
    <col min="11018" max="11018" width="11.85546875" style="128" customWidth="1"/>
    <col min="11019" max="11022" width="15.42578125" style="128" bestFit="1" customWidth="1"/>
    <col min="11023" max="11023" width="10.5703125" style="128" bestFit="1" customWidth="1"/>
    <col min="11024" max="11024" width="13.28515625" style="128" bestFit="1" customWidth="1"/>
    <col min="11025" max="11025" width="2.7109375" style="128" customWidth="1"/>
    <col min="11026" max="11026" width="12.42578125" style="128" bestFit="1" customWidth="1"/>
    <col min="11027" max="11027" width="11.85546875" style="128" bestFit="1" customWidth="1"/>
    <col min="11028" max="11031" width="15.42578125" style="128" bestFit="1" customWidth="1"/>
    <col min="11032" max="11032" width="10.5703125" style="128" bestFit="1" customWidth="1"/>
    <col min="11033" max="11033" width="17.7109375" style="128" bestFit="1" customWidth="1"/>
    <col min="11034" max="11034" width="2.7109375" style="128" customWidth="1"/>
    <col min="11035" max="11035" width="12.42578125" style="128" bestFit="1" customWidth="1"/>
    <col min="11036" max="11036" width="11.85546875" style="128" bestFit="1" customWidth="1"/>
    <col min="11037" max="11040" width="15.42578125" style="128" bestFit="1" customWidth="1"/>
    <col min="11041" max="11041" width="13.7109375" style="128" bestFit="1" customWidth="1"/>
    <col min="11042" max="11042" width="13.28515625" style="128" bestFit="1" customWidth="1"/>
    <col min="11043" max="11043" width="2.7109375" style="128" customWidth="1"/>
    <col min="11044" max="11044" width="10.7109375" style="128" customWidth="1"/>
    <col min="11045" max="11045" width="11.85546875" style="128" bestFit="1" customWidth="1"/>
    <col min="11046" max="11049" width="15.42578125" style="128" bestFit="1" customWidth="1"/>
    <col min="11050" max="11050" width="13.7109375" style="128" bestFit="1" customWidth="1"/>
    <col min="11051" max="11051" width="17.7109375" style="128" bestFit="1" customWidth="1"/>
    <col min="11052" max="11266" width="9.140625" style="128"/>
    <col min="11267" max="11267" width="20.42578125" style="128" bestFit="1" customWidth="1"/>
    <col min="11268" max="11268" width="9.42578125" style="128" customWidth="1"/>
    <col min="11269" max="11269" width="8" style="128" customWidth="1"/>
    <col min="11270" max="11270" width="12.5703125" style="128" customWidth="1"/>
    <col min="11271" max="11271" width="7.140625" style="128" customWidth="1"/>
    <col min="11272" max="11272" width="54.28515625" style="128" customWidth="1"/>
    <col min="11273" max="11273" width="11.85546875" style="128" bestFit="1" customWidth="1"/>
    <col min="11274" max="11274" width="11.85546875" style="128" customWidth="1"/>
    <col min="11275" max="11278" width="15.42578125" style="128" bestFit="1" customWidth="1"/>
    <col min="11279" max="11279" width="10.5703125" style="128" bestFit="1" customWidth="1"/>
    <col min="11280" max="11280" width="13.28515625" style="128" bestFit="1" customWidth="1"/>
    <col min="11281" max="11281" width="2.7109375" style="128" customWidth="1"/>
    <col min="11282" max="11282" width="12.42578125" style="128" bestFit="1" customWidth="1"/>
    <col min="11283" max="11283" width="11.85546875" style="128" bestFit="1" customWidth="1"/>
    <col min="11284" max="11287" width="15.42578125" style="128" bestFit="1" customWidth="1"/>
    <col min="11288" max="11288" width="10.5703125" style="128" bestFit="1" customWidth="1"/>
    <col min="11289" max="11289" width="17.7109375" style="128" bestFit="1" customWidth="1"/>
    <col min="11290" max="11290" width="2.7109375" style="128" customWidth="1"/>
    <col min="11291" max="11291" width="12.42578125" style="128" bestFit="1" customWidth="1"/>
    <col min="11292" max="11292" width="11.85546875" style="128" bestFit="1" customWidth="1"/>
    <col min="11293" max="11296" width="15.42578125" style="128" bestFit="1" customWidth="1"/>
    <col min="11297" max="11297" width="13.7109375" style="128" bestFit="1" customWidth="1"/>
    <col min="11298" max="11298" width="13.28515625" style="128" bestFit="1" customWidth="1"/>
    <col min="11299" max="11299" width="2.7109375" style="128" customWidth="1"/>
    <col min="11300" max="11300" width="10.7109375" style="128" customWidth="1"/>
    <col min="11301" max="11301" width="11.85546875" style="128" bestFit="1" customWidth="1"/>
    <col min="11302" max="11305" width="15.42578125" style="128" bestFit="1" customWidth="1"/>
    <col min="11306" max="11306" width="13.7109375" style="128" bestFit="1" customWidth="1"/>
    <col min="11307" max="11307" width="17.7109375" style="128" bestFit="1" customWidth="1"/>
    <col min="11308" max="11522" width="9.140625" style="128"/>
    <col min="11523" max="11523" width="20.42578125" style="128" bestFit="1" customWidth="1"/>
    <col min="11524" max="11524" width="9.42578125" style="128" customWidth="1"/>
    <col min="11525" max="11525" width="8" style="128" customWidth="1"/>
    <col min="11526" max="11526" width="12.5703125" style="128" customWidth="1"/>
    <col min="11527" max="11527" width="7.140625" style="128" customWidth="1"/>
    <col min="11528" max="11528" width="54.28515625" style="128" customWidth="1"/>
    <col min="11529" max="11529" width="11.85546875" style="128" bestFit="1" customWidth="1"/>
    <col min="11530" max="11530" width="11.85546875" style="128" customWidth="1"/>
    <col min="11531" max="11534" width="15.42578125" style="128" bestFit="1" customWidth="1"/>
    <col min="11535" max="11535" width="10.5703125" style="128" bestFit="1" customWidth="1"/>
    <col min="11536" max="11536" width="13.28515625" style="128" bestFit="1" customWidth="1"/>
    <col min="11537" max="11537" width="2.7109375" style="128" customWidth="1"/>
    <col min="11538" max="11538" width="12.42578125" style="128" bestFit="1" customWidth="1"/>
    <col min="11539" max="11539" width="11.85546875" style="128" bestFit="1" customWidth="1"/>
    <col min="11540" max="11543" width="15.42578125" style="128" bestFit="1" customWidth="1"/>
    <col min="11544" max="11544" width="10.5703125" style="128" bestFit="1" customWidth="1"/>
    <col min="11545" max="11545" width="17.7109375" style="128" bestFit="1" customWidth="1"/>
    <col min="11546" max="11546" width="2.7109375" style="128" customWidth="1"/>
    <col min="11547" max="11547" width="12.42578125" style="128" bestFit="1" customWidth="1"/>
    <col min="11548" max="11548" width="11.85546875" style="128" bestFit="1" customWidth="1"/>
    <col min="11549" max="11552" width="15.42578125" style="128" bestFit="1" customWidth="1"/>
    <col min="11553" max="11553" width="13.7109375" style="128" bestFit="1" customWidth="1"/>
    <col min="11554" max="11554" width="13.28515625" style="128" bestFit="1" customWidth="1"/>
    <col min="11555" max="11555" width="2.7109375" style="128" customWidth="1"/>
    <col min="11556" max="11556" width="10.7109375" style="128" customWidth="1"/>
    <col min="11557" max="11557" width="11.85546875" style="128" bestFit="1" customWidth="1"/>
    <col min="11558" max="11561" width="15.42578125" style="128" bestFit="1" customWidth="1"/>
    <col min="11562" max="11562" width="13.7109375" style="128" bestFit="1" customWidth="1"/>
    <col min="11563" max="11563" width="17.7109375" style="128" bestFit="1" customWidth="1"/>
    <col min="11564" max="11778" width="9.140625" style="128"/>
    <col min="11779" max="11779" width="20.42578125" style="128" bestFit="1" customWidth="1"/>
    <col min="11780" max="11780" width="9.42578125" style="128" customWidth="1"/>
    <col min="11781" max="11781" width="8" style="128" customWidth="1"/>
    <col min="11782" max="11782" width="12.5703125" style="128" customWidth="1"/>
    <col min="11783" max="11783" width="7.140625" style="128" customWidth="1"/>
    <col min="11784" max="11784" width="54.28515625" style="128" customWidth="1"/>
    <col min="11785" max="11785" width="11.85546875" style="128" bestFit="1" customWidth="1"/>
    <col min="11786" max="11786" width="11.85546875" style="128" customWidth="1"/>
    <col min="11787" max="11790" width="15.42578125" style="128" bestFit="1" customWidth="1"/>
    <col min="11791" max="11791" width="10.5703125" style="128" bestFit="1" customWidth="1"/>
    <col min="11792" max="11792" width="13.28515625" style="128" bestFit="1" customWidth="1"/>
    <col min="11793" max="11793" width="2.7109375" style="128" customWidth="1"/>
    <col min="11794" max="11794" width="12.42578125" style="128" bestFit="1" customWidth="1"/>
    <col min="11795" max="11795" width="11.85546875" style="128" bestFit="1" customWidth="1"/>
    <col min="11796" max="11799" width="15.42578125" style="128" bestFit="1" customWidth="1"/>
    <col min="11800" max="11800" width="10.5703125" style="128" bestFit="1" customWidth="1"/>
    <col min="11801" max="11801" width="17.7109375" style="128" bestFit="1" customWidth="1"/>
    <col min="11802" max="11802" width="2.7109375" style="128" customWidth="1"/>
    <col min="11803" max="11803" width="12.42578125" style="128" bestFit="1" customWidth="1"/>
    <col min="11804" max="11804" width="11.85546875" style="128" bestFit="1" customWidth="1"/>
    <col min="11805" max="11808" width="15.42578125" style="128" bestFit="1" customWidth="1"/>
    <col min="11809" max="11809" width="13.7109375" style="128" bestFit="1" customWidth="1"/>
    <col min="11810" max="11810" width="13.28515625" style="128" bestFit="1" customWidth="1"/>
    <col min="11811" max="11811" width="2.7109375" style="128" customWidth="1"/>
    <col min="11812" max="11812" width="10.7109375" style="128" customWidth="1"/>
    <col min="11813" max="11813" width="11.85546875" style="128" bestFit="1" customWidth="1"/>
    <col min="11814" max="11817" width="15.42578125" style="128" bestFit="1" customWidth="1"/>
    <col min="11818" max="11818" width="13.7109375" style="128" bestFit="1" customWidth="1"/>
    <col min="11819" max="11819" width="17.7109375" style="128" bestFit="1" customWidth="1"/>
    <col min="11820" max="12034" width="9.140625" style="128"/>
    <col min="12035" max="12035" width="20.42578125" style="128" bestFit="1" customWidth="1"/>
    <col min="12036" max="12036" width="9.42578125" style="128" customWidth="1"/>
    <col min="12037" max="12037" width="8" style="128" customWidth="1"/>
    <col min="12038" max="12038" width="12.5703125" style="128" customWidth="1"/>
    <col min="12039" max="12039" width="7.140625" style="128" customWidth="1"/>
    <col min="12040" max="12040" width="54.28515625" style="128" customWidth="1"/>
    <col min="12041" max="12041" width="11.85546875" style="128" bestFit="1" customWidth="1"/>
    <col min="12042" max="12042" width="11.85546875" style="128" customWidth="1"/>
    <col min="12043" max="12046" width="15.42578125" style="128" bestFit="1" customWidth="1"/>
    <col min="12047" max="12047" width="10.5703125" style="128" bestFit="1" customWidth="1"/>
    <col min="12048" max="12048" width="13.28515625" style="128" bestFit="1" customWidth="1"/>
    <col min="12049" max="12049" width="2.7109375" style="128" customWidth="1"/>
    <col min="12050" max="12050" width="12.42578125" style="128" bestFit="1" customWidth="1"/>
    <col min="12051" max="12051" width="11.85546875" style="128" bestFit="1" customWidth="1"/>
    <col min="12052" max="12055" width="15.42578125" style="128" bestFit="1" customWidth="1"/>
    <col min="12056" max="12056" width="10.5703125" style="128" bestFit="1" customWidth="1"/>
    <col min="12057" max="12057" width="17.7109375" style="128" bestFit="1" customWidth="1"/>
    <col min="12058" max="12058" width="2.7109375" style="128" customWidth="1"/>
    <col min="12059" max="12059" width="12.42578125" style="128" bestFit="1" customWidth="1"/>
    <col min="12060" max="12060" width="11.85546875" style="128" bestFit="1" customWidth="1"/>
    <col min="12061" max="12064" width="15.42578125" style="128" bestFit="1" customWidth="1"/>
    <col min="12065" max="12065" width="13.7109375" style="128" bestFit="1" customWidth="1"/>
    <col min="12066" max="12066" width="13.28515625" style="128" bestFit="1" customWidth="1"/>
    <col min="12067" max="12067" width="2.7109375" style="128" customWidth="1"/>
    <col min="12068" max="12068" width="10.7109375" style="128" customWidth="1"/>
    <col min="12069" max="12069" width="11.85546875" style="128" bestFit="1" customWidth="1"/>
    <col min="12070" max="12073" width="15.42578125" style="128" bestFit="1" customWidth="1"/>
    <col min="12074" max="12074" width="13.7109375" style="128" bestFit="1" customWidth="1"/>
    <col min="12075" max="12075" width="17.7109375" style="128" bestFit="1" customWidth="1"/>
    <col min="12076" max="12290" width="9.140625" style="128"/>
    <col min="12291" max="12291" width="20.42578125" style="128" bestFit="1" customWidth="1"/>
    <col min="12292" max="12292" width="9.42578125" style="128" customWidth="1"/>
    <col min="12293" max="12293" width="8" style="128" customWidth="1"/>
    <col min="12294" max="12294" width="12.5703125" style="128" customWidth="1"/>
    <col min="12295" max="12295" width="7.140625" style="128" customWidth="1"/>
    <col min="12296" max="12296" width="54.28515625" style="128" customWidth="1"/>
    <col min="12297" max="12297" width="11.85546875" style="128" bestFit="1" customWidth="1"/>
    <col min="12298" max="12298" width="11.85546875" style="128" customWidth="1"/>
    <col min="12299" max="12302" width="15.42578125" style="128" bestFit="1" customWidth="1"/>
    <col min="12303" max="12303" width="10.5703125" style="128" bestFit="1" customWidth="1"/>
    <col min="12304" max="12304" width="13.28515625" style="128" bestFit="1" customWidth="1"/>
    <col min="12305" max="12305" width="2.7109375" style="128" customWidth="1"/>
    <col min="12306" max="12306" width="12.42578125" style="128" bestFit="1" customWidth="1"/>
    <col min="12307" max="12307" width="11.85546875" style="128" bestFit="1" customWidth="1"/>
    <col min="12308" max="12311" width="15.42578125" style="128" bestFit="1" customWidth="1"/>
    <col min="12312" max="12312" width="10.5703125" style="128" bestFit="1" customWidth="1"/>
    <col min="12313" max="12313" width="17.7109375" style="128" bestFit="1" customWidth="1"/>
    <col min="12314" max="12314" width="2.7109375" style="128" customWidth="1"/>
    <col min="12315" max="12315" width="12.42578125" style="128" bestFit="1" customWidth="1"/>
    <col min="12316" max="12316" width="11.85546875" style="128" bestFit="1" customWidth="1"/>
    <col min="12317" max="12320" width="15.42578125" style="128" bestFit="1" customWidth="1"/>
    <col min="12321" max="12321" width="13.7109375" style="128" bestFit="1" customWidth="1"/>
    <col min="12322" max="12322" width="13.28515625" style="128" bestFit="1" customWidth="1"/>
    <col min="12323" max="12323" width="2.7109375" style="128" customWidth="1"/>
    <col min="12324" max="12324" width="10.7109375" style="128" customWidth="1"/>
    <col min="12325" max="12325" width="11.85546875" style="128" bestFit="1" customWidth="1"/>
    <col min="12326" max="12329" width="15.42578125" style="128" bestFit="1" customWidth="1"/>
    <col min="12330" max="12330" width="13.7109375" style="128" bestFit="1" customWidth="1"/>
    <col min="12331" max="12331" width="17.7109375" style="128" bestFit="1" customWidth="1"/>
    <col min="12332" max="12546" width="9.140625" style="128"/>
    <col min="12547" max="12547" width="20.42578125" style="128" bestFit="1" customWidth="1"/>
    <col min="12548" max="12548" width="9.42578125" style="128" customWidth="1"/>
    <col min="12549" max="12549" width="8" style="128" customWidth="1"/>
    <col min="12550" max="12550" width="12.5703125" style="128" customWidth="1"/>
    <col min="12551" max="12551" width="7.140625" style="128" customWidth="1"/>
    <col min="12552" max="12552" width="54.28515625" style="128" customWidth="1"/>
    <col min="12553" max="12553" width="11.85546875" style="128" bestFit="1" customWidth="1"/>
    <col min="12554" max="12554" width="11.85546875" style="128" customWidth="1"/>
    <col min="12555" max="12558" width="15.42578125" style="128" bestFit="1" customWidth="1"/>
    <col min="12559" max="12559" width="10.5703125" style="128" bestFit="1" customWidth="1"/>
    <col min="12560" max="12560" width="13.28515625" style="128" bestFit="1" customWidth="1"/>
    <col min="12561" max="12561" width="2.7109375" style="128" customWidth="1"/>
    <col min="12562" max="12562" width="12.42578125" style="128" bestFit="1" customWidth="1"/>
    <col min="12563" max="12563" width="11.85546875" style="128" bestFit="1" customWidth="1"/>
    <col min="12564" max="12567" width="15.42578125" style="128" bestFit="1" customWidth="1"/>
    <col min="12568" max="12568" width="10.5703125" style="128" bestFit="1" customWidth="1"/>
    <col min="12569" max="12569" width="17.7109375" style="128" bestFit="1" customWidth="1"/>
    <col min="12570" max="12570" width="2.7109375" style="128" customWidth="1"/>
    <col min="12571" max="12571" width="12.42578125" style="128" bestFit="1" customWidth="1"/>
    <col min="12572" max="12572" width="11.85546875" style="128" bestFit="1" customWidth="1"/>
    <col min="12573" max="12576" width="15.42578125" style="128" bestFit="1" customWidth="1"/>
    <col min="12577" max="12577" width="13.7109375" style="128" bestFit="1" customWidth="1"/>
    <col min="12578" max="12578" width="13.28515625" style="128" bestFit="1" customWidth="1"/>
    <col min="12579" max="12579" width="2.7109375" style="128" customWidth="1"/>
    <col min="12580" max="12580" width="10.7109375" style="128" customWidth="1"/>
    <col min="12581" max="12581" width="11.85546875" style="128" bestFit="1" customWidth="1"/>
    <col min="12582" max="12585" width="15.42578125" style="128" bestFit="1" customWidth="1"/>
    <col min="12586" max="12586" width="13.7109375" style="128" bestFit="1" customWidth="1"/>
    <col min="12587" max="12587" width="17.7109375" style="128" bestFit="1" customWidth="1"/>
    <col min="12588" max="12802" width="9.140625" style="128"/>
    <col min="12803" max="12803" width="20.42578125" style="128" bestFit="1" customWidth="1"/>
    <col min="12804" max="12804" width="9.42578125" style="128" customWidth="1"/>
    <col min="12805" max="12805" width="8" style="128" customWidth="1"/>
    <col min="12806" max="12806" width="12.5703125" style="128" customWidth="1"/>
    <col min="12807" max="12807" width="7.140625" style="128" customWidth="1"/>
    <col min="12808" max="12808" width="54.28515625" style="128" customWidth="1"/>
    <col min="12809" max="12809" width="11.85546875" style="128" bestFit="1" customWidth="1"/>
    <col min="12810" max="12810" width="11.85546875" style="128" customWidth="1"/>
    <col min="12811" max="12814" width="15.42578125" style="128" bestFit="1" customWidth="1"/>
    <col min="12815" max="12815" width="10.5703125" style="128" bestFit="1" customWidth="1"/>
    <col min="12816" max="12816" width="13.28515625" style="128" bestFit="1" customWidth="1"/>
    <col min="12817" max="12817" width="2.7109375" style="128" customWidth="1"/>
    <col min="12818" max="12818" width="12.42578125" style="128" bestFit="1" customWidth="1"/>
    <col min="12819" max="12819" width="11.85546875" style="128" bestFit="1" customWidth="1"/>
    <col min="12820" max="12823" width="15.42578125" style="128" bestFit="1" customWidth="1"/>
    <col min="12824" max="12824" width="10.5703125" style="128" bestFit="1" customWidth="1"/>
    <col min="12825" max="12825" width="17.7109375" style="128" bestFit="1" customWidth="1"/>
    <col min="12826" max="12826" width="2.7109375" style="128" customWidth="1"/>
    <col min="12827" max="12827" width="12.42578125" style="128" bestFit="1" customWidth="1"/>
    <col min="12828" max="12828" width="11.85546875" style="128" bestFit="1" customWidth="1"/>
    <col min="12829" max="12832" width="15.42578125" style="128" bestFit="1" customWidth="1"/>
    <col min="12833" max="12833" width="13.7109375" style="128" bestFit="1" customWidth="1"/>
    <col min="12834" max="12834" width="13.28515625" style="128" bestFit="1" customWidth="1"/>
    <col min="12835" max="12835" width="2.7109375" style="128" customWidth="1"/>
    <col min="12836" max="12836" width="10.7109375" style="128" customWidth="1"/>
    <col min="12837" max="12837" width="11.85546875" style="128" bestFit="1" customWidth="1"/>
    <col min="12838" max="12841" width="15.42578125" style="128" bestFit="1" customWidth="1"/>
    <col min="12842" max="12842" width="13.7109375" style="128" bestFit="1" customWidth="1"/>
    <col min="12843" max="12843" width="17.7109375" style="128" bestFit="1" customWidth="1"/>
    <col min="12844" max="13058" width="9.140625" style="128"/>
    <col min="13059" max="13059" width="20.42578125" style="128" bestFit="1" customWidth="1"/>
    <col min="13060" max="13060" width="9.42578125" style="128" customWidth="1"/>
    <col min="13061" max="13061" width="8" style="128" customWidth="1"/>
    <col min="13062" max="13062" width="12.5703125" style="128" customWidth="1"/>
    <col min="13063" max="13063" width="7.140625" style="128" customWidth="1"/>
    <col min="13064" max="13064" width="54.28515625" style="128" customWidth="1"/>
    <col min="13065" max="13065" width="11.85546875" style="128" bestFit="1" customWidth="1"/>
    <col min="13066" max="13066" width="11.85546875" style="128" customWidth="1"/>
    <col min="13067" max="13070" width="15.42578125" style="128" bestFit="1" customWidth="1"/>
    <col min="13071" max="13071" width="10.5703125" style="128" bestFit="1" customWidth="1"/>
    <col min="13072" max="13072" width="13.28515625" style="128" bestFit="1" customWidth="1"/>
    <col min="13073" max="13073" width="2.7109375" style="128" customWidth="1"/>
    <col min="13074" max="13074" width="12.42578125" style="128" bestFit="1" customWidth="1"/>
    <col min="13075" max="13075" width="11.85546875" style="128" bestFit="1" customWidth="1"/>
    <col min="13076" max="13079" width="15.42578125" style="128" bestFit="1" customWidth="1"/>
    <col min="13080" max="13080" width="10.5703125" style="128" bestFit="1" customWidth="1"/>
    <col min="13081" max="13081" width="17.7109375" style="128" bestFit="1" customWidth="1"/>
    <col min="13082" max="13082" width="2.7109375" style="128" customWidth="1"/>
    <col min="13083" max="13083" width="12.42578125" style="128" bestFit="1" customWidth="1"/>
    <col min="13084" max="13084" width="11.85546875" style="128" bestFit="1" customWidth="1"/>
    <col min="13085" max="13088" width="15.42578125" style="128" bestFit="1" customWidth="1"/>
    <col min="13089" max="13089" width="13.7109375" style="128" bestFit="1" customWidth="1"/>
    <col min="13090" max="13090" width="13.28515625" style="128" bestFit="1" customWidth="1"/>
    <col min="13091" max="13091" width="2.7109375" style="128" customWidth="1"/>
    <col min="13092" max="13092" width="10.7109375" style="128" customWidth="1"/>
    <col min="13093" max="13093" width="11.85546875" style="128" bestFit="1" customWidth="1"/>
    <col min="13094" max="13097" width="15.42578125" style="128" bestFit="1" customWidth="1"/>
    <col min="13098" max="13098" width="13.7109375" style="128" bestFit="1" customWidth="1"/>
    <col min="13099" max="13099" width="17.7109375" style="128" bestFit="1" customWidth="1"/>
    <col min="13100" max="13314" width="9.140625" style="128"/>
    <col min="13315" max="13315" width="20.42578125" style="128" bestFit="1" customWidth="1"/>
    <col min="13316" max="13316" width="9.42578125" style="128" customWidth="1"/>
    <col min="13317" max="13317" width="8" style="128" customWidth="1"/>
    <col min="13318" max="13318" width="12.5703125" style="128" customWidth="1"/>
    <col min="13319" max="13319" width="7.140625" style="128" customWidth="1"/>
    <col min="13320" max="13320" width="54.28515625" style="128" customWidth="1"/>
    <col min="13321" max="13321" width="11.85546875" style="128" bestFit="1" customWidth="1"/>
    <col min="13322" max="13322" width="11.85546875" style="128" customWidth="1"/>
    <col min="13323" max="13326" width="15.42578125" style="128" bestFit="1" customWidth="1"/>
    <col min="13327" max="13327" width="10.5703125" style="128" bestFit="1" customWidth="1"/>
    <col min="13328" max="13328" width="13.28515625" style="128" bestFit="1" customWidth="1"/>
    <col min="13329" max="13329" width="2.7109375" style="128" customWidth="1"/>
    <col min="13330" max="13330" width="12.42578125" style="128" bestFit="1" customWidth="1"/>
    <col min="13331" max="13331" width="11.85546875" style="128" bestFit="1" customWidth="1"/>
    <col min="13332" max="13335" width="15.42578125" style="128" bestFit="1" customWidth="1"/>
    <col min="13336" max="13336" width="10.5703125" style="128" bestFit="1" customWidth="1"/>
    <col min="13337" max="13337" width="17.7109375" style="128" bestFit="1" customWidth="1"/>
    <col min="13338" max="13338" width="2.7109375" style="128" customWidth="1"/>
    <col min="13339" max="13339" width="12.42578125" style="128" bestFit="1" customWidth="1"/>
    <col min="13340" max="13340" width="11.85546875" style="128" bestFit="1" customWidth="1"/>
    <col min="13341" max="13344" width="15.42578125" style="128" bestFit="1" customWidth="1"/>
    <col min="13345" max="13345" width="13.7109375" style="128" bestFit="1" customWidth="1"/>
    <col min="13346" max="13346" width="13.28515625" style="128" bestFit="1" customWidth="1"/>
    <col min="13347" max="13347" width="2.7109375" style="128" customWidth="1"/>
    <col min="13348" max="13348" width="10.7109375" style="128" customWidth="1"/>
    <col min="13349" max="13349" width="11.85546875" style="128" bestFit="1" customWidth="1"/>
    <col min="13350" max="13353" width="15.42578125" style="128" bestFit="1" customWidth="1"/>
    <col min="13354" max="13354" width="13.7109375" style="128" bestFit="1" customWidth="1"/>
    <col min="13355" max="13355" width="17.7109375" style="128" bestFit="1" customWidth="1"/>
    <col min="13356" max="13570" width="9.140625" style="128"/>
    <col min="13571" max="13571" width="20.42578125" style="128" bestFit="1" customWidth="1"/>
    <col min="13572" max="13572" width="9.42578125" style="128" customWidth="1"/>
    <col min="13573" max="13573" width="8" style="128" customWidth="1"/>
    <col min="13574" max="13574" width="12.5703125" style="128" customWidth="1"/>
    <col min="13575" max="13575" width="7.140625" style="128" customWidth="1"/>
    <col min="13576" max="13576" width="54.28515625" style="128" customWidth="1"/>
    <col min="13577" max="13577" width="11.85546875" style="128" bestFit="1" customWidth="1"/>
    <col min="13578" max="13578" width="11.85546875" style="128" customWidth="1"/>
    <col min="13579" max="13582" width="15.42578125" style="128" bestFit="1" customWidth="1"/>
    <col min="13583" max="13583" width="10.5703125" style="128" bestFit="1" customWidth="1"/>
    <col min="13584" max="13584" width="13.28515625" style="128" bestFit="1" customWidth="1"/>
    <col min="13585" max="13585" width="2.7109375" style="128" customWidth="1"/>
    <col min="13586" max="13586" width="12.42578125" style="128" bestFit="1" customWidth="1"/>
    <col min="13587" max="13587" width="11.85546875" style="128" bestFit="1" customWidth="1"/>
    <col min="13588" max="13591" width="15.42578125" style="128" bestFit="1" customWidth="1"/>
    <col min="13592" max="13592" width="10.5703125" style="128" bestFit="1" customWidth="1"/>
    <col min="13593" max="13593" width="17.7109375" style="128" bestFit="1" customWidth="1"/>
    <col min="13594" max="13594" width="2.7109375" style="128" customWidth="1"/>
    <col min="13595" max="13595" width="12.42578125" style="128" bestFit="1" customWidth="1"/>
    <col min="13596" max="13596" width="11.85546875" style="128" bestFit="1" customWidth="1"/>
    <col min="13597" max="13600" width="15.42578125" style="128" bestFit="1" customWidth="1"/>
    <col min="13601" max="13601" width="13.7109375" style="128" bestFit="1" customWidth="1"/>
    <col min="13602" max="13602" width="13.28515625" style="128" bestFit="1" customWidth="1"/>
    <col min="13603" max="13603" width="2.7109375" style="128" customWidth="1"/>
    <col min="13604" max="13604" width="10.7109375" style="128" customWidth="1"/>
    <col min="13605" max="13605" width="11.85546875" style="128" bestFit="1" customWidth="1"/>
    <col min="13606" max="13609" width="15.42578125" style="128" bestFit="1" customWidth="1"/>
    <col min="13610" max="13610" width="13.7109375" style="128" bestFit="1" customWidth="1"/>
    <col min="13611" max="13611" width="17.7109375" style="128" bestFit="1" customWidth="1"/>
    <col min="13612" max="13826" width="9.140625" style="128"/>
    <col min="13827" max="13827" width="20.42578125" style="128" bestFit="1" customWidth="1"/>
    <col min="13828" max="13828" width="9.42578125" style="128" customWidth="1"/>
    <col min="13829" max="13829" width="8" style="128" customWidth="1"/>
    <col min="13830" max="13830" width="12.5703125" style="128" customWidth="1"/>
    <col min="13831" max="13831" width="7.140625" style="128" customWidth="1"/>
    <col min="13832" max="13832" width="54.28515625" style="128" customWidth="1"/>
    <col min="13833" max="13833" width="11.85546875" style="128" bestFit="1" customWidth="1"/>
    <col min="13834" max="13834" width="11.85546875" style="128" customWidth="1"/>
    <col min="13835" max="13838" width="15.42578125" style="128" bestFit="1" customWidth="1"/>
    <col min="13839" max="13839" width="10.5703125" style="128" bestFit="1" customWidth="1"/>
    <col min="13840" max="13840" width="13.28515625" style="128" bestFit="1" customWidth="1"/>
    <col min="13841" max="13841" width="2.7109375" style="128" customWidth="1"/>
    <col min="13842" max="13842" width="12.42578125" style="128" bestFit="1" customWidth="1"/>
    <col min="13843" max="13843" width="11.85546875" style="128" bestFit="1" customWidth="1"/>
    <col min="13844" max="13847" width="15.42578125" style="128" bestFit="1" customWidth="1"/>
    <col min="13848" max="13848" width="10.5703125" style="128" bestFit="1" customWidth="1"/>
    <col min="13849" max="13849" width="17.7109375" style="128" bestFit="1" customWidth="1"/>
    <col min="13850" max="13850" width="2.7109375" style="128" customWidth="1"/>
    <col min="13851" max="13851" width="12.42578125" style="128" bestFit="1" customWidth="1"/>
    <col min="13852" max="13852" width="11.85546875" style="128" bestFit="1" customWidth="1"/>
    <col min="13853" max="13856" width="15.42578125" style="128" bestFit="1" customWidth="1"/>
    <col min="13857" max="13857" width="13.7109375" style="128" bestFit="1" customWidth="1"/>
    <col min="13858" max="13858" width="13.28515625" style="128" bestFit="1" customWidth="1"/>
    <col min="13859" max="13859" width="2.7109375" style="128" customWidth="1"/>
    <col min="13860" max="13860" width="10.7109375" style="128" customWidth="1"/>
    <col min="13861" max="13861" width="11.85546875" style="128" bestFit="1" customWidth="1"/>
    <col min="13862" max="13865" width="15.42578125" style="128" bestFit="1" customWidth="1"/>
    <col min="13866" max="13866" width="13.7109375" style="128" bestFit="1" customWidth="1"/>
    <col min="13867" max="13867" width="17.7109375" style="128" bestFit="1" customWidth="1"/>
    <col min="13868" max="14082" width="9.140625" style="128"/>
    <col min="14083" max="14083" width="20.42578125" style="128" bestFit="1" customWidth="1"/>
    <col min="14084" max="14084" width="9.42578125" style="128" customWidth="1"/>
    <col min="14085" max="14085" width="8" style="128" customWidth="1"/>
    <col min="14086" max="14086" width="12.5703125" style="128" customWidth="1"/>
    <col min="14087" max="14087" width="7.140625" style="128" customWidth="1"/>
    <col min="14088" max="14088" width="54.28515625" style="128" customWidth="1"/>
    <col min="14089" max="14089" width="11.85546875" style="128" bestFit="1" customWidth="1"/>
    <col min="14090" max="14090" width="11.85546875" style="128" customWidth="1"/>
    <col min="14091" max="14094" width="15.42578125" style="128" bestFit="1" customWidth="1"/>
    <col min="14095" max="14095" width="10.5703125" style="128" bestFit="1" customWidth="1"/>
    <col min="14096" max="14096" width="13.28515625" style="128" bestFit="1" customWidth="1"/>
    <col min="14097" max="14097" width="2.7109375" style="128" customWidth="1"/>
    <col min="14098" max="14098" width="12.42578125" style="128" bestFit="1" customWidth="1"/>
    <col min="14099" max="14099" width="11.85546875" style="128" bestFit="1" customWidth="1"/>
    <col min="14100" max="14103" width="15.42578125" style="128" bestFit="1" customWidth="1"/>
    <col min="14104" max="14104" width="10.5703125" style="128" bestFit="1" customWidth="1"/>
    <col min="14105" max="14105" width="17.7109375" style="128" bestFit="1" customWidth="1"/>
    <col min="14106" max="14106" width="2.7109375" style="128" customWidth="1"/>
    <col min="14107" max="14107" width="12.42578125" style="128" bestFit="1" customWidth="1"/>
    <col min="14108" max="14108" width="11.85546875" style="128" bestFit="1" customWidth="1"/>
    <col min="14109" max="14112" width="15.42578125" style="128" bestFit="1" customWidth="1"/>
    <col min="14113" max="14113" width="13.7109375" style="128" bestFit="1" customWidth="1"/>
    <col min="14114" max="14114" width="13.28515625" style="128" bestFit="1" customWidth="1"/>
    <col min="14115" max="14115" width="2.7109375" style="128" customWidth="1"/>
    <col min="14116" max="14116" width="10.7109375" style="128" customWidth="1"/>
    <col min="14117" max="14117" width="11.85546875" style="128" bestFit="1" customWidth="1"/>
    <col min="14118" max="14121" width="15.42578125" style="128" bestFit="1" customWidth="1"/>
    <col min="14122" max="14122" width="13.7109375" style="128" bestFit="1" customWidth="1"/>
    <col min="14123" max="14123" width="17.7109375" style="128" bestFit="1" customWidth="1"/>
    <col min="14124" max="14338" width="9.140625" style="128"/>
    <col min="14339" max="14339" width="20.42578125" style="128" bestFit="1" customWidth="1"/>
    <col min="14340" max="14340" width="9.42578125" style="128" customWidth="1"/>
    <col min="14341" max="14341" width="8" style="128" customWidth="1"/>
    <col min="14342" max="14342" width="12.5703125" style="128" customWidth="1"/>
    <col min="14343" max="14343" width="7.140625" style="128" customWidth="1"/>
    <col min="14344" max="14344" width="54.28515625" style="128" customWidth="1"/>
    <col min="14345" max="14345" width="11.85546875" style="128" bestFit="1" customWidth="1"/>
    <col min="14346" max="14346" width="11.85546875" style="128" customWidth="1"/>
    <col min="14347" max="14350" width="15.42578125" style="128" bestFit="1" customWidth="1"/>
    <col min="14351" max="14351" width="10.5703125" style="128" bestFit="1" customWidth="1"/>
    <col min="14352" max="14352" width="13.28515625" style="128" bestFit="1" customWidth="1"/>
    <col min="14353" max="14353" width="2.7109375" style="128" customWidth="1"/>
    <col min="14354" max="14354" width="12.42578125" style="128" bestFit="1" customWidth="1"/>
    <col min="14355" max="14355" width="11.85546875" style="128" bestFit="1" customWidth="1"/>
    <col min="14356" max="14359" width="15.42578125" style="128" bestFit="1" customWidth="1"/>
    <col min="14360" max="14360" width="10.5703125" style="128" bestFit="1" customWidth="1"/>
    <col min="14361" max="14361" width="17.7109375" style="128" bestFit="1" customWidth="1"/>
    <col min="14362" max="14362" width="2.7109375" style="128" customWidth="1"/>
    <col min="14363" max="14363" width="12.42578125" style="128" bestFit="1" customWidth="1"/>
    <col min="14364" max="14364" width="11.85546875" style="128" bestFit="1" customWidth="1"/>
    <col min="14365" max="14368" width="15.42578125" style="128" bestFit="1" customWidth="1"/>
    <col min="14369" max="14369" width="13.7109375" style="128" bestFit="1" customWidth="1"/>
    <col min="14370" max="14370" width="13.28515625" style="128" bestFit="1" customWidth="1"/>
    <col min="14371" max="14371" width="2.7109375" style="128" customWidth="1"/>
    <col min="14372" max="14372" width="10.7109375" style="128" customWidth="1"/>
    <col min="14373" max="14373" width="11.85546875" style="128" bestFit="1" customWidth="1"/>
    <col min="14374" max="14377" width="15.42578125" style="128" bestFit="1" customWidth="1"/>
    <col min="14378" max="14378" width="13.7109375" style="128" bestFit="1" customWidth="1"/>
    <col min="14379" max="14379" width="17.7109375" style="128" bestFit="1" customWidth="1"/>
    <col min="14380" max="14594" width="9.140625" style="128"/>
    <col min="14595" max="14595" width="20.42578125" style="128" bestFit="1" customWidth="1"/>
    <col min="14596" max="14596" width="9.42578125" style="128" customWidth="1"/>
    <col min="14597" max="14597" width="8" style="128" customWidth="1"/>
    <col min="14598" max="14598" width="12.5703125" style="128" customWidth="1"/>
    <col min="14599" max="14599" width="7.140625" style="128" customWidth="1"/>
    <col min="14600" max="14600" width="54.28515625" style="128" customWidth="1"/>
    <col min="14601" max="14601" width="11.85546875" style="128" bestFit="1" customWidth="1"/>
    <col min="14602" max="14602" width="11.85546875" style="128" customWidth="1"/>
    <col min="14603" max="14606" width="15.42578125" style="128" bestFit="1" customWidth="1"/>
    <col min="14607" max="14607" width="10.5703125" style="128" bestFit="1" customWidth="1"/>
    <col min="14608" max="14608" width="13.28515625" style="128" bestFit="1" customWidth="1"/>
    <col min="14609" max="14609" width="2.7109375" style="128" customWidth="1"/>
    <col min="14610" max="14610" width="12.42578125" style="128" bestFit="1" customWidth="1"/>
    <col min="14611" max="14611" width="11.85546875" style="128" bestFit="1" customWidth="1"/>
    <col min="14612" max="14615" width="15.42578125" style="128" bestFit="1" customWidth="1"/>
    <col min="14616" max="14616" width="10.5703125" style="128" bestFit="1" customWidth="1"/>
    <col min="14617" max="14617" width="17.7109375" style="128" bestFit="1" customWidth="1"/>
    <col min="14618" max="14618" width="2.7109375" style="128" customWidth="1"/>
    <col min="14619" max="14619" width="12.42578125" style="128" bestFit="1" customWidth="1"/>
    <col min="14620" max="14620" width="11.85546875" style="128" bestFit="1" customWidth="1"/>
    <col min="14621" max="14624" width="15.42578125" style="128" bestFit="1" customWidth="1"/>
    <col min="14625" max="14625" width="13.7109375" style="128" bestFit="1" customWidth="1"/>
    <col min="14626" max="14626" width="13.28515625" style="128" bestFit="1" customWidth="1"/>
    <col min="14627" max="14627" width="2.7109375" style="128" customWidth="1"/>
    <col min="14628" max="14628" width="10.7109375" style="128" customWidth="1"/>
    <col min="14629" max="14629" width="11.85546875" style="128" bestFit="1" customWidth="1"/>
    <col min="14630" max="14633" width="15.42578125" style="128" bestFit="1" customWidth="1"/>
    <col min="14634" max="14634" width="13.7109375" style="128" bestFit="1" customWidth="1"/>
    <col min="14635" max="14635" width="17.7109375" style="128" bestFit="1" customWidth="1"/>
    <col min="14636" max="14850" width="9.140625" style="128"/>
    <col min="14851" max="14851" width="20.42578125" style="128" bestFit="1" customWidth="1"/>
    <col min="14852" max="14852" width="9.42578125" style="128" customWidth="1"/>
    <col min="14853" max="14853" width="8" style="128" customWidth="1"/>
    <col min="14854" max="14854" width="12.5703125" style="128" customWidth="1"/>
    <col min="14855" max="14855" width="7.140625" style="128" customWidth="1"/>
    <col min="14856" max="14856" width="54.28515625" style="128" customWidth="1"/>
    <col min="14857" max="14857" width="11.85546875" style="128" bestFit="1" customWidth="1"/>
    <col min="14858" max="14858" width="11.85546875" style="128" customWidth="1"/>
    <col min="14859" max="14862" width="15.42578125" style="128" bestFit="1" customWidth="1"/>
    <col min="14863" max="14863" width="10.5703125" style="128" bestFit="1" customWidth="1"/>
    <col min="14864" max="14864" width="13.28515625" style="128" bestFit="1" customWidth="1"/>
    <col min="14865" max="14865" width="2.7109375" style="128" customWidth="1"/>
    <col min="14866" max="14866" width="12.42578125" style="128" bestFit="1" customWidth="1"/>
    <col min="14867" max="14867" width="11.85546875" style="128" bestFit="1" customWidth="1"/>
    <col min="14868" max="14871" width="15.42578125" style="128" bestFit="1" customWidth="1"/>
    <col min="14872" max="14872" width="10.5703125" style="128" bestFit="1" customWidth="1"/>
    <col min="14873" max="14873" width="17.7109375" style="128" bestFit="1" customWidth="1"/>
    <col min="14874" max="14874" width="2.7109375" style="128" customWidth="1"/>
    <col min="14875" max="14875" width="12.42578125" style="128" bestFit="1" customWidth="1"/>
    <col min="14876" max="14876" width="11.85546875" style="128" bestFit="1" customWidth="1"/>
    <col min="14877" max="14880" width="15.42578125" style="128" bestFit="1" customWidth="1"/>
    <col min="14881" max="14881" width="13.7109375" style="128" bestFit="1" customWidth="1"/>
    <col min="14882" max="14882" width="13.28515625" style="128" bestFit="1" customWidth="1"/>
    <col min="14883" max="14883" width="2.7109375" style="128" customWidth="1"/>
    <col min="14884" max="14884" width="10.7109375" style="128" customWidth="1"/>
    <col min="14885" max="14885" width="11.85546875" style="128" bestFit="1" customWidth="1"/>
    <col min="14886" max="14889" width="15.42578125" style="128" bestFit="1" customWidth="1"/>
    <col min="14890" max="14890" width="13.7109375" style="128" bestFit="1" customWidth="1"/>
    <col min="14891" max="14891" width="17.7109375" style="128" bestFit="1" customWidth="1"/>
    <col min="14892" max="15106" width="9.140625" style="128"/>
    <col min="15107" max="15107" width="20.42578125" style="128" bestFit="1" customWidth="1"/>
    <col min="15108" max="15108" width="9.42578125" style="128" customWidth="1"/>
    <col min="15109" max="15109" width="8" style="128" customWidth="1"/>
    <col min="15110" max="15110" width="12.5703125" style="128" customWidth="1"/>
    <col min="15111" max="15111" width="7.140625" style="128" customWidth="1"/>
    <col min="15112" max="15112" width="54.28515625" style="128" customWidth="1"/>
    <col min="15113" max="15113" width="11.85546875" style="128" bestFit="1" customWidth="1"/>
    <col min="15114" max="15114" width="11.85546875" style="128" customWidth="1"/>
    <col min="15115" max="15118" width="15.42578125" style="128" bestFit="1" customWidth="1"/>
    <col min="15119" max="15119" width="10.5703125" style="128" bestFit="1" customWidth="1"/>
    <col min="15120" max="15120" width="13.28515625" style="128" bestFit="1" customWidth="1"/>
    <col min="15121" max="15121" width="2.7109375" style="128" customWidth="1"/>
    <col min="15122" max="15122" width="12.42578125" style="128" bestFit="1" customWidth="1"/>
    <col min="15123" max="15123" width="11.85546875" style="128" bestFit="1" customWidth="1"/>
    <col min="15124" max="15127" width="15.42578125" style="128" bestFit="1" customWidth="1"/>
    <col min="15128" max="15128" width="10.5703125" style="128" bestFit="1" customWidth="1"/>
    <col min="15129" max="15129" width="17.7109375" style="128" bestFit="1" customWidth="1"/>
    <col min="15130" max="15130" width="2.7109375" style="128" customWidth="1"/>
    <col min="15131" max="15131" width="12.42578125" style="128" bestFit="1" customWidth="1"/>
    <col min="15132" max="15132" width="11.85546875" style="128" bestFit="1" customWidth="1"/>
    <col min="15133" max="15136" width="15.42578125" style="128" bestFit="1" customWidth="1"/>
    <col min="15137" max="15137" width="13.7109375" style="128" bestFit="1" customWidth="1"/>
    <col min="15138" max="15138" width="13.28515625" style="128" bestFit="1" customWidth="1"/>
    <col min="15139" max="15139" width="2.7109375" style="128" customWidth="1"/>
    <col min="15140" max="15140" width="10.7109375" style="128" customWidth="1"/>
    <col min="15141" max="15141" width="11.85546875" style="128" bestFit="1" customWidth="1"/>
    <col min="15142" max="15145" width="15.42578125" style="128" bestFit="1" customWidth="1"/>
    <col min="15146" max="15146" width="13.7109375" style="128" bestFit="1" customWidth="1"/>
    <col min="15147" max="15147" width="17.7109375" style="128" bestFit="1" customWidth="1"/>
    <col min="15148" max="15362" width="9.140625" style="128"/>
    <col min="15363" max="15363" width="20.42578125" style="128" bestFit="1" customWidth="1"/>
    <col min="15364" max="15364" width="9.42578125" style="128" customWidth="1"/>
    <col min="15365" max="15365" width="8" style="128" customWidth="1"/>
    <col min="15366" max="15366" width="12.5703125" style="128" customWidth="1"/>
    <col min="15367" max="15367" width="7.140625" style="128" customWidth="1"/>
    <col min="15368" max="15368" width="54.28515625" style="128" customWidth="1"/>
    <col min="15369" max="15369" width="11.85546875" style="128" bestFit="1" customWidth="1"/>
    <col min="15370" max="15370" width="11.85546875" style="128" customWidth="1"/>
    <col min="15371" max="15374" width="15.42578125" style="128" bestFit="1" customWidth="1"/>
    <col min="15375" max="15375" width="10.5703125" style="128" bestFit="1" customWidth="1"/>
    <col min="15376" max="15376" width="13.28515625" style="128" bestFit="1" customWidth="1"/>
    <col min="15377" max="15377" width="2.7109375" style="128" customWidth="1"/>
    <col min="15378" max="15378" width="12.42578125" style="128" bestFit="1" customWidth="1"/>
    <col min="15379" max="15379" width="11.85546875" style="128" bestFit="1" customWidth="1"/>
    <col min="15380" max="15383" width="15.42578125" style="128" bestFit="1" customWidth="1"/>
    <col min="15384" max="15384" width="10.5703125" style="128" bestFit="1" customWidth="1"/>
    <col min="15385" max="15385" width="17.7109375" style="128" bestFit="1" customWidth="1"/>
    <col min="15386" max="15386" width="2.7109375" style="128" customWidth="1"/>
    <col min="15387" max="15387" width="12.42578125" style="128" bestFit="1" customWidth="1"/>
    <col min="15388" max="15388" width="11.85546875" style="128" bestFit="1" customWidth="1"/>
    <col min="15389" max="15392" width="15.42578125" style="128" bestFit="1" customWidth="1"/>
    <col min="15393" max="15393" width="13.7109375" style="128" bestFit="1" customWidth="1"/>
    <col min="15394" max="15394" width="13.28515625" style="128" bestFit="1" customWidth="1"/>
    <col min="15395" max="15395" width="2.7109375" style="128" customWidth="1"/>
    <col min="15396" max="15396" width="10.7109375" style="128" customWidth="1"/>
    <col min="15397" max="15397" width="11.85546875" style="128" bestFit="1" customWidth="1"/>
    <col min="15398" max="15401" width="15.42578125" style="128" bestFit="1" customWidth="1"/>
    <col min="15402" max="15402" width="13.7109375" style="128" bestFit="1" customWidth="1"/>
    <col min="15403" max="15403" width="17.7109375" style="128" bestFit="1" customWidth="1"/>
    <col min="15404" max="15618" width="9.140625" style="128"/>
    <col min="15619" max="15619" width="20.42578125" style="128" bestFit="1" customWidth="1"/>
    <col min="15620" max="15620" width="9.42578125" style="128" customWidth="1"/>
    <col min="15621" max="15621" width="8" style="128" customWidth="1"/>
    <col min="15622" max="15622" width="12.5703125" style="128" customWidth="1"/>
    <col min="15623" max="15623" width="7.140625" style="128" customWidth="1"/>
    <col min="15624" max="15624" width="54.28515625" style="128" customWidth="1"/>
    <col min="15625" max="15625" width="11.85546875" style="128" bestFit="1" customWidth="1"/>
    <col min="15626" max="15626" width="11.85546875" style="128" customWidth="1"/>
    <col min="15627" max="15630" width="15.42578125" style="128" bestFit="1" customWidth="1"/>
    <col min="15631" max="15631" width="10.5703125" style="128" bestFit="1" customWidth="1"/>
    <col min="15632" max="15632" width="13.28515625" style="128" bestFit="1" customWidth="1"/>
    <col min="15633" max="15633" width="2.7109375" style="128" customWidth="1"/>
    <col min="15634" max="15634" width="12.42578125" style="128" bestFit="1" customWidth="1"/>
    <col min="15635" max="15635" width="11.85546875" style="128" bestFit="1" customWidth="1"/>
    <col min="15636" max="15639" width="15.42578125" style="128" bestFit="1" customWidth="1"/>
    <col min="15640" max="15640" width="10.5703125" style="128" bestFit="1" customWidth="1"/>
    <col min="15641" max="15641" width="17.7109375" style="128" bestFit="1" customWidth="1"/>
    <col min="15642" max="15642" width="2.7109375" style="128" customWidth="1"/>
    <col min="15643" max="15643" width="12.42578125" style="128" bestFit="1" customWidth="1"/>
    <col min="15644" max="15644" width="11.85546875" style="128" bestFit="1" customWidth="1"/>
    <col min="15645" max="15648" width="15.42578125" style="128" bestFit="1" customWidth="1"/>
    <col min="15649" max="15649" width="13.7109375" style="128" bestFit="1" customWidth="1"/>
    <col min="15650" max="15650" width="13.28515625" style="128" bestFit="1" customWidth="1"/>
    <col min="15651" max="15651" width="2.7109375" style="128" customWidth="1"/>
    <col min="15652" max="15652" width="10.7109375" style="128" customWidth="1"/>
    <col min="15653" max="15653" width="11.85546875" style="128" bestFit="1" customWidth="1"/>
    <col min="15654" max="15657" width="15.42578125" style="128" bestFit="1" customWidth="1"/>
    <col min="15658" max="15658" width="13.7109375" style="128" bestFit="1" customWidth="1"/>
    <col min="15659" max="15659" width="17.7109375" style="128" bestFit="1" customWidth="1"/>
    <col min="15660" max="15874" width="9.140625" style="128"/>
    <col min="15875" max="15875" width="20.42578125" style="128" bestFit="1" customWidth="1"/>
    <col min="15876" max="15876" width="9.42578125" style="128" customWidth="1"/>
    <col min="15877" max="15877" width="8" style="128" customWidth="1"/>
    <col min="15878" max="15878" width="12.5703125" style="128" customWidth="1"/>
    <col min="15879" max="15879" width="7.140625" style="128" customWidth="1"/>
    <col min="15880" max="15880" width="54.28515625" style="128" customWidth="1"/>
    <col min="15881" max="15881" width="11.85546875" style="128" bestFit="1" customWidth="1"/>
    <col min="15882" max="15882" width="11.85546875" style="128" customWidth="1"/>
    <col min="15883" max="15886" width="15.42578125" style="128" bestFit="1" customWidth="1"/>
    <col min="15887" max="15887" width="10.5703125" style="128" bestFit="1" customWidth="1"/>
    <col min="15888" max="15888" width="13.28515625" style="128" bestFit="1" customWidth="1"/>
    <col min="15889" max="15889" width="2.7109375" style="128" customWidth="1"/>
    <col min="15890" max="15890" width="12.42578125" style="128" bestFit="1" customWidth="1"/>
    <col min="15891" max="15891" width="11.85546875" style="128" bestFit="1" customWidth="1"/>
    <col min="15892" max="15895" width="15.42578125" style="128" bestFit="1" customWidth="1"/>
    <col min="15896" max="15896" width="10.5703125" style="128" bestFit="1" customWidth="1"/>
    <col min="15897" max="15897" width="17.7109375" style="128" bestFit="1" customWidth="1"/>
    <col min="15898" max="15898" width="2.7109375" style="128" customWidth="1"/>
    <col min="15899" max="15899" width="12.42578125" style="128" bestFit="1" customWidth="1"/>
    <col min="15900" max="15900" width="11.85546875" style="128" bestFit="1" customWidth="1"/>
    <col min="15901" max="15904" width="15.42578125" style="128" bestFit="1" customWidth="1"/>
    <col min="15905" max="15905" width="13.7109375" style="128" bestFit="1" customWidth="1"/>
    <col min="15906" max="15906" width="13.28515625" style="128" bestFit="1" customWidth="1"/>
    <col min="15907" max="15907" width="2.7109375" style="128" customWidth="1"/>
    <col min="15908" max="15908" width="10.7109375" style="128" customWidth="1"/>
    <col min="15909" max="15909" width="11.85546875" style="128" bestFit="1" customWidth="1"/>
    <col min="15910" max="15913" width="15.42578125" style="128" bestFit="1" customWidth="1"/>
    <col min="15914" max="15914" width="13.7109375" style="128" bestFit="1" customWidth="1"/>
    <col min="15915" max="15915" width="17.7109375" style="128" bestFit="1" customWidth="1"/>
    <col min="15916" max="16130" width="9.140625" style="128"/>
    <col min="16131" max="16131" width="20.42578125" style="128" bestFit="1" customWidth="1"/>
    <col min="16132" max="16132" width="9.42578125" style="128" customWidth="1"/>
    <col min="16133" max="16133" width="8" style="128" customWidth="1"/>
    <col min="16134" max="16134" width="12.5703125" style="128" customWidth="1"/>
    <col min="16135" max="16135" width="7.140625" style="128" customWidth="1"/>
    <col min="16136" max="16136" width="54.28515625" style="128" customWidth="1"/>
    <col min="16137" max="16137" width="11.85546875" style="128" bestFit="1" customWidth="1"/>
    <col min="16138" max="16138" width="11.85546875" style="128" customWidth="1"/>
    <col min="16139" max="16142" width="15.42578125" style="128" bestFit="1" customWidth="1"/>
    <col min="16143" max="16143" width="10.5703125" style="128" bestFit="1" customWidth="1"/>
    <col min="16144" max="16144" width="13.28515625" style="128" bestFit="1" customWidth="1"/>
    <col min="16145" max="16145" width="2.7109375" style="128" customWidth="1"/>
    <col min="16146" max="16146" width="12.42578125" style="128" bestFit="1" customWidth="1"/>
    <col min="16147" max="16147" width="11.85546875" style="128" bestFit="1" customWidth="1"/>
    <col min="16148" max="16151" width="15.42578125" style="128" bestFit="1" customWidth="1"/>
    <col min="16152" max="16152" width="10.5703125" style="128" bestFit="1" customWidth="1"/>
    <col min="16153" max="16153" width="17.7109375" style="128" bestFit="1" customWidth="1"/>
    <col min="16154" max="16154" width="2.7109375" style="128" customWidth="1"/>
    <col min="16155" max="16155" width="12.42578125" style="128" bestFit="1" customWidth="1"/>
    <col min="16156" max="16156" width="11.85546875" style="128" bestFit="1" customWidth="1"/>
    <col min="16157" max="16160" width="15.42578125" style="128" bestFit="1" customWidth="1"/>
    <col min="16161" max="16161" width="13.7109375" style="128" bestFit="1" customWidth="1"/>
    <col min="16162" max="16162" width="13.28515625" style="128" bestFit="1" customWidth="1"/>
    <col min="16163" max="16163" width="2.7109375" style="128" customWidth="1"/>
    <col min="16164" max="16164" width="10.7109375" style="128" customWidth="1"/>
    <col min="16165" max="16165" width="11.85546875" style="128" bestFit="1" customWidth="1"/>
    <col min="16166" max="16169" width="15.42578125" style="128" bestFit="1" customWidth="1"/>
    <col min="16170" max="16170" width="13.7109375" style="128" bestFit="1" customWidth="1"/>
    <col min="16171" max="16171" width="17.7109375" style="128" bestFit="1" customWidth="1"/>
    <col min="16172" max="16384" width="9.140625" style="128"/>
  </cols>
  <sheetData>
    <row r="1" spans="1:62" x14ac:dyDescent="0.2">
      <c r="H1" s="206" t="s">
        <v>2</v>
      </c>
      <c r="I1" s="206"/>
      <c r="J1" s="206"/>
      <c r="K1" s="206"/>
      <c r="L1" s="206"/>
      <c r="M1" s="206"/>
      <c r="N1" s="206"/>
      <c r="O1" s="143"/>
      <c r="Q1" s="207" t="s">
        <v>3</v>
      </c>
      <c r="R1" s="207"/>
      <c r="S1" s="207"/>
      <c r="T1" s="207"/>
      <c r="U1" s="207"/>
      <c r="V1" s="207"/>
      <c r="W1" s="207"/>
      <c r="X1" s="207"/>
      <c r="Z1" s="208" t="s">
        <v>4</v>
      </c>
      <c r="AA1" s="208"/>
      <c r="AB1" s="208"/>
      <c r="AC1" s="208"/>
      <c r="AD1" s="208"/>
      <c r="AE1" s="208"/>
      <c r="AF1" s="208"/>
      <c r="AG1" s="208"/>
      <c r="AI1" s="209" t="s">
        <v>5</v>
      </c>
      <c r="AJ1" s="209"/>
      <c r="AK1" s="209"/>
      <c r="AL1" s="209"/>
      <c r="AM1" s="209"/>
      <c r="AN1" s="209"/>
      <c r="AO1" s="209"/>
      <c r="AP1" s="209"/>
      <c r="AQ1" s="209"/>
      <c r="AS1" s="207" t="s">
        <v>6</v>
      </c>
      <c r="AT1" s="207"/>
      <c r="AU1" s="207"/>
      <c r="AV1" s="207"/>
      <c r="AW1" s="207"/>
      <c r="AX1" s="207"/>
      <c r="AY1" s="207"/>
      <c r="AZ1" s="207"/>
    </row>
    <row r="2" spans="1:62" s="146" customFormat="1" ht="29.25" customHeight="1" x14ac:dyDescent="0.2">
      <c r="A2" s="130" t="s">
        <v>70</v>
      </c>
      <c r="B2" s="131" t="s">
        <v>71</v>
      </c>
      <c r="C2" s="144" t="s">
        <v>72</v>
      </c>
      <c r="D2" s="144" t="s">
        <v>73</v>
      </c>
      <c r="E2" s="130" t="s">
        <v>74</v>
      </c>
      <c r="F2" s="132" t="s">
        <v>75</v>
      </c>
      <c r="G2" s="132" t="s">
        <v>76</v>
      </c>
      <c r="H2" s="133" t="s">
        <v>7</v>
      </c>
      <c r="I2" s="133" t="s">
        <v>8</v>
      </c>
      <c r="J2" s="133" t="s">
        <v>77</v>
      </c>
      <c r="K2" s="133" t="s">
        <v>78</v>
      </c>
      <c r="L2" s="133" t="s">
        <v>79</v>
      </c>
      <c r="M2" s="133" t="s">
        <v>80</v>
      </c>
      <c r="N2" s="133" t="s">
        <v>13</v>
      </c>
      <c r="O2" s="133" t="s">
        <v>81</v>
      </c>
      <c r="P2" s="145"/>
      <c r="Q2" s="134" t="s">
        <v>7</v>
      </c>
      <c r="R2" s="134" t="s">
        <v>8</v>
      </c>
      <c r="S2" s="134" t="s">
        <v>77</v>
      </c>
      <c r="T2" s="134" t="s">
        <v>78</v>
      </c>
      <c r="U2" s="134" t="s">
        <v>79</v>
      </c>
      <c r="V2" s="134" t="s">
        <v>80</v>
      </c>
      <c r="W2" s="134" t="s">
        <v>13</v>
      </c>
      <c r="X2" s="134" t="s">
        <v>81</v>
      </c>
      <c r="Y2" s="145"/>
      <c r="Z2" s="135" t="s">
        <v>7</v>
      </c>
      <c r="AA2" s="135" t="s">
        <v>8</v>
      </c>
      <c r="AB2" s="135" t="s">
        <v>77</v>
      </c>
      <c r="AC2" s="135" t="s">
        <v>78</v>
      </c>
      <c r="AD2" s="135" t="s">
        <v>79</v>
      </c>
      <c r="AE2" s="135" t="s">
        <v>80</v>
      </c>
      <c r="AF2" s="135" t="s">
        <v>13</v>
      </c>
      <c r="AG2" s="135" t="s">
        <v>81</v>
      </c>
      <c r="AH2" s="145"/>
      <c r="AI2" s="136" t="s">
        <v>1077</v>
      </c>
      <c r="AJ2" s="136" t="s">
        <v>8</v>
      </c>
      <c r="AK2" s="136" t="s">
        <v>1078</v>
      </c>
      <c r="AL2" s="136" t="s">
        <v>77</v>
      </c>
      <c r="AM2" s="136" t="s">
        <v>78</v>
      </c>
      <c r="AN2" s="136" t="s">
        <v>79</v>
      </c>
      <c r="AO2" s="136" t="s">
        <v>80</v>
      </c>
      <c r="AP2" s="136" t="s">
        <v>17</v>
      </c>
      <c r="AQ2" s="137" t="s">
        <v>82</v>
      </c>
      <c r="AR2" s="138"/>
      <c r="AS2" s="134" t="s">
        <v>7</v>
      </c>
      <c r="AT2" s="134" t="s">
        <v>8</v>
      </c>
      <c r="AU2" s="134" t="s">
        <v>77</v>
      </c>
      <c r="AV2" s="134" t="s">
        <v>78</v>
      </c>
      <c r="AW2" s="134" t="s">
        <v>79</v>
      </c>
      <c r="AX2" s="134" t="s">
        <v>80</v>
      </c>
      <c r="AY2" s="134" t="s">
        <v>17</v>
      </c>
      <c r="AZ2" s="179" t="s">
        <v>82</v>
      </c>
      <c r="BA2" s="145"/>
      <c r="BB2" s="145"/>
      <c r="BC2" s="145"/>
      <c r="BD2" s="145"/>
      <c r="BE2" s="145"/>
      <c r="BF2" s="145"/>
      <c r="BG2" s="145"/>
      <c r="BH2" s="145"/>
      <c r="BI2" s="145"/>
      <c r="BJ2" s="145"/>
    </row>
    <row r="3" spans="1:62" s="146" customFormat="1" x14ac:dyDescent="0.2">
      <c r="A3" s="125">
        <v>13</v>
      </c>
      <c r="B3" s="147" t="s">
        <v>219</v>
      </c>
      <c r="C3" s="148" t="str">
        <f>MID(B3,5,2)</f>
        <v>40</v>
      </c>
      <c r="D3" s="148" t="str">
        <f>MID(B3,8,2)</f>
        <v>80</v>
      </c>
      <c r="E3" s="148" t="str">
        <f>MID(B3,11,3)</f>
        <v>015</v>
      </c>
      <c r="F3" s="127" t="str">
        <f t="shared" ref="F3" si="0">RIGHT(B3,7)</f>
        <v>4475.26</v>
      </c>
      <c r="G3" s="149" t="s">
        <v>192</v>
      </c>
      <c r="H3" s="163">
        <v>0</v>
      </c>
      <c r="I3" s="163">
        <v>0</v>
      </c>
      <c r="J3" s="163"/>
      <c r="K3" s="163"/>
      <c r="L3" s="163"/>
      <c r="M3" s="163">
        <v>0</v>
      </c>
      <c r="N3" s="163">
        <v>0</v>
      </c>
      <c r="O3" s="164">
        <f>N3-H3</f>
        <v>0</v>
      </c>
      <c r="P3" s="145"/>
      <c r="Q3" s="174">
        <f>IFERROR(VLOOKUP(B3,[4]rptBudgetaryBudgetCrossOrganiza!$A$2:$M$757,4,FALSE),"0")</f>
        <v>0</v>
      </c>
      <c r="R3" s="174">
        <f>IFERROR(VLOOKUP(B3,[4]rptBudgetaryBudgetCrossOrganiza!$A$2:$M$757,6,FALSE),"0")</f>
        <v>1893000</v>
      </c>
      <c r="S3" s="174"/>
      <c r="T3" s="174"/>
      <c r="U3" s="174"/>
      <c r="V3" s="174">
        <f>IFERROR(VLOOKUP(B3,[4]rptBudgetaryBudgetCrossOrganiza!$A$2:$M$757,9,FALSE),"0")</f>
        <v>0</v>
      </c>
      <c r="W3" s="174">
        <v>0</v>
      </c>
      <c r="X3" s="175">
        <f>W3-R3</f>
        <v>-1893000</v>
      </c>
      <c r="Y3" s="166"/>
      <c r="Z3" s="176">
        <v>0</v>
      </c>
      <c r="AA3" s="176">
        <v>0</v>
      </c>
      <c r="AB3" s="176"/>
      <c r="AC3" s="176"/>
      <c r="AD3" s="176"/>
      <c r="AE3" s="176">
        <v>1893000</v>
      </c>
      <c r="AF3" s="176">
        <v>1893000</v>
      </c>
      <c r="AG3" s="177">
        <f>AF3-AA3</f>
        <v>1893000</v>
      </c>
      <c r="AH3" s="166"/>
      <c r="AI3" s="168">
        <v>0</v>
      </c>
      <c r="AJ3" s="168">
        <v>0</v>
      </c>
      <c r="AK3" s="168">
        <f>AJ3</f>
        <v>0</v>
      </c>
      <c r="AL3" s="168">
        <f>IFERROR(VLOOKUP(B3,[5]rptBudgetaryBudgetCrossOrganiza!$A$793:$O$820,13,FALSE),"0")</f>
        <v>0</v>
      </c>
      <c r="AM3" s="168"/>
      <c r="AN3" s="168"/>
      <c r="AO3" s="168"/>
      <c r="AP3" s="168"/>
      <c r="AQ3" s="178">
        <f>AP3-AJ3</f>
        <v>0</v>
      </c>
      <c r="AR3" s="171"/>
      <c r="AS3" s="174"/>
      <c r="AT3" s="174"/>
      <c r="AU3" s="174"/>
      <c r="AV3" s="174"/>
      <c r="AW3" s="174"/>
      <c r="AX3" s="174"/>
      <c r="AY3" s="174"/>
      <c r="AZ3" s="175">
        <f>AY3-AT3</f>
        <v>0</v>
      </c>
      <c r="BA3" s="166"/>
      <c r="BB3" s="166"/>
      <c r="BC3" s="166"/>
      <c r="BD3" s="166"/>
      <c r="BE3" s="145"/>
      <c r="BF3" s="145"/>
      <c r="BG3" s="145"/>
      <c r="BH3" s="145"/>
      <c r="BI3" s="145"/>
      <c r="BJ3" s="145"/>
    </row>
    <row r="4" spans="1:62" x14ac:dyDescent="0.2">
      <c r="A4" s="125">
        <v>13</v>
      </c>
      <c r="B4" s="126" t="s">
        <v>220</v>
      </c>
      <c r="C4" s="148" t="str">
        <f t="shared" ref="C4:C30" si="1">MID(B4,5,2)</f>
        <v>40</v>
      </c>
      <c r="D4" s="148" t="str">
        <f t="shared" ref="D4:D30" si="2">MID(B4,8,2)</f>
        <v>80</v>
      </c>
      <c r="E4" s="148" t="str">
        <f t="shared" ref="E4:E30" si="3">MID(B4,11,3)</f>
        <v>015</v>
      </c>
      <c r="F4" s="127" t="str">
        <f t="shared" ref="F4:F30" si="4">RIGHT(B4,7)</f>
        <v>4475.30</v>
      </c>
      <c r="G4" s="128" t="s">
        <v>193</v>
      </c>
      <c r="H4" s="163">
        <v>0</v>
      </c>
      <c r="I4" s="163">
        <v>0</v>
      </c>
      <c r="J4" s="164"/>
      <c r="K4" s="164"/>
      <c r="L4" s="164"/>
      <c r="M4" s="163">
        <v>0</v>
      </c>
      <c r="N4" s="163">
        <v>0</v>
      </c>
      <c r="O4" s="164">
        <f>N4-H4</f>
        <v>0</v>
      </c>
      <c r="Q4" s="174">
        <f>IFERROR(VLOOKUP(B4,[4]rptBudgetaryBudgetCrossOrganiza!$A$2:$M$757,4,FALSE),"0")</f>
        <v>0</v>
      </c>
      <c r="R4" s="174">
        <f>IFERROR(VLOOKUP(B4,[4]rptBudgetaryBudgetCrossOrganiza!$A$2:$M$757,6,FALSE),"0")</f>
        <v>3004000</v>
      </c>
      <c r="S4" s="175"/>
      <c r="T4" s="175"/>
      <c r="U4" s="175"/>
      <c r="V4" s="174">
        <f>IFERROR(VLOOKUP(B4,[4]rptBudgetaryBudgetCrossOrganiza!$A$2:$M$757,9,FALSE),"0")</f>
        <v>1256450.08</v>
      </c>
      <c r="W4" s="174">
        <v>1256450.08</v>
      </c>
      <c r="X4" s="175">
        <f>W4-R4</f>
        <v>-1747549.92</v>
      </c>
      <c r="Y4" s="141"/>
      <c r="Z4" s="176">
        <v>0</v>
      </c>
      <c r="AA4" s="176">
        <v>0</v>
      </c>
      <c r="AB4" s="177"/>
      <c r="AC4" s="177"/>
      <c r="AD4" s="177"/>
      <c r="AE4" s="176">
        <v>1447149.91</v>
      </c>
      <c r="AF4" s="176">
        <v>1447149.91</v>
      </c>
      <c r="AG4" s="177">
        <f>AF4-AA4</f>
        <v>1447149.91</v>
      </c>
      <c r="AH4" s="141"/>
      <c r="AI4" s="168">
        <v>0</v>
      </c>
      <c r="AJ4" s="168">
        <v>0</v>
      </c>
      <c r="AK4" s="168">
        <f t="shared" ref="AK4:AK30" si="5">AJ4</f>
        <v>0</v>
      </c>
      <c r="AL4" s="168">
        <f>IFERROR(VLOOKUP(B4,[5]rptBudgetaryBudgetCrossOrganiza!$A$793:$O$820,13,FALSE),"0")</f>
        <v>0</v>
      </c>
      <c r="AM4" s="178"/>
      <c r="AN4" s="178"/>
      <c r="AO4" s="178"/>
      <c r="AP4" s="178"/>
      <c r="AQ4" s="178">
        <f>AP4-AJ4</f>
        <v>0</v>
      </c>
      <c r="AR4" s="141"/>
      <c r="AS4" s="175"/>
      <c r="AT4" s="175"/>
      <c r="AU4" s="175"/>
      <c r="AV4" s="175"/>
      <c r="AW4" s="175"/>
      <c r="AX4" s="175"/>
      <c r="AY4" s="175"/>
      <c r="AZ4" s="175">
        <f>AY4-AT4</f>
        <v>0</v>
      </c>
      <c r="BA4" s="141"/>
      <c r="BB4" s="141"/>
      <c r="BC4" s="141"/>
      <c r="BD4" s="141"/>
    </row>
    <row r="5" spans="1:62" x14ac:dyDescent="0.2">
      <c r="A5" s="125">
        <v>1</v>
      </c>
      <c r="B5" s="126" t="s">
        <v>221</v>
      </c>
      <c r="C5" s="148" t="str">
        <f t="shared" si="1"/>
        <v>40</v>
      </c>
      <c r="D5" s="148" t="str">
        <f t="shared" si="2"/>
        <v>80</v>
      </c>
      <c r="E5" s="148" t="str">
        <f t="shared" si="3"/>
        <v>015</v>
      </c>
      <c r="F5" s="127" t="str">
        <f t="shared" si="4"/>
        <v>4500.06</v>
      </c>
      <c r="G5" s="128" t="s">
        <v>194</v>
      </c>
      <c r="H5" s="163">
        <v>14950000</v>
      </c>
      <c r="I5" s="163">
        <v>14950000</v>
      </c>
      <c r="J5" s="164"/>
      <c r="K5" s="164"/>
      <c r="L5" s="164"/>
      <c r="M5" s="163">
        <v>15169009.859999999</v>
      </c>
      <c r="N5" s="163">
        <v>15169009.859999999</v>
      </c>
      <c r="O5" s="164">
        <f t="shared" ref="O5:O12" si="6">N5-H5</f>
        <v>219009.8599999994</v>
      </c>
      <c r="Q5" s="174">
        <f>IFERROR(VLOOKUP(B5,[4]rptBudgetaryBudgetCrossOrganiza!$A$2:$M$757,4,FALSE),"0")</f>
        <v>15323750</v>
      </c>
      <c r="R5" s="174">
        <f>IFERROR(VLOOKUP(B5,[4]rptBudgetaryBudgetCrossOrganiza!$A$2:$M$757,6,FALSE),"0")</f>
        <v>15323750</v>
      </c>
      <c r="S5" s="175"/>
      <c r="T5" s="175"/>
      <c r="U5" s="175"/>
      <c r="V5" s="174">
        <f>IFERROR(VLOOKUP(B5,[4]rptBudgetaryBudgetCrossOrganiza!$A$2:$M$757,9,FALSE),"0")</f>
        <v>15682305.65</v>
      </c>
      <c r="W5" s="174">
        <v>15682305.65</v>
      </c>
      <c r="X5" s="175">
        <f t="shared" ref="X5:X12" si="7">W5-R5</f>
        <v>358555.65000000037</v>
      </c>
      <c r="Y5" s="141"/>
      <c r="Z5" s="176">
        <v>15921570</v>
      </c>
      <c r="AA5" s="176">
        <v>15921570</v>
      </c>
      <c r="AB5" s="177"/>
      <c r="AC5" s="177"/>
      <c r="AD5" s="177"/>
      <c r="AE5" s="176">
        <v>15797105.220000001</v>
      </c>
      <c r="AF5" s="176">
        <v>15797105.220000001</v>
      </c>
      <c r="AG5" s="177">
        <f t="shared" ref="AG5:AG12" si="8">AF5-AA5</f>
        <v>-124464.77999999933</v>
      </c>
      <c r="AH5" s="141"/>
      <c r="AI5" s="168">
        <v>15921570</v>
      </c>
      <c r="AJ5" s="168">
        <v>15921570</v>
      </c>
      <c r="AK5" s="168">
        <f t="shared" si="5"/>
        <v>15921570</v>
      </c>
      <c r="AL5" s="168">
        <f>IFERROR(VLOOKUP(B5,[5]rptBudgetaryBudgetCrossOrganiza!$A$793:$O$820,13,FALSE),"0")</f>
        <v>4039032.01</v>
      </c>
      <c r="AM5" s="178"/>
      <c r="AN5" s="178"/>
      <c r="AO5" s="178"/>
      <c r="AP5" s="178"/>
      <c r="AQ5" s="178">
        <f t="shared" ref="AQ5:AQ11" si="9">AP5-AJ5</f>
        <v>-15921570</v>
      </c>
      <c r="AR5" s="141"/>
      <c r="AS5" s="175"/>
      <c r="AT5" s="175"/>
      <c r="AU5" s="175"/>
      <c r="AV5" s="175"/>
      <c r="AW5" s="175"/>
      <c r="AX5" s="175"/>
      <c r="AY5" s="175"/>
      <c r="AZ5" s="175">
        <f t="shared" ref="AZ5:AZ12" si="10">AY5-AT5</f>
        <v>0</v>
      </c>
      <c r="BA5" s="141"/>
      <c r="BB5" s="141"/>
      <c r="BC5" s="141"/>
      <c r="BD5" s="141"/>
    </row>
    <row r="6" spans="1:62" x14ac:dyDescent="0.2">
      <c r="A6" s="125">
        <v>1</v>
      </c>
      <c r="B6" s="126" t="s">
        <v>222</v>
      </c>
      <c r="C6" s="148" t="str">
        <f t="shared" si="1"/>
        <v>40</v>
      </c>
      <c r="D6" s="148" t="str">
        <f t="shared" si="2"/>
        <v>80</v>
      </c>
      <c r="E6" s="148" t="str">
        <f t="shared" si="3"/>
        <v>015</v>
      </c>
      <c r="F6" s="127" t="str">
        <f t="shared" si="4"/>
        <v>4500.07</v>
      </c>
      <c r="G6" s="128" t="s">
        <v>195</v>
      </c>
      <c r="H6" s="163">
        <v>1500000</v>
      </c>
      <c r="I6" s="163">
        <v>1500000</v>
      </c>
      <c r="J6" s="164"/>
      <c r="K6" s="164"/>
      <c r="L6" s="164"/>
      <c r="M6" s="163">
        <v>1416867.88</v>
      </c>
      <c r="N6" s="163">
        <v>1416867.88</v>
      </c>
      <c r="O6" s="164">
        <f t="shared" si="6"/>
        <v>-83132.120000000112</v>
      </c>
      <c r="Q6" s="174">
        <f>IFERROR(VLOOKUP(B6,[4]rptBudgetaryBudgetCrossOrganiza!$A$2:$M$757,4,FALSE),"0")</f>
        <v>1500000</v>
      </c>
      <c r="R6" s="174">
        <f>IFERROR(VLOOKUP(B6,[4]rptBudgetaryBudgetCrossOrganiza!$A$2:$M$757,6,FALSE),"0")</f>
        <v>1500000</v>
      </c>
      <c r="S6" s="175"/>
      <c r="T6" s="175"/>
      <c r="U6" s="175"/>
      <c r="V6" s="174">
        <f>IFERROR(VLOOKUP(B6,[4]rptBudgetaryBudgetCrossOrganiza!$A$2:$M$757,9,FALSE),"0")</f>
        <v>1776942.4</v>
      </c>
      <c r="W6" s="174">
        <v>1776942.4</v>
      </c>
      <c r="X6" s="175">
        <f t="shared" si="7"/>
        <v>276942.39999999991</v>
      </c>
      <c r="Y6" s="141"/>
      <c r="Z6" s="176">
        <v>1538450</v>
      </c>
      <c r="AA6" s="176">
        <v>1538450</v>
      </c>
      <c r="AB6" s="177"/>
      <c r="AC6" s="177"/>
      <c r="AD6" s="177"/>
      <c r="AE6" s="176">
        <v>1170582.25</v>
      </c>
      <c r="AF6" s="176">
        <v>1170582.25</v>
      </c>
      <c r="AG6" s="177">
        <f t="shared" si="8"/>
        <v>-367867.75</v>
      </c>
      <c r="AH6" s="141"/>
      <c r="AI6" s="168">
        <v>1538450</v>
      </c>
      <c r="AJ6" s="168">
        <v>1538450</v>
      </c>
      <c r="AK6" s="168">
        <f t="shared" si="5"/>
        <v>1538450</v>
      </c>
      <c r="AL6" s="168">
        <f>IFERROR(VLOOKUP(B6,[5]rptBudgetaryBudgetCrossOrganiza!$A$793:$O$820,13,FALSE),"0")</f>
        <v>133036.34</v>
      </c>
      <c r="AM6" s="178"/>
      <c r="AN6" s="178"/>
      <c r="AO6" s="178"/>
      <c r="AP6" s="178"/>
      <c r="AQ6" s="178">
        <f t="shared" si="9"/>
        <v>-1538450</v>
      </c>
      <c r="AR6" s="141"/>
      <c r="AS6" s="175"/>
      <c r="AT6" s="175"/>
      <c r="AU6" s="175"/>
      <c r="AV6" s="175"/>
      <c r="AW6" s="175"/>
      <c r="AX6" s="175"/>
      <c r="AY6" s="175"/>
      <c r="AZ6" s="175">
        <f t="shared" si="10"/>
        <v>0</v>
      </c>
      <c r="BA6" s="141"/>
      <c r="BB6" s="141"/>
      <c r="BC6" s="141"/>
      <c r="BD6" s="141"/>
    </row>
    <row r="7" spans="1:62" x14ac:dyDescent="0.2">
      <c r="A7" s="125">
        <v>1</v>
      </c>
      <c r="B7" s="126" t="s">
        <v>223</v>
      </c>
      <c r="C7" s="148" t="str">
        <f t="shared" si="1"/>
        <v>00</v>
      </c>
      <c r="D7" s="148" t="str">
        <f t="shared" si="2"/>
        <v>00</v>
      </c>
      <c r="E7" s="148" t="str">
        <f t="shared" si="3"/>
        <v>900</v>
      </c>
      <c r="F7" s="127" t="str">
        <f t="shared" si="4"/>
        <v>4500.08</v>
      </c>
      <c r="G7" s="128" t="s">
        <v>196</v>
      </c>
      <c r="H7" s="163">
        <v>0</v>
      </c>
      <c r="I7" s="163">
        <v>0</v>
      </c>
      <c r="J7" s="164"/>
      <c r="K7" s="164"/>
      <c r="L7" s="164"/>
      <c r="M7" s="163">
        <v>0</v>
      </c>
      <c r="N7" s="163">
        <v>0</v>
      </c>
      <c r="O7" s="164">
        <f t="shared" si="6"/>
        <v>0</v>
      </c>
      <c r="Q7" s="174">
        <f>IFERROR(VLOOKUP(B7,[4]rptBudgetaryBudgetCrossOrganiza!$A$2:$M$757,4,FALSE),"0")</f>
        <v>0</v>
      </c>
      <c r="R7" s="174">
        <f>IFERROR(VLOOKUP(B7,[4]rptBudgetaryBudgetCrossOrganiza!$A$2:$M$757,6,FALSE),"0")</f>
        <v>0</v>
      </c>
      <c r="S7" s="175"/>
      <c r="T7" s="175"/>
      <c r="U7" s="175"/>
      <c r="V7" s="174">
        <f>IFERROR(VLOOKUP(B7,[4]rptBudgetaryBudgetCrossOrganiza!$A$2:$M$757,9,FALSE),"0")</f>
        <v>0</v>
      </c>
      <c r="W7" s="174">
        <v>0</v>
      </c>
      <c r="X7" s="175">
        <f t="shared" si="7"/>
        <v>0</v>
      </c>
      <c r="Y7" s="141"/>
      <c r="Z7" s="176">
        <v>0</v>
      </c>
      <c r="AA7" s="176">
        <v>0</v>
      </c>
      <c r="AB7" s="177"/>
      <c r="AC7" s="177"/>
      <c r="AD7" s="177"/>
      <c r="AE7" s="176">
        <v>0</v>
      </c>
      <c r="AF7" s="176">
        <v>0</v>
      </c>
      <c r="AG7" s="177">
        <f t="shared" si="8"/>
        <v>0</v>
      </c>
      <c r="AH7" s="141"/>
      <c r="AI7" s="168">
        <v>0</v>
      </c>
      <c r="AJ7" s="168">
        <v>0</v>
      </c>
      <c r="AK7" s="168">
        <f t="shared" si="5"/>
        <v>0</v>
      </c>
      <c r="AL7" s="168">
        <f>IFERROR(VLOOKUP(B7,[5]rptBudgetaryBudgetCrossOrganiza!$A$793:$O$820,13,FALSE),"0")</f>
        <v>0</v>
      </c>
      <c r="AM7" s="178"/>
      <c r="AN7" s="178"/>
      <c r="AO7" s="178"/>
      <c r="AP7" s="178"/>
      <c r="AQ7" s="178">
        <f t="shared" si="9"/>
        <v>0</v>
      </c>
      <c r="AR7" s="141"/>
      <c r="AS7" s="175"/>
      <c r="AT7" s="175"/>
      <c r="AU7" s="175"/>
      <c r="AV7" s="175"/>
      <c r="AW7" s="175"/>
      <c r="AX7" s="175"/>
      <c r="AY7" s="175"/>
      <c r="AZ7" s="175">
        <f t="shared" si="10"/>
        <v>0</v>
      </c>
      <c r="BA7" s="141"/>
      <c r="BB7" s="141"/>
      <c r="BC7" s="141"/>
      <c r="BD7" s="141"/>
    </row>
    <row r="8" spans="1:62" x14ac:dyDescent="0.2">
      <c r="A8" s="125">
        <v>1</v>
      </c>
      <c r="B8" s="126" t="s">
        <v>224</v>
      </c>
      <c r="C8" s="148" t="str">
        <f t="shared" si="1"/>
        <v>40</v>
      </c>
      <c r="D8" s="148" t="str">
        <f t="shared" si="2"/>
        <v>80</v>
      </c>
      <c r="E8" s="148" t="str">
        <f t="shared" si="3"/>
        <v>015</v>
      </c>
      <c r="F8" s="127" t="str">
        <f t="shared" si="4"/>
        <v>4500.08</v>
      </c>
      <c r="G8" s="128" t="s">
        <v>196</v>
      </c>
      <c r="H8" s="163">
        <v>100000</v>
      </c>
      <c r="I8" s="163">
        <v>100000</v>
      </c>
      <c r="J8" s="164"/>
      <c r="K8" s="164"/>
      <c r="L8" s="164"/>
      <c r="M8" s="163">
        <v>47027.06</v>
      </c>
      <c r="N8" s="163">
        <v>47027.06</v>
      </c>
      <c r="O8" s="164">
        <f t="shared" si="6"/>
        <v>-52972.94</v>
      </c>
      <c r="Q8" s="174">
        <f>IFERROR(VLOOKUP(B8,[4]rptBudgetaryBudgetCrossOrganiza!$A$2:$M$757,4,FALSE),"0")</f>
        <v>100000</v>
      </c>
      <c r="R8" s="174">
        <f>IFERROR(VLOOKUP(B8,[4]rptBudgetaryBudgetCrossOrganiza!$A$2:$M$757,6,FALSE),"0")</f>
        <v>100000</v>
      </c>
      <c r="S8" s="175"/>
      <c r="T8" s="175"/>
      <c r="U8" s="175"/>
      <c r="V8" s="174">
        <f>IFERROR(VLOOKUP(B8,[4]rptBudgetaryBudgetCrossOrganiza!$A$2:$M$757,9,FALSE),"0")</f>
        <v>136262.49</v>
      </c>
      <c r="W8" s="174">
        <v>136262.49</v>
      </c>
      <c r="X8" s="175">
        <f t="shared" si="7"/>
        <v>36262.489999999991</v>
      </c>
      <c r="Y8" s="141"/>
      <c r="Z8" s="176">
        <v>100000</v>
      </c>
      <c r="AA8" s="176">
        <v>100000</v>
      </c>
      <c r="AB8" s="177"/>
      <c r="AC8" s="177"/>
      <c r="AD8" s="177"/>
      <c r="AE8" s="176">
        <v>121421.69</v>
      </c>
      <c r="AF8" s="176">
        <v>121421.69</v>
      </c>
      <c r="AG8" s="177">
        <f t="shared" si="8"/>
        <v>21421.690000000002</v>
      </c>
      <c r="AH8" s="141"/>
      <c r="AI8" s="168">
        <v>100000</v>
      </c>
      <c r="AJ8" s="168">
        <v>100000</v>
      </c>
      <c r="AK8" s="168">
        <f t="shared" si="5"/>
        <v>100000</v>
      </c>
      <c r="AL8" s="168">
        <f>IFERROR(VLOOKUP(B8,[5]rptBudgetaryBudgetCrossOrganiza!$A$793:$O$820,13,FALSE),"0")</f>
        <v>8080.28</v>
      </c>
      <c r="AM8" s="178"/>
      <c r="AN8" s="178"/>
      <c r="AO8" s="178"/>
      <c r="AP8" s="178"/>
      <c r="AQ8" s="178">
        <f t="shared" si="9"/>
        <v>-100000</v>
      </c>
      <c r="AR8" s="141"/>
      <c r="AS8" s="175"/>
      <c r="AT8" s="175"/>
      <c r="AU8" s="175"/>
      <c r="AV8" s="175"/>
      <c r="AW8" s="175"/>
      <c r="AX8" s="175"/>
      <c r="AY8" s="175"/>
      <c r="AZ8" s="175">
        <f t="shared" si="10"/>
        <v>0</v>
      </c>
      <c r="BA8" s="141"/>
      <c r="BB8" s="141"/>
      <c r="BC8" s="141"/>
      <c r="BD8" s="141"/>
    </row>
    <row r="9" spans="1:62" x14ac:dyDescent="0.2">
      <c r="A9" s="125">
        <v>1</v>
      </c>
      <c r="B9" s="126" t="s">
        <v>225</v>
      </c>
      <c r="C9" s="148" t="str">
        <f t="shared" si="1"/>
        <v>40</v>
      </c>
      <c r="D9" s="148" t="str">
        <f t="shared" si="2"/>
        <v>80</v>
      </c>
      <c r="E9" s="148" t="str">
        <f t="shared" si="3"/>
        <v>015</v>
      </c>
      <c r="F9" s="127" t="str">
        <f t="shared" si="4"/>
        <v>4500.09</v>
      </c>
      <c r="G9" s="128" t="s">
        <v>197</v>
      </c>
      <c r="H9" s="163">
        <v>177000</v>
      </c>
      <c r="I9" s="163">
        <v>177000</v>
      </c>
      <c r="J9" s="164"/>
      <c r="K9" s="164"/>
      <c r="L9" s="164"/>
      <c r="M9" s="163">
        <v>147071.07</v>
      </c>
      <c r="N9" s="163">
        <v>147071.07</v>
      </c>
      <c r="O9" s="164">
        <f t="shared" si="6"/>
        <v>-29928.929999999993</v>
      </c>
      <c r="Q9" s="174">
        <f>IFERROR(VLOOKUP(B9,[4]rptBudgetaryBudgetCrossOrganiza!$A$2:$M$757,4,FALSE),"0")</f>
        <v>177000</v>
      </c>
      <c r="R9" s="174">
        <f>IFERROR(VLOOKUP(B9,[4]rptBudgetaryBudgetCrossOrganiza!$A$2:$M$757,6,FALSE),"0")</f>
        <v>177000</v>
      </c>
      <c r="S9" s="175"/>
      <c r="T9" s="175"/>
      <c r="U9" s="175"/>
      <c r="V9" s="174">
        <f>IFERROR(VLOOKUP(B9,[4]rptBudgetaryBudgetCrossOrganiza!$A$2:$M$757,9,FALSE),"0")</f>
        <v>145356.93</v>
      </c>
      <c r="W9" s="174">
        <v>145356.93</v>
      </c>
      <c r="X9" s="175">
        <f t="shared" si="7"/>
        <v>-31643.070000000007</v>
      </c>
      <c r="Y9" s="141"/>
      <c r="Z9" s="176">
        <v>150000</v>
      </c>
      <c r="AA9" s="176">
        <v>150000</v>
      </c>
      <c r="AB9" s="177"/>
      <c r="AC9" s="177"/>
      <c r="AD9" s="177"/>
      <c r="AE9" s="176">
        <v>131420.93</v>
      </c>
      <c r="AF9" s="176">
        <v>131420.93</v>
      </c>
      <c r="AG9" s="177">
        <f t="shared" si="8"/>
        <v>-18579.070000000007</v>
      </c>
      <c r="AH9" s="141"/>
      <c r="AI9" s="168">
        <v>150000</v>
      </c>
      <c r="AJ9" s="168">
        <v>150000</v>
      </c>
      <c r="AK9" s="168">
        <f t="shared" si="5"/>
        <v>150000</v>
      </c>
      <c r="AL9" s="168">
        <f>IFERROR(VLOOKUP(B9,[5]rptBudgetaryBudgetCrossOrganiza!$A$793:$O$820,13,FALSE),"0")</f>
        <v>0</v>
      </c>
      <c r="AM9" s="178"/>
      <c r="AN9" s="178"/>
      <c r="AO9" s="178"/>
      <c r="AP9" s="178"/>
      <c r="AQ9" s="178">
        <f t="shared" si="9"/>
        <v>-150000</v>
      </c>
      <c r="AR9" s="141"/>
      <c r="AS9" s="175"/>
      <c r="AT9" s="175"/>
      <c r="AU9" s="175"/>
      <c r="AV9" s="175"/>
      <c r="AW9" s="175"/>
      <c r="AX9" s="175"/>
      <c r="AY9" s="175"/>
      <c r="AZ9" s="175">
        <f t="shared" si="10"/>
        <v>0</v>
      </c>
      <c r="BA9" s="141"/>
      <c r="BB9" s="141"/>
      <c r="BC9" s="141"/>
      <c r="BD9" s="141"/>
    </row>
    <row r="10" spans="1:62" x14ac:dyDescent="0.2">
      <c r="A10" s="125">
        <v>1</v>
      </c>
      <c r="B10" s="126" t="s">
        <v>226</v>
      </c>
      <c r="C10" s="148" t="str">
        <f t="shared" si="1"/>
        <v>40</v>
      </c>
      <c r="D10" s="148" t="str">
        <f t="shared" si="2"/>
        <v>80</v>
      </c>
      <c r="E10" s="148" t="str">
        <f t="shared" si="3"/>
        <v>015</v>
      </c>
      <c r="F10" s="127" t="str">
        <f t="shared" si="4"/>
        <v>4500.24</v>
      </c>
      <c r="G10" s="128" t="s">
        <v>198</v>
      </c>
      <c r="H10" s="163">
        <v>28000</v>
      </c>
      <c r="I10" s="163">
        <v>28000</v>
      </c>
      <c r="J10" s="164"/>
      <c r="K10" s="164"/>
      <c r="L10" s="164"/>
      <c r="M10" s="163">
        <v>27386.9</v>
      </c>
      <c r="N10" s="163">
        <v>27386.9</v>
      </c>
      <c r="O10" s="164">
        <f t="shared" si="6"/>
        <v>-613.09999999999854</v>
      </c>
      <c r="Q10" s="174">
        <f>IFERROR(VLOOKUP(B10,[4]rptBudgetaryBudgetCrossOrganiza!$A$2:$M$757,4,FALSE),"0")</f>
        <v>28000</v>
      </c>
      <c r="R10" s="174">
        <f>IFERROR(VLOOKUP(B10,[4]rptBudgetaryBudgetCrossOrganiza!$A$2:$M$757,6,FALSE),"0")</f>
        <v>28000</v>
      </c>
      <c r="S10" s="175"/>
      <c r="T10" s="175"/>
      <c r="U10" s="175"/>
      <c r="V10" s="174">
        <f>IFERROR(VLOOKUP(B10,[4]rptBudgetaryBudgetCrossOrganiza!$A$2:$M$757,9,FALSE),"0")</f>
        <v>27997.86</v>
      </c>
      <c r="W10" s="174">
        <v>27997.86</v>
      </c>
      <c r="X10" s="175">
        <f t="shared" si="7"/>
        <v>-2.1399999999994179</v>
      </c>
      <c r="Y10" s="141"/>
      <c r="Z10" s="176">
        <v>30000</v>
      </c>
      <c r="AA10" s="176">
        <v>30000</v>
      </c>
      <c r="AB10" s="177"/>
      <c r="AC10" s="177"/>
      <c r="AD10" s="177"/>
      <c r="AE10" s="176">
        <v>22248.28</v>
      </c>
      <c r="AF10" s="176">
        <v>22248.28</v>
      </c>
      <c r="AG10" s="177">
        <f t="shared" si="8"/>
        <v>-7751.7200000000012</v>
      </c>
      <c r="AH10" s="141"/>
      <c r="AI10" s="168">
        <v>30000</v>
      </c>
      <c r="AJ10" s="168">
        <v>30000</v>
      </c>
      <c r="AK10" s="168">
        <f t="shared" si="5"/>
        <v>30000</v>
      </c>
      <c r="AL10" s="168">
        <f>IFERROR(VLOOKUP(B10,[5]rptBudgetaryBudgetCrossOrganiza!$A$793:$O$820,13,FALSE),"0")</f>
        <v>42</v>
      </c>
      <c r="AM10" s="178"/>
      <c r="AN10" s="178"/>
      <c r="AO10" s="178"/>
      <c r="AP10" s="178"/>
      <c r="AQ10" s="178">
        <f t="shared" si="9"/>
        <v>-30000</v>
      </c>
      <c r="AR10" s="141"/>
      <c r="AS10" s="175"/>
      <c r="AT10" s="175"/>
      <c r="AU10" s="175"/>
      <c r="AV10" s="175"/>
      <c r="AW10" s="175"/>
      <c r="AX10" s="175"/>
      <c r="AY10" s="175"/>
      <c r="AZ10" s="175">
        <f t="shared" si="10"/>
        <v>0</v>
      </c>
      <c r="BA10" s="141"/>
      <c r="BB10" s="141"/>
      <c r="BC10" s="141"/>
      <c r="BD10" s="141"/>
    </row>
    <row r="11" spans="1:62" x14ac:dyDescent="0.2">
      <c r="A11" s="125">
        <v>1</v>
      </c>
      <c r="B11" s="126" t="s">
        <v>227</v>
      </c>
      <c r="C11" s="148" t="str">
        <f t="shared" si="1"/>
        <v>40</v>
      </c>
      <c r="D11" s="148" t="str">
        <f t="shared" si="2"/>
        <v>80</v>
      </c>
      <c r="E11" s="148" t="str">
        <f t="shared" si="3"/>
        <v>675</v>
      </c>
      <c r="F11" s="127" t="str">
        <f t="shared" si="4"/>
        <v>4500.48</v>
      </c>
      <c r="G11" s="128" t="s">
        <v>199</v>
      </c>
      <c r="H11" s="163">
        <v>0</v>
      </c>
      <c r="I11" s="163">
        <v>0</v>
      </c>
      <c r="J11" s="164"/>
      <c r="K11" s="164"/>
      <c r="L11" s="164"/>
      <c r="M11" s="163">
        <v>0</v>
      </c>
      <c r="N11" s="163">
        <v>0</v>
      </c>
      <c r="O11" s="164">
        <f t="shared" si="6"/>
        <v>0</v>
      </c>
      <c r="Q11" s="174">
        <f>IFERROR(VLOOKUP(B11,[4]rptBudgetaryBudgetCrossOrganiza!$A$2:$M$757,4,FALSE),"0")</f>
        <v>0</v>
      </c>
      <c r="R11" s="174">
        <f>IFERROR(VLOOKUP(B11,[4]rptBudgetaryBudgetCrossOrganiza!$A$2:$M$757,6,FALSE),"0")</f>
        <v>0</v>
      </c>
      <c r="S11" s="175"/>
      <c r="T11" s="175"/>
      <c r="U11" s="175"/>
      <c r="V11" s="174">
        <f>IFERROR(VLOOKUP(B11,[4]rptBudgetaryBudgetCrossOrganiza!$A$2:$M$757,9,FALSE),"0")</f>
        <v>0</v>
      </c>
      <c r="W11" s="174">
        <v>0</v>
      </c>
      <c r="X11" s="175">
        <f t="shared" si="7"/>
        <v>0</v>
      </c>
      <c r="Y11" s="141"/>
      <c r="Z11" s="176">
        <v>0</v>
      </c>
      <c r="AA11" s="176">
        <v>0</v>
      </c>
      <c r="AB11" s="177"/>
      <c r="AC11" s="177"/>
      <c r="AD11" s="177"/>
      <c r="AE11" s="176">
        <v>263.04000000000002</v>
      </c>
      <c r="AF11" s="176">
        <v>263.04000000000002</v>
      </c>
      <c r="AG11" s="177">
        <f t="shared" si="8"/>
        <v>263.04000000000002</v>
      </c>
      <c r="AH11" s="141"/>
      <c r="AI11" s="168">
        <v>0</v>
      </c>
      <c r="AJ11" s="168">
        <v>0</v>
      </c>
      <c r="AK11" s="168">
        <f t="shared" si="5"/>
        <v>0</v>
      </c>
      <c r="AL11" s="168">
        <f>IFERROR(VLOOKUP(B11,[5]rptBudgetaryBudgetCrossOrganiza!$A$793:$O$820,13,FALSE),"0")</f>
        <v>0</v>
      </c>
      <c r="AM11" s="178"/>
      <c r="AN11" s="178"/>
      <c r="AO11" s="178"/>
      <c r="AP11" s="178"/>
      <c r="AQ11" s="178">
        <f t="shared" si="9"/>
        <v>0</v>
      </c>
      <c r="AR11" s="141"/>
      <c r="AS11" s="175"/>
      <c r="AT11" s="175"/>
      <c r="AU11" s="175"/>
      <c r="AV11" s="175"/>
      <c r="AW11" s="175"/>
      <c r="AX11" s="175"/>
      <c r="AY11" s="175"/>
      <c r="AZ11" s="175">
        <f t="shared" si="10"/>
        <v>0</v>
      </c>
      <c r="BA11" s="141"/>
      <c r="BB11" s="141"/>
      <c r="BC11" s="141"/>
      <c r="BD11" s="141"/>
    </row>
    <row r="12" spans="1:62" x14ac:dyDescent="0.2">
      <c r="A12" s="125">
        <v>2</v>
      </c>
      <c r="B12" s="126" t="s">
        <v>228</v>
      </c>
      <c r="C12" s="148" t="str">
        <f t="shared" si="1"/>
        <v>40</v>
      </c>
      <c r="D12" s="148" t="str">
        <f t="shared" si="2"/>
        <v>80</v>
      </c>
      <c r="E12" s="148" t="str">
        <f t="shared" si="3"/>
        <v>015</v>
      </c>
      <c r="F12" s="127" t="str">
        <f t="shared" si="4"/>
        <v>4700.01</v>
      </c>
      <c r="G12" s="128" t="s">
        <v>200</v>
      </c>
      <c r="H12" s="163">
        <v>265000</v>
      </c>
      <c r="I12" s="163">
        <v>265000</v>
      </c>
      <c r="J12" s="164"/>
      <c r="K12" s="164"/>
      <c r="L12" s="164"/>
      <c r="M12" s="163">
        <v>539669.32999999996</v>
      </c>
      <c r="N12" s="163">
        <v>539669.32999999996</v>
      </c>
      <c r="O12" s="164">
        <f t="shared" si="6"/>
        <v>274669.32999999996</v>
      </c>
      <c r="Q12" s="174">
        <f>IFERROR(VLOOKUP(B12,[4]rptBudgetaryBudgetCrossOrganiza!$A$2:$M$757,4,FALSE),"0")</f>
        <v>265000</v>
      </c>
      <c r="R12" s="174">
        <f>IFERROR(VLOOKUP(B12,[4]rptBudgetaryBudgetCrossOrganiza!$A$2:$M$757,6,FALSE),"0")</f>
        <v>265000</v>
      </c>
      <c r="S12" s="175"/>
      <c r="T12" s="175"/>
      <c r="U12" s="175"/>
      <c r="V12" s="174">
        <f>IFERROR(VLOOKUP(B12,[4]rptBudgetaryBudgetCrossOrganiza!$A$2:$M$757,9,FALSE),"0")</f>
        <v>733637.38</v>
      </c>
      <c r="W12" s="174">
        <v>733637.38</v>
      </c>
      <c r="X12" s="175">
        <f t="shared" si="7"/>
        <v>468637.38</v>
      </c>
      <c r="Y12" s="141"/>
      <c r="Z12" s="176">
        <v>475000</v>
      </c>
      <c r="AA12" s="176">
        <v>475000</v>
      </c>
      <c r="AB12" s="177"/>
      <c r="AC12" s="177"/>
      <c r="AD12" s="177"/>
      <c r="AE12" s="176">
        <v>275479.56</v>
      </c>
      <c r="AF12" s="176">
        <v>275479.56</v>
      </c>
      <c r="AG12" s="177">
        <f t="shared" si="8"/>
        <v>-199520.44</v>
      </c>
      <c r="AH12" s="141"/>
      <c r="AI12" s="168">
        <v>475000</v>
      </c>
      <c r="AJ12" s="168">
        <v>475000</v>
      </c>
      <c r="AK12" s="168">
        <f t="shared" si="5"/>
        <v>475000</v>
      </c>
      <c r="AL12" s="168">
        <f>IFERROR(VLOOKUP(B12,[5]rptBudgetaryBudgetCrossOrganiza!$A$793:$O$820,13,FALSE),"0")</f>
        <v>0</v>
      </c>
      <c r="AM12" s="178"/>
      <c r="AN12" s="178"/>
      <c r="AO12" s="178"/>
      <c r="AP12" s="178"/>
      <c r="AQ12" s="178"/>
      <c r="AR12" s="141"/>
      <c r="AS12" s="175"/>
      <c r="AT12" s="175"/>
      <c r="AU12" s="175"/>
      <c r="AV12" s="175"/>
      <c r="AW12" s="175"/>
      <c r="AX12" s="175"/>
      <c r="AY12" s="175"/>
      <c r="AZ12" s="175">
        <f t="shared" si="10"/>
        <v>0</v>
      </c>
      <c r="BA12" s="141"/>
      <c r="BB12" s="141"/>
      <c r="BC12" s="141"/>
      <c r="BD12" s="141"/>
    </row>
    <row r="13" spans="1:62" x14ac:dyDescent="0.2">
      <c r="A13" s="125">
        <v>2</v>
      </c>
      <c r="B13" s="126" t="s">
        <v>229</v>
      </c>
      <c r="C13" s="148" t="str">
        <f t="shared" si="1"/>
        <v>40</v>
      </c>
      <c r="D13" s="148" t="str">
        <f t="shared" si="2"/>
        <v>80</v>
      </c>
      <c r="E13" s="148" t="str">
        <f t="shared" si="3"/>
        <v>015</v>
      </c>
      <c r="F13" s="127" t="str">
        <f t="shared" si="4"/>
        <v>4700.02</v>
      </c>
      <c r="G13" s="128" t="s">
        <v>201</v>
      </c>
      <c r="H13" s="163">
        <v>0</v>
      </c>
      <c r="I13" s="163">
        <v>0</v>
      </c>
      <c r="J13" s="164"/>
      <c r="K13" s="164"/>
      <c r="L13" s="164"/>
      <c r="M13" s="163">
        <v>0</v>
      </c>
      <c r="N13" s="163">
        <v>0</v>
      </c>
      <c r="O13" s="164"/>
      <c r="Q13" s="174">
        <f>IFERROR(VLOOKUP(B13,[4]rptBudgetaryBudgetCrossOrganiza!$A$2:$M$757,4,FALSE),"0")</f>
        <v>0</v>
      </c>
      <c r="R13" s="174">
        <f>IFERROR(VLOOKUP(B13,[4]rptBudgetaryBudgetCrossOrganiza!$A$2:$M$757,6,FALSE),"0")</f>
        <v>0</v>
      </c>
      <c r="S13" s="175"/>
      <c r="T13" s="175"/>
      <c r="U13" s="175"/>
      <c r="V13" s="174">
        <f>IFERROR(VLOOKUP(B13,[4]rptBudgetaryBudgetCrossOrganiza!$A$2:$M$757,9,FALSE),"0")</f>
        <v>0</v>
      </c>
      <c r="W13" s="174">
        <v>0</v>
      </c>
      <c r="X13" s="175"/>
      <c r="Y13" s="141"/>
      <c r="Z13" s="176">
        <v>0</v>
      </c>
      <c r="AA13" s="176">
        <v>0</v>
      </c>
      <c r="AB13" s="177"/>
      <c r="AC13" s="177"/>
      <c r="AD13" s="177"/>
      <c r="AE13" s="176">
        <v>0</v>
      </c>
      <c r="AF13" s="176">
        <v>0</v>
      </c>
      <c r="AG13" s="177"/>
      <c r="AH13" s="141"/>
      <c r="AI13" s="168">
        <v>0</v>
      </c>
      <c r="AJ13" s="168">
        <v>0</v>
      </c>
      <c r="AK13" s="168">
        <f t="shared" si="5"/>
        <v>0</v>
      </c>
      <c r="AL13" s="168">
        <f>IFERROR(VLOOKUP(B13,[5]rptBudgetaryBudgetCrossOrganiza!$A$793:$O$820,13,FALSE),"0")</f>
        <v>0</v>
      </c>
      <c r="AM13" s="178"/>
      <c r="AN13" s="178"/>
      <c r="AO13" s="178"/>
      <c r="AP13" s="178"/>
      <c r="AQ13" s="178"/>
      <c r="AR13" s="141"/>
      <c r="AS13" s="175"/>
      <c r="AT13" s="175"/>
      <c r="AU13" s="175"/>
      <c r="AV13" s="175"/>
      <c r="AW13" s="175"/>
      <c r="AX13" s="175"/>
      <c r="AY13" s="175"/>
      <c r="AZ13" s="175"/>
      <c r="BA13" s="141"/>
      <c r="BB13" s="141"/>
      <c r="BC13" s="141"/>
      <c r="BD13" s="141"/>
    </row>
    <row r="14" spans="1:62" x14ac:dyDescent="0.2">
      <c r="A14" s="125">
        <v>2</v>
      </c>
      <c r="B14" s="126" t="s">
        <v>230</v>
      </c>
      <c r="C14" s="148" t="str">
        <f t="shared" si="1"/>
        <v>40</v>
      </c>
      <c r="D14" s="148" t="str">
        <f t="shared" si="2"/>
        <v>80</v>
      </c>
      <c r="E14" s="148" t="str">
        <f t="shared" si="3"/>
        <v>015</v>
      </c>
      <c r="F14" s="127" t="str">
        <f t="shared" si="4"/>
        <v>4700.07</v>
      </c>
      <c r="G14" s="128" t="s">
        <v>202</v>
      </c>
      <c r="H14" s="163">
        <v>0</v>
      </c>
      <c r="I14" s="163">
        <v>0</v>
      </c>
      <c r="J14" s="164"/>
      <c r="K14" s="164"/>
      <c r="L14" s="164"/>
      <c r="M14" s="163">
        <v>94677.82</v>
      </c>
      <c r="N14" s="163">
        <v>94677.82</v>
      </c>
      <c r="O14" s="164"/>
      <c r="Q14" s="174">
        <f>IFERROR(VLOOKUP(B14,[4]rptBudgetaryBudgetCrossOrganiza!$A$2:$M$757,4,FALSE),"0")</f>
        <v>0</v>
      </c>
      <c r="R14" s="174">
        <f>IFERROR(VLOOKUP(B14,[4]rptBudgetaryBudgetCrossOrganiza!$A$2:$M$757,6,FALSE),"0")</f>
        <v>0</v>
      </c>
      <c r="S14" s="175"/>
      <c r="T14" s="175"/>
      <c r="U14" s="175"/>
      <c r="V14" s="174">
        <f>IFERROR(VLOOKUP(B14,[4]rptBudgetaryBudgetCrossOrganiza!$A$2:$M$757,9,FALSE),"0")</f>
        <v>119098.34</v>
      </c>
      <c r="W14" s="174">
        <v>119098.34</v>
      </c>
      <c r="X14" s="175"/>
      <c r="Y14" s="141"/>
      <c r="Z14" s="176">
        <v>0</v>
      </c>
      <c r="AA14" s="176">
        <v>0</v>
      </c>
      <c r="AB14" s="177"/>
      <c r="AC14" s="177"/>
      <c r="AD14" s="177"/>
      <c r="AE14" s="176">
        <v>0</v>
      </c>
      <c r="AF14" s="176">
        <v>0</v>
      </c>
      <c r="AG14" s="177"/>
      <c r="AH14" s="141"/>
      <c r="AI14" s="168">
        <v>0</v>
      </c>
      <c r="AJ14" s="168">
        <v>0</v>
      </c>
      <c r="AK14" s="168">
        <f t="shared" si="5"/>
        <v>0</v>
      </c>
      <c r="AL14" s="168">
        <f>IFERROR(VLOOKUP(B14,[5]rptBudgetaryBudgetCrossOrganiza!$A$793:$O$820,13,FALSE),"0")</f>
        <v>0</v>
      </c>
      <c r="AM14" s="178"/>
      <c r="AN14" s="178"/>
      <c r="AO14" s="178"/>
      <c r="AP14" s="178"/>
      <c r="AQ14" s="178"/>
      <c r="AR14" s="141"/>
      <c r="AS14" s="175"/>
      <c r="AT14" s="175"/>
      <c r="AU14" s="175"/>
      <c r="AV14" s="175"/>
      <c r="AW14" s="175"/>
      <c r="AX14" s="175"/>
      <c r="AY14" s="175"/>
      <c r="AZ14" s="175"/>
      <c r="BA14" s="141"/>
      <c r="BB14" s="141"/>
      <c r="BC14" s="141"/>
      <c r="BD14" s="141"/>
    </row>
    <row r="15" spans="1:62" x14ac:dyDescent="0.2">
      <c r="A15" s="125">
        <v>2</v>
      </c>
      <c r="B15" s="126" t="s">
        <v>231</v>
      </c>
      <c r="C15" s="148" t="str">
        <f t="shared" si="1"/>
        <v>40</v>
      </c>
      <c r="D15" s="148" t="str">
        <f t="shared" si="2"/>
        <v>80</v>
      </c>
      <c r="E15" s="148" t="str">
        <f t="shared" si="3"/>
        <v>015</v>
      </c>
      <c r="F15" s="127" t="str">
        <f t="shared" si="4"/>
        <v>4700.09</v>
      </c>
      <c r="G15" s="128" t="s">
        <v>203</v>
      </c>
      <c r="H15" s="163">
        <v>0</v>
      </c>
      <c r="I15" s="163">
        <v>0</v>
      </c>
      <c r="J15" s="164"/>
      <c r="K15" s="164"/>
      <c r="L15" s="164"/>
      <c r="M15" s="163">
        <v>0</v>
      </c>
      <c r="N15" s="163">
        <v>0</v>
      </c>
      <c r="O15" s="164"/>
      <c r="Q15" s="174">
        <f>IFERROR(VLOOKUP(B15,[4]rptBudgetaryBudgetCrossOrganiza!$A$2:$M$757,4,FALSE),"0")</f>
        <v>0</v>
      </c>
      <c r="R15" s="174">
        <f>IFERROR(VLOOKUP(B15,[4]rptBudgetaryBudgetCrossOrganiza!$A$2:$M$757,6,FALSE),"0")</f>
        <v>0</v>
      </c>
      <c r="S15" s="175"/>
      <c r="T15" s="175"/>
      <c r="U15" s="175"/>
      <c r="V15" s="174">
        <f>IFERROR(VLOOKUP(B15,[4]rptBudgetaryBudgetCrossOrganiza!$A$2:$M$757,9,FALSE),"0")</f>
        <v>0</v>
      </c>
      <c r="W15" s="174">
        <v>0</v>
      </c>
      <c r="X15" s="175"/>
      <c r="Y15" s="141"/>
      <c r="Z15" s="176">
        <v>0</v>
      </c>
      <c r="AA15" s="176">
        <v>0</v>
      </c>
      <c r="AB15" s="177"/>
      <c r="AC15" s="177"/>
      <c r="AD15" s="177"/>
      <c r="AE15" s="176">
        <v>0</v>
      </c>
      <c r="AF15" s="176">
        <v>0</v>
      </c>
      <c r="AG15" s="177"/>
      <c r="AH15" s="141"/>
      <c r="AI15" s="168">
        <v>0</v>
      </c>
      <c r="AJ15" s="168">
        <v>0</v>
      </c>
      <c r="AK15" s="168">
        <f t="shared" si="5"/>
        <v>0</v>
      </c>
      <c r="AL15" s="168">
        <f>IFERROR(VLOOKUP(B15,[5]rptBudgetaryBudgetCrossOrganiza!$A$793:$O$820,13,FALSE),"0")</f>
        <v>0</v>
      </c>
      <c r="AM15" s="178"/>
      <c r="AN15" s="178"/>
      <c r="AO15" s="178"/>
      <c r="AP15" s="178"/>
      <c r="AQ15" s="178"/>
      <c r="AR15" s="141"/>
      <c r="AS15" s="175"/>
      <c r="AT15" s="175"/>
      <c r="AU15" s="175"/>
      <c r="AV15" s="175"/>
      <c r="AW15" s="175"/>
      <c r="AX15" s="175"/>
      <c r="AY15" s="175"/>
      <c r="AZ15" s="175"/>
      <c r="BA15" s="141"/>
      <c r="BB15" s="141"/>
      <c r="BC15" s="141"/>
      <c r="BD15" s="141"/>
    </row>
    <row r="16" spans="1:62" x14ac:dyDescent="0.2">
      <c r="A16" s="125">
        <v>2</v>
      </c>
      <c r="B16" s="126" t="s">
        <v>232</v>
      </c>
      <c r="C16" s="148" t="str">
        <f t="shared" si="1"/>
        <v>40</v>
      </c>
      <c r="D16" s="148" t="str">
        <f t="shared" si="2"/>
        <v>80</v>
      </c>
      <c r="E16" s="148" t="str">
        <f t="shared" si="3"/>
        <v>015</v>
      </c>
      <c r="F16" s="127" t="str">
        <f t="shared" si="4"/>
        <v>4700.19</v>
      </c>
      <c r="G16" s="128" t="s">
        <v>204</v>
      </c>
      <c r="H16" s="163">
        <v>0</v>
      </c>
      <c r="I16" s="163">
        <v>0</v>
      </c>
      <c r="J16" s="164"/>
      <c r="K16" s="164"/>
      <c r="L16" s="164"/>
      <c r="M16" s="163">
        <v>-184095</v>
      </c>
      <c r="N16" s="163">
        <v>-184095</v>
      </c>
      <c r="O16" s="164"/>
      <c r="Q16" s="174">
        <f>IFERROR(VLOOKUP(B16,[4]rptBudgetaryBudgetCrossOrganiza!$A$2:$M$757,4,FALSE),"0")</f>
        <v>0</v>
      </c>
      <c r="R16" s="174">
        <f>IFERROR(VLOOKUP(B16,[4]rptBudgetaryBudgetCrossOrganiza!$A$2:$M$757,6,FALSE),"0")</f>
        <v>0</v>
      </c>
      <c r="S16" s="175"/>
      <c r="T16" s="175"/>
      <c r="U16" s="175"/>
      <c r="V16" s="174">
        <f>IFERROR(VLOOKUP(B16,[4]rptBudgetaryBudgetCrossOrganiza!$A$2:$M$757,9,FALSE),"0")</f>
        <v>531214</v>
      </c>
      <c r="W16" s="174">
        <v>531214</v>
      </c>
      <c r="X16" s="175"/>
      <c r="Y16" s="141"/>
      <c r="Z16" s="176">
        <v>0</v>
      </c>
      <c r="AA16" s="176">
        <v>0</v>
      </c>
      <c r="AB16" s="177"/>
      <c r="AC16" s="177"/>
      <c r="AD16" s="177"/>
      <c r="AE16" s="176">
        <v>0</v>
      </c>
      <c r="AF16" s="176">
        <v>0</v>
      </c>
      <c r="AG16" s="177"/>
      <c r="AH16" s="141"/>
      <c r="AI16" s="168">
        <v>0</v>
      </c>
      <c r="AJ16" s="168">
        <v>0</v>
      </c>
      <c r="AK16" s="168">
        <f t="shared" si="5"/>
        <v>0</v>
      </c>
      <c r="AL16" s="168">
        <f>IFERROR(VLOOKUP(B16,[5]rptBudgetaryBudgetCrossOrganiza!$A$793:$O$820,13,FALSE),"0")</f>
        <v>0</v>
      </c>
      <c r="AM16" s="178"/>
      <c r="AN16" s="178"/>
      <c r="AO16" s="178"/>
      <c r="AP16" s="178"/>
      <c r="AQ16" s="178"/>
      <c r="AR16" s="141"/>
      <c r="AS16" s="175"/>
      <c r="AT16" s="175"/>
      <c r="AU16" s="175"/>
      <c r="AV16" s="175"/>
      <c r="AW16" s="175"/>
      <c r="AX16" s="175"/>
      <c r="AY16" s="175"/>
      <c r="AZ16" s="175"/>
    </row>
    <row r="17" spans="1:52" x14ac:dyDescent="0.2">
      <c r="A17" s="125">
        <v>2</v>
      </c>
      <c r="B17" s="126" t="s">
        <v>233</v>
      </c>
      <c r="C17" s="148" t="str">
        <f t="shared" si="1"/>
        <v>40</v>
      </c>
      <c r="D17" s="148" t="str">
        <f t="shared" si="2"/>
        <v>80</v>
      </c>
      <c r="E17" s="148" t="str">
        <f t="shared" si="3"/>
        <v>015</v>
      </c>
      <c r="F17" s="127" t="str">
        <f t="shared" si="4"/>
        <v>4700.21</v>
      </c>
      <c r="G17" s="128" t="s">
        <v>205</v>
      </c>
      <c r="H17" s="163">
        <v>-30000</v>
      </c>
      <c r="I17" s="163">
        <v>-30000</v>
      </c>
      <c r="J17" s="164"/>
      <c r="K17" s="164"/>
      <c r="L17" s="164"/>
      <c r="M17" s="163">
        <v>-36060.68</v>
      </c>
      <c r="N17" s="163">
        <v>-36060.68</v>
      </c>
      <c r="O17" s="164"/>
      <c r="Q17" s="174">
        <f>IFERROR(VLOOKUP(B17,[4]rptBudgetaryBudgetCrossOrganiza!$A$2:$M$757,4,FALSE),"0")</f>
        <v>-36000</v>
      </c>
      <c r="R17" s="174">
        <f>IFERROR(VLOOKUP(B17,[4]rptBudgetaryBudgetCrossOrganiza!$A$2:$M$757,6,FALSE),"0")</f>
        <v>-36000</v>
      </c>
      <c r="S17" s="175"/>
      <c r="T17" s="175"/>
      <c r="U17" s="175"/>
      <c r="V17" s="174">
        <f>IFERROR(VLOOKUP(B17,[4]rptBudgetaryBudgetCrossOrganiza!$A$2:$M$757,9,FALSE),"0")</f>
        <v>-36821.49</v>
      </c>
      <c r="W17" s="174">
        <v>-36821.49</v>
      </c>
      <c r="X17" s="175"/>
      <c r="Y17" s="141"/>
      <c r="Z17" s="176">
        <v>-35000</v>
      </c>
      <c r="AA17" s="176">
        <v>-35000</v>
      </c>
      <c r="AB17" s="177"/>
      <c r="AC17" s="177"/>
      <c r="AD17" s="177"/>
      <c r="AE17" s="176">
        <v>-16828.25</v>
      </c>
      <c r="AF17" s="176">
        <v>-16828.25</v>
      </c>
      <c r="AG17" s="177"/>
      <c r="AH17" s="141"/>
      <c r="AI17" s="168">
        <v>-35000</v>
      </c>
      <c r="AJ17" s="168">
        <v>-35000</v>
      </c>
      <c r="AK17" s="168">
        <f t="shared" si="5"/>
        <v>-35000</v>
      </c>
      <c r="AL17" s="168">
        <f>IFERROR(VLOOKUP(B17,[5]rptBudgetaryBudgetCrossOrganiza!$A$793:$O$820,13,FALSE),"0")</f>
        <v>0</v>
      </c>
      <c r="AM17" s="178"/>
      <c r="AN17" s="178"/>
      <c r="AO17" s="178"/>
      <c r="AP17" s="178"/>
      <c r="AQ17" s="178"/>
      <c r="AR17" s="141"/>
      <c r="AS17" s="175"/>
      <c r="AT17" s="175"/>
      <c r="AU17" s="175"/>
      <c r="AV17" s="175"/>
      <c r="AW17" s="175"/>
      <c r="AX17" s="175"/>
      <c r="AY17" s="175"/>
      <c r="AZ17" s="175"/>
    </row>
    <row r="18" spans="1:52" x14ac:dyDescent="0.2">
      <c r="A18" s="125">
        <v>3</v>
      </c>
      <c r="B18" s="126" t="s">
        <v>234</v>
      </c>
      <c r="C18" s="148" t="str">
        <f t="shared" si="1"/>
        <v>40</v>
      </c>
      <c r="D18" s="148" t="str">
        <f t="shared" si="2"/>
        <v>80</v>
      </c>
      <c r="E18" s="148" t="str">
        <f t="shared" si="3"/>
        <v>015</v>
      </c>
      <c r="F18" s="127" t="str">
        <f t="shared" si="4"/>
        <v>4850.01</v>
      </c>
      <c r="G18" s="128" t="s">
        <v>206</v>
      </c>
      <c r="H18" s="163">
        <v>0</v>
      </c>
      <c r="I18" s="163">
        <v>0</v>
      </c>
      <c r="J18" s="164"/>
      <c r="K18" s="164"/>
      <c r="L18" s="164"/>
      <c r="M18" s="163">
        <v>5050</v>
      </c>
      <c r="N18" s="163">
        <v>5050</v>
      </c>
      <c r="O18" s="164"/>
      <c r="Q18" s="174">
        <f>IFERROR(VLOOKUP(B18,[4]rptBudgetaryBudgetCrossOrganiza!$A$2:$M$757,4,FALSE),"0")</f>
        <v>0</v>
      </c>
      <c r="R18" s="174">
        <f>IFERROR(VLOOKUP(B18,[4]rptBudgetaryBudgetCrossOrganiza!$A$2:$M$757,6,FALSE),"0")</f>
        <v>0</v>
      </c>
      <c r="S18" s="175"/>
      <c r="T18" s="175"/>
      <c r="U18" s="175"/>
      <c r="V18" s="174">
        <f>IFERROR(VLOOKUP(B18,[4]rptBudgetaryBudgetCrossOrganiza!$A$2:$M$757,9,FALSE),"0")</f>
        <v>0</v>
      </c>
      <c r="W18" s="174">
        <v>0</v>
      </c>
      <c r="X18" s="175"/>
      <c r="Y18" s="141"/>
      <c r="Z18" s="176">
        <v>0</v>
      </c>
      <c r="AA18" s="176">
        <v>0</v>
      </c>
      <c r="AB18" s="177"/>
      <c r="AC18" s="177"/>
      <c r="AD18" s="177"/>
      <c r="AE18" s="176">
        <v>0</v>
      </c>
      <c r="AF18" s="176">
        <v>0</v>
      </c>
      <c r="AG18" s="177"/>
      <c r="AH18" s="141"/>
      <c r="AI18" s="168">
        <v>0</v>
      </c>
      <c r="AJ18" s="168">
        <v>0</v>
      </c>
      <c r="AK18" s="168">
        <f t="shared" si="5"/>
        <v>0</v>
      </c>
      <c r="AL18" s="168">
        <f>IFERROR(VLOOKUP(B18,[5]rptBudgetaryBudgetCrossOrganiza!$A$793:$O$820,13,FALSE),"0")</f>
        <v>0</v>
      </c>
      <c r="AM18" s="178"/>
      <c r="AN18" s="178"/>
      <c r="AO18" s="178"/>
      <c r="AP18" s="178"/>
      <c r="AQ18" s="178"/>
      <c r="AR18" s="141"/>
      <c r="AS18" s="175"/>
      <c r="AT18" s="175"/>
      <c r="AU18" s="175"/>
      <c r="AV18" s="175"/>
      <c r="AW18" s="175"/>
      <c r="AX18" s="175"/>
      <c r="AY18" s="175"/>
      <c r="AZ18" s="175"/>
    </row>
    <row r="19" spans="1:52" x14ac:dyDescent="0.2">
      <c r="A19" s="125">
        <v>3</v>
      </c>
      <c r="B19" s="126" t="s">
        <v>235</v>
      </c>
      <c r="C19" s="148" t="str">
        <f t="shared" si="1"/>
        <v>40</v>
      </c>
      <c r="D19" s="148" t="str">
        <f t="shared" si="2"/>
        <v>80</v>
      </c>
      <c r="E19" s="148" t="str">
        <f t="shared" si="3"/>
        <v>015</v>
      </c>
      <c r="F19" s="127" t="str">
        <f t="shared" si="4"/>
        <v>4850.07</v>
      </c>
      <c r="G19" s="128" t="s">
        <v>207</v>
      </c>
      <c r="H19" s="163">
        <v>90000</v>
      </c>
      <c r="I19" s="163">
        <v>90000</v>
      </c>
      <c r="J19" s="164"/>
      <c r="K19" s="164"/>
      <c r="L19" s="164"/>
      <c r="M19" s="163">
        <v>105969.76</v>
      </c>
      <c r="N19" s="163">
        <v>105969.76</v>
      </c>
      <c r="O19" s="164"/>
      <c r="Q19" s="174">
        <f>IFERROR(VLOOKUP(B19,[4]rptBudgetaryBudgetCrossOrganiza!$A$2:$M$757,4,FALSE),"0")</f>
        <v>93000</v>
      </c>
      <c r="R19" s="174">
        <f>IFERROR(VLOOKUP(B19,[4]rptBudgetaryBudgetCrossOrganiza!$A$2:$M$757,6,FALSE),"0")</f>
        <v>93000</v>
      </c>
      <c r="S19" s="175"/>
      <c r="T19" s="175"/>
      <c r="U19" s="175"/>
      <c r="V19" s="174">
        <f>IFERROR(VLOOKUP(B19,[4]rptBudgetaryBudgetCrossOrganiza!$A$2:$M$757,9,FALSE),"0")</f>
        <v>81944.38</v>
      </c>
      <c r="W19" s="174">
        <v>81944.38</v>
      </c>
      <c r="X19" s="175"/>
      <c r="Y19" s="141"/>
      <c r="Z19" s="176">
        <v>85000</v>
      </c>
      <c r="AA19" s="176">
        <v>85000</v>
      </c>
      <c r="AB19" s="177"/>
      <c r="AC19" s="177"/>
      <c r="AD19" s="177"/>
      <c r="AE19" s="176">
        <v>131781.9</v>
      </c>
      <c r="AF19" s="176">
        <v>131781.9</v>
      </c>
      <c r="AG19" s="177"/>
      <c r="AH19" s="141"/>
      <c r="AI19" s="168">
        <v>85000</v>
      </c>
      <c r="AJ19" s="168">
        <v>85000</v>
      </c>
      <c r="AK19" s="168">
        <f t="shared" si="5"/>
        <v>85000</v>
      </c>
      <c r="AL19" s="168">
        <f>IFERROR(VLOOKUP(B19,[5]rptBudgetaryBudgetCrossOrganiza!$A$793:$O$820,13,FALSE),"0")</f>
        <v>36895.589999999997</v>
      </c>
      <c r="AM19" s="178"/>
      <c r="AN19" s="178"/>
      <c r="AO19" s="178"/>
      <c r="AP19" s="178"/>
      <c r="AQ19" s="178"/>
      <c r="AR19" s="141"/>
      <c r="AS19" s="175"/>
      <c r="AT19" s="175"/>
      <c r="AU19" s="175"/>
      <c r="AV19" s="175"/>
      <c r="AW19" s="175"/>
      <c r="AX19" s="175"/>
      <c r="AY19" s="175"/>
      <c r="AZ19" s="175"/>
    </row>
    <row r="20" spans="1:52" x14ac:dyDescent="0.2">
      <c r="A20" s="125">
        <v>3</v>
      </c>
      <c r="B20" s="126" t="s">
        <v>236</v>
      </c>
      <c r="C20" s="148" t="str">
        <f t="shared" si="1"/>
        <v>40</v>
      </c>
      <c r="D20" s="148" t="str">
        <f t="shared" si="2"/>
        <v>80</v>
      </c>
      <c r="E20" s="148" t="str">
        <f t="shared" si="3"/>
        <v>015</v>
      </c>
      <c r="F20" s="127" t="str">
        <f t="shared" si="4"/>
        <v>4850.10</v>
      </c>
      <c r="G20" s="128" t="s">
        <v>208</v>
      </c>
      <c r="H20" s="163">
        <v>0</v>
      </c>
      <c r="I20" s="163">
        <v>0</v>
      </c>
      <c r="J20" s="164"/>
      <c r="K20" s="164"/>
      <c r="L20" s="164"/>
      <c r="M20" s="163">
        <v>73719.679999999993</v>
      </c>
      <c r="N20" s="163">
        <v>73719.679999999993</v>
      </c>
      <c r="O20" s="164"/>
      <c r="Q20" s="174">
        <f>IFERROR(VLOOKUP(B20,[4]rptBudgetaryBudgetCrossOrganiza!$A$2:$M$757,4,FALSE),"0")</f>
        <v>0</v>
      </c>
      <c r="R20" s="174">
        <f>IFERROR(VLOOKUP(B20,[4]rptBudgetaryBudgetCrossOrganiza!$A$2:$M$757,6,FALSE),"0")</f>
        <v>0</v>
      </c>
      <c r="S20" s="175"/>
      <c r="T20" s="175"/>
      <c r="U20" s="175"/>
      <c r="V20" s="174">
        <f>IFERROR(VLOOKUP(B20,[4]rptBudgetaryBudgetCrossOrganiza!$A$2:$M$757,9,FALSE),"0")</f>
        <v>13500</v>
      </c>
      <c r="W20" s="174">
        <v>13500</v>
      </c>
      <c r="X20" s="175"/>
      <c r="Y20" s="141"/>
      <c r="Z20" s="176">
        <v>0</v>
      </c>
      <c r="AA20" s="176">
        <v>0</v>
      </c>
      <c r="AB20" s="177"/>
      <c r="AC20" s="177"/>
      <c r="AD20" s="177"/>
      <c r="AE20" s="176">
        <v>0</v>
      </c>
      <c r="AF20" s="176">
        <v>0</v>
      </c>
      <c r="AG20" s="177"/>
      <c r="AH20" s="141"/>
      <c r="AI20" s="168">
        <v>0</v>
      </c>
      <c r="AJ20" s="168">
        <v>0</v>
      </c>
      <c r="AK20" s="168">
        <f t="shared" si="5"/>
        <v>0</v>
      </c>
      <c r="AL20" s="168">
        <f>IFERROR(VLOOKUP(B20,[5]rptBudgetaryBudgetCrossOrganiza!$A$793:$O$820,13,FALSE),"0")</f>
        <v>0</v>
      </c>
      <c r="AM20" s="178"/>
      <c r="AN20" s="178"/>
      <c r="AO20" s="178"/>
      <c r="AP20" s="178"/>
      <c r="AQ20" s="178"/>
      <c r="AR20" s="141"/>
      <c r="AS20" s="175"/>
      <c r="AT20" s="175"/>
      <c r="AU20" s="175"/>
      <c r="AV20" s="175"/>
      <c r="AW20" s="175"/>
      <c r="AX20" s="175"/>
      <c r="AY20" s="175"/>
      <c r="AZ20" s="175"/>
    </row>
    <row r="21" spans="1:52" x14ac:dyDescent="0.2">
      <c r="A21" s="125">
        <v>3</v>
      </c>
      <c r="B21" s="126" t="s">
        <v>237</v>
      </c>
      <c r="C21" s="148" t="str">
        <f t="shared" si="1"/>
        <v>40</v>
      </c>
      <c r="D21" s="148" t="str">
        <f t="shared" si="2"/>
        <v>80</v>
      </c>
      <c r="E21" s="148" t="str">
        <f t="shared" si="3"/>
        <v>015</v>
      </c>
      <c r="F21" s="127" t="str">
        <f t="shared" si="4"/>
        <v>4850.12</v>
      </c>
      <c r="G21" s="128" t="s">
        <v>209</v>
      </c>
      <c r="H21" s="163">
        <v>0</v>
      </c>
      <c r="I21" s="163">
        <v>0</v>
      </c>
      <c r="J21" s="164"/>
      <c r="K21" s="164"/>
      <c r="L21" s="164"/>
      <c r="M21" s="163">
        <v>0</v>
      </c>
      <c r="N21" s="163">
        <v>0</v>
      </c>
      <c r="O21" s="164"/>
      <c r="Q21" s="174">
        <f>IFERROR(VLOOKUP(B21,[4]rptBudgetaryBudgetCrossOrganiza!$A$2:$M$757,4,FALSE),"0")</f>
        <v>0</v>
      </c>
      <c r="R21" s="174">
        <f>IFERROR(VLOOKUP(B21,[4]rptBudgetaryBudgetCrossOrganiza!$A$2:$M$757,6,FALSE),"0")</f>
        <v>0</v>
      </c>
      <c r="S21" s="175"/>
      <c r="T21" s="175"/>
      <c r="U21" s="175"/>
      <c r="V21" s="174">
        <f>IFERROR(VLOOKUP(B21,[4]rptBudgetaryBudgetCrossOrganiza!$A$2:$M$757,9,FALSE),"0")</f>
        <v>0</v>
      </c>
      <c r="W21" s="174">
        <v>0</v>
      </c>
      <c r="X21" s="175"/>
      <c r="Y21" s="141"/>
      <c r="Z21" s="176">
        <v>0</v>
      </c>
      <c r="AA21" s="176">
        <v>0</v>
      </c>
      <c r="AB21" s="177"/>
      <c r="AC21" s="177"/>
      <c r="AD21" s="177"/>
      <c r="AE21" s="176">
        <v>0</v>
      </c>
      <c r="AF21" s="176">
        <v>0</v>
      </c>
      <c r="AG21" s="177"/>
      <c r="AH21" s="141"/>
      <c r="AI21" s="168">
        <v>0</v>
      </c>
      <c r="AJ21" s="168">
        <v>0</v>
      </c>
      <c r="AK21" s="168">
        <f t="shared" si="5"/>
        <v>0</v>
      </c>
      <c r="AL21" s="168">
        <f>IFERROR(VLOOKUP(B21,[5]rptBudgetaryBudgetCrossOrganiza!$A$793:$O$820,13,FALSE),"0")</f>
        <v>0</v>
      </c>
      <c r="AM21" s="178"/>
      <c r="AN21" s="178"/>
      <c r="AO21" s="178"/>
      <c r="AP21" s="178"/>
      <c r="AQ21" s="178"/>
      <c r="AR21" s="141"/>
      <c r="AS21" s="175"/>
      <c r="AT21" s="175"/>
      <c r="AU21" s="175"/>
      <c r="AV21" s="175"/>
      <c r="AW21" s="175"/>
      <c r="AX21" s="175"/>
      <c r="AY21" s="175"/>
      <c r="AZ21" s="175"/>
    </row>
    <row r="22" spans="1:52" x14ac:dyDescent="0.2">
      <c r="A22" s="125">
        <v>3</v>
      </c>
      <c r="B22" s="126" t="s">
        <v>238</v>
      </c>
      <c r="C22" s="148" t="str">
        <f t="shared" si="1"/>
        <v>40</v>
      </c>
      <c r="D22" s="148" t="str">
        <f t="shared" si="2"/>
        <v>80</v>
      </c>
      <c r="E22" s="148" t="str">
        <f t="shared" si="3"/>
        <v>015</v>
      </c>
      <c r="F22" s="127" t="str">
        <f t="shared" si="4"/>
        <v>4850.13</v>
      </c>
      <c r="G22" s="128" t="s">
        <v>210</v>
      </c>
      <c r="H22" s="163">
        <v>0</v>
      </c>
      <c r="I22" s="163">
        <v>0</v>
      </c>
      <c r="J22" s="164"/>
      <c r="K22" s="164"/>
      <c r="L22" s="164"/>
      <c r="M22" s="163">
        <v>0</v>
      </c>
      <c r="N22" s="163">
        <v>0</v>
      </c>
      <c r="O22" s="164"/>
      <c r="Q22" s="174">
        <f>IFERROR(VLOOKUP(B22,[4]rptBudgetaryBudgetCrossOrganiza!$A$2:$M$757,4,FALSE),"0")</f>
        <v>0</v>
      </c>
      <c r="R22" s="174">
        <f>IFERROR(VLOOKUP(B22,[4]rptBudgetaryBudgetCrossOrganiza!$A$2:$M$757,6,FALSE),"0")</f>
        <v>0</v>
      </c>
      <c r="S22" s="175"/>
      <c r="T22" s="175"/>
      <c r="U22" s="175"/>
      <c r="V22" s="174">
        <f>IFERROR(VLOOKUP(B22,[4]rptBudgetaryBudgetCrossOrganiza!$A$2:$M$757,9,FALSE),"0")</f>
        <v>0</v>
      </c>
      <c r="W22" s="174">
        <v>0</v>
      </c>
      <c r="X22" s="175"/>
      <c r="Y22" s="141"/>
      <c r="Z22" s="176">
        <v>0</v>
      </c>
      <c r="AA22" s="176">
        <v>0</v>
      </c>
      <c r="AB22" s="177"/>
      <c r="AC22" s="177"/>
      <c r="AD22" s="177"/>
      <c r="AE22" s="176">
        <v>0</v>
      </c>
      <c r="AF22" s="176">
        <v>0</v>
      </c>
      <c r="AG22" s="177"/>
      <c r="AH22" s="141"/>
      <c r="AI22" s="168">
        <v>0</v>
      </c>
      <c r="AJ22" s="168">
        <v>0</v>
      </c>
      <c r="AK22" s="168">
        <f t="shared" si="5"/>
        <v>0</v>
      </c>
      <c r="AL22" s="168">
        <f>IFERROR(VLOOKUP(B22,[5]rptBudgetaryBudgetCrossOrganiza!$A$793:$O$820,13,FALSE),"0")</f>
        <v>0</v>
      </c>
      <c r="AM22" s="178"/>
      <c r="AN22" s="178"/>
      <c r="AO22" s="178"/>
      <c r="AP22" s="178"/>
      <c r="AQ22" s="178"/>
      <c r="AR22" s="141"/>
      <c r="AS22" s="175"/>
      <c r="AT22" s="175"/>
      <c r="AU22" s="175"/>
      <c r="AV22" s="175"/>
      <c r="AW22" s="175"/>
      <c r="AX22" s="175"/>
      <c r="AY22" s="175"/>
      <c r="AZ22" s="175"/>
    </row>
    <row r="23" spans="1:52" x14ac:dyDescent="0.2">
      <c r="A23" s="125">
        <v>3</v>
      </c>
      <c r="B23" s="126" t="s">
        <v>239</v>
      </c>
      <c r="C23" s="148" t="str">
        <f t="shared" si="1"/>
        <v>40</v>
      </c>
      <c r="D23" s="148" t="str">
        <f t="shared" si="2"/>
        <v>80</v>
      </c>
      <c r="E23" s="148" t="str">
        <f t="shared" si="3"/>
        <v>015</v>
      </c>
      <c r="F23" s="127" t="str">
        <f t="shared" si="4"/>
        <v>4850.29</v>
      </c>
      <c r="G23" s="128" t="s">
        <v>211</v>
      </c>
      <c r="H23" s="163">
        <v>0</v>
      </c>
      <c r="I23" s="163">
        <v>0</v>
      </c>
      <c r="J23" s="164"/>
      <c r="K23" s="164"/>
      <c r="L23" s="164"/>
      <c r="M23" s="163">
        <v>0</v>
      </c>
      <c r="N23" s="163">
        <v>0</v>
      </c>
      <c r="O23" s="164"/>
      <c r="Q23" s="174">
        <f>IFERROR(VLOOKUP(B23,[4]rptBudgetaryBudgetCrossOrganiza!$A$2:$M$757,4,FALSE),"0")</f>
        <v>0</v>
      </c>
      <c r="R23" s="174">
        <f>IFERROR(VLOOKUP(B23,[4]rptBudgetaryBudgetCrossOrganiza!$A$2:$M$757,6,FALSE),"0")</f>
        <v>0</v>
      </c>
      <c r="S23" s="175"/>
      <c r="T23" s="175"/>
      <c r="U23" s="175"/>
      <c r="V23" s="174">
        <f>IFERROR(VLOOKUP(B23,[4]rptBudgetaryBudgetCrossOrganiza!$A$2:$M$757,9,FALSE),"0")</f>
        <v>0</v>
      </c>
      <c r="W23" s="174">
        <v>0</v>
      </c>
      <c r="X23" s="175"/>
      <c r="Y23" s="141"/>
      <c r="Z23" s="176">
        <v>0</v>
      </c>
      <c r="AA23" s="176">
        <v>0</v>
      </c>
      <c r="AB23" s="177"/>
      <c r="AC23" s="177"/>
      <c r="AD23" s="177"/>
      <c r="AE23" s="176">
        <v>0</v>
      </c>
      <c r="AF23" s="176">
        <v>0</v>
      </c>
      <c r="AG23" s="177"/>
      <c r="AH23" s="141"/>
      <c r="AI23" s="168">
        <v>0</v>
      </c>
      <c r="AJ23" s="168">
        <v>0</v>
      </c>
      <c r="AK23" s="168">
        <f t="shared" si="5"/>
        <v>0</v>
      </c>
      <c r="AL23" s="168">
        <f>IFERROR(VLOOKUP(B23,[5]rptBudgetaryBudgetCrossOrganiza!$A$793:$O$820,13,FALSE),"0")</f>
        <v>0</v>
      </c>
      <c r="AM23" s="178"/>
      <c r="AN23" s="178"/>
      <c r="AO23" s="178"/>
      <c r="AP23" s="178"/>
      <c r="AQ23" s="178"/>
      <c r="AR23" s="141"/>
      <c r="AS23" s="175"/>
      <c r="AT23" s="175"/>
      <c r="AU23" s="175"/>
      <c r="AV23" s="175"/>
      <c r="AW23" s="175"/>
      <c r="AX23" s="175"/>
      <c r="AY23" s="175"/>
      <c r="AZ23" s="175"/>
    </row>
    <row r="24" spans="1:52" x14ac:dyDescent="0.2">
      <c r="A24" s="195">
        <v>3</v>
      </c>
      <c r="B24" s="126" t="s">
        <v>240</v>
      </c>
      <c r="C24" s="148" t="str">
        <f t="shared" si="1"/>
        <v>40</v>
      </c>
      <c r="D24" s="148" t="str">
        <f t="shared" si="2"/>
        <v>80</v>
      </c>
      <c r="E24" s="148" t="str">
        <f t="shared" si="3"/>
        <v>015</v>
      </c>
      <c r="F24" s="127" t="str">
        <f t="shared" si="4"/>
        <v>4900.00</v>
      </c>
      <c r="G24" s="128" t="s">
        <v>212</v>
      </c>
      <c r="H24" s="163">
        <v>0</v>
      </c>
      <c r="I24" s="163">
        <v>0</v>
      </c>
      <c r="J24" s="164"/>
      <c r="K24" s="164"/>
      <c r="L24" s="164"/>
      <c r="M24" s="163">
        <v>0</v>
      </c>
      <c r="N24" s="163">
        <v>0</v>
      </c>
      <c r="O24" s="164"/>
      <c r="Q24" s="174">
        <f>IFERROR(VLOOKUP(B24,[4]rptBudgetaryBudgetCrossOrganiza!$A$2:$M$757,4,FALSE),"0")</f>
        <v>0</v>
      </c>
      <c r="R24" s="174">
        <f>IFERROR(VLOOKUP(B24,[4]rptBudgetaryBudgetCrossOrganiza!$A$2:$M$757,6,FALSE),"0")</f>
        <v>0</v>
      </c>
      <c r="S24" s="175"/>
      <c r="T24" s="175"/>
      <c r="U24" s="175"/>
      <c r="V24" s="174">
        <f>IFERROR(VLOOKUP(B24,[4]rptBudgetaryBudgetCrossOrganiza!$A$2:$M$757,9,FALSE),"0")</f>
        <v>0</v>
      </c>
      <c r="W24" s="174">
        <v>0</v>
      </c>
      <c r="X24" s="175"/>
      <c r="Y24" s="141"/>
      <c r="Z24" s="176">
        <v>0</v>
      </c>
      <c r="AA24" s="176">
        <v>0</v>
      </c>
      <c r="AB24" s="177"/>
      <c r="AC24" s="177"/>
      <c r="AD24" s="177"/>
      <c r="AE24" s="176">
        <v>0</v>
      </c>
      <c r="AF24" s="176">
        <v>0</v>
      </c>
      <c r="AG24" s="177"/>
      <c r="AH24" s="141"/>
      <c r="AI24" s="168">
        <v>0</v>
      </c>
      <c r="AJ24" s="168">
        <v>0</v>
      </c>
      <c r="AK24" s="168">
        <f t="shared" si="5"/>
        <v>0</v>
      </c>
      <c r="AL24" s="168">
        <f>IFERROR(VLOOKUP(B24,[5]rptBudgetaryBudgetCrossOrganiza!$A$793:$O$820,13,FALSE),"0")</f>
        <v>0</v>
      </c>
      <c r="AM24" s="178"/>
      <c r="AN24" s="178"/>
      <c r="AO24" s="178"/>
      <c r="AP24" s="178"/>
      <c r="AQ24" s="178"/>
      <c r="AR24" s="141"/>
      <c r="AS24" s="175"/>
      <c r="AT24" s="175"/>
      <c r="AU24" s="175"/>
      <c r="AV24" s="175"/>
      <c r="AW24" s="175"/>
      <c r="AX24" s="175"/>
      <c r="AY24" s="175"/>
      <c r="AZ24" s="175"/>
    </row>
    <row r="25" spans="1:52" x14ac:dyDescent="0.2">
      <c r="A25" s="195">
        <v>3</v>
      </c>
      <c r="B25" s="126" t="s">
        <v>241</v>
      </c>
      <c r="C25" s="148" t="str">
        <f t="shared" si="1"/>
        <v>40</v>
      </c>
      <c r="D25" s="148" t="str">
        <f t="shared" si="2"/>
        <v>80</v>
      </c>
      <c r="E25" s="148" t="str">
        <f t="shared" si="3"/>
        <v>015</v>
      </c>
      <c r="F25" s="127" t="str">
        <f t="shared" si="4"/>
        <v>4900.03</v>
      </c>
      <c r="G25" s="128" t="s">
        <v>213</v>
      </c>
      <c r="H25" s="163">
        <v>0</v>
      </c>
      <c r="I25" s="163">
        <v>0</v>
      </c>
      <c r="J25" s="164"/>
      <c r="K25" s="164"/>
      <c r="L25" s="164"/>
      <c r="M25" s="163">
        <v>2089003.36</v>
      </c>
      <c r="N25" s="163">
        <v>2089003.36</v>
      </c>
      <c r="O25" s="164"/>
      <c r="Q25" s="174">
        <f>IFERROR(VLOOKUP(B25,[4]rptBudgetaryBudgetCrossOrganiza!$A$2:$M$757,4,FALSE),"0")</f>
        <v>0</v>
      </c>
      <c r="R25" s="174">
        <f>IFERROR(VLOOKUP(B25,[4]rptBudgetaryBudgetCrossOrganiza!$A$2:$M$757,6,FALSE),"0")</f>
        <v>0</v>
      </c>
      <c r="S25" s="175"/>
      <c r="T25" s="175"/>
      <c r="U25" s="175"/>
      <c r="V25" s="174">
        <f>IFERROR(VLOOKUP(B25,[4]rptBudgetaryBudgetCrossOrganiza!$A$2:$M$757,9,FALSE),"0")</f>
        <v>856930</v>
      </c>
      <c r="W25" s="174">
        <v>856930</v>
      </c>
      <c r="X25" s="175"/>
      <c r="Y25" s="141"/>
      <c r="Z25" s="176">
        <v>0</v>
      </c>
      <c r="AA25" s="176">
        <v>0</v>
      </c>
      <c r="AB25" s="177"/>
      <c r="AC25" s="177"/>
      <c r="AD25" s="177"/>
      <c r="AE25" s="176">
        <v>0</v>
      </c>
      <c r="AF25" s="176">
        <v>0</v>
      </c>
      <c r="AG25" s="177"/>
      <c r="AH25" s="141"/>
      <c r="AI25" s="168">
        <v>0</v>
      </c>
      <c r="AJ25" s="168">
        <v>0</v>
      </c>
      <c r="AK25" s="168">
        <f t="shared" si="5"/>
        <v>0</v>
      </c>
      <c r="AL25" s="168">
        <f>IFERROR(VLOOKUP(B25,[5]rptBudgetaryBudgetCrossOrganiza!$A$793:$O$820,13,FALSE),"0")</f>
        <v>0</v>
      </c>
      <c r="AM25" s="178"/>
      <c r="AN25" s="178"/>
      <c r="AO25" s="178"/>
      <c r="AP25" s="178"/>
      <c r="AQ25" s="178"/>
      <c r="AR25" s="141"/>
      <c r="AS25" s="175"/>
      <c r="AT25" s="175"/>
      <c r="AU25" s="175"/>
      <c r="AV25" s="175"/>
      <c r="AW25" s="175"/>
      <c r="AX25" s="175"/>
      <c r="AY25" s="175"/>
      <c r="AZ25" s="175"/>
    </row>
    <row r="26" spans="1:52" x14ac:dyDescent="0.2">
      <c r="A26" s="195">
        <v>3</v>
      </c>
      <c r="B26" s="126" t="s">
        <v>242</v>
      </c>
      <c r="C26" s="148" t="str">
        <f t="shared" si="1"/>
        <v>40</v>
      </c>
      <c r="D26" s="148" t="str">
        <f t="shared" si="2"/>
        <v>80</v>
      </c>
      <c r="E26" s="148" t="str">
        <f t="shared" si="3"/>
        <v>015</v>
      </c>
      <c r="F26" s="127" t="str">
        <f t="shared" si="4"/>
        <v>4900.04</v>
      </c>
      <c r="G26" s="128" t="s">
        <v>214</v>
      </c>
      <c r="H26" s="163">
        <v>0</v>
      </c>
      <c r="I26" s="163">
        <v>0</v>
      </c>
      <c r="J26" s="164"/>
      <c r="K26" s="164"/>
      <c r="L26" s="164"/>
      <c r="M26" s="163">
        <v>0</v>
      </c>
      <c r="N26" s="163">
        <v>0</v>
      </c>
      <c r="O26" s="164"/>
      <c r="Q26" s="174">
        <f>IFERROR(VLOOKUP(B26,[4]rptBudgetaryBudgetCrossOrganiza!$A$2:$M$757,4,FALSE),"0")</f>
        <v>0</v>
      </c>
      <c r="R26" s="174">
        <f>IFERROR(VLOOKUP(B26,[4]rptBudgetaryBudgetCrossOrganiza!$A$2:$M$757,6,FALSE),"0")</f>
        <v>0</v>
      </c>
      <c r="S26" s="175"/>
      <c r="T26" s="175"/>
      <c r="U26" s="175"/>
      <c r="V26" s="174">
        <f>IFERROR(VLOOKUP(B26,[4]rptBudgetaryBudgetCrossOrganiza!$A$2:$M$757,9,FALSE),"0")</f>
        <v>0</v>
      </c>
      <c r="W26" s="174">
        <v>0</v>
      </c>
      <c r="X26" s="175"/>
      <c r="Y26" s="141"/>
      <c r="Z26" s="176">
        <v>0</v>
      </c>
      <c r="AA26" s="176">
        <v>0</v>
      </c>
      <c r="AB26" s="177"/>
      <c r="AC26" s="177"/>
      <c r="AD26" s="177"/>
      <c r="AE26" s="176">
        <v>0</v>
      </c>
      <c r="AF26" s="176">
        <v>0</v>
      </c>
      <c r="AG26" s="177"/>
      <c r="AH26" s="141"/>
      <c r="AI26" s="168">
        <v>0</v>
      </c>
      <c r="AJ26" s="168">
        <v>0</v>
      </c>
      <c r="AK26" s="168">
        <f t="shared" si="5"/>
        <v>0</v>
      </c>
      <c r="AL26" s="168">
        <f>IFERROR(VLOOKUP(B26,[5]rptBudgetaryBudgetCrossOrganiza!$A$793:$O$820,13,FALSE),"0")</f>
        <v>0</v>
      </c>
      <c r="AM26" s="178"/>
      <c r="AN26" s="178"/>
      <c r="AO26" s="178"/>
      <c r="AP26" s="178"/>
      <c r="AQ26" s="178"/>
      <c r="AR26" s="141"/>
      <c r="AS26" s="175"/>
      <c r="AT26" s="175"/>
      <c r="AU26" s="175"/>
      <c r="AV26" s="175"/>
      <c r="AW26" s="175"/>
      <c r="AX26" s="175"/>
      <c r="AY26" s="175"/>
      <c r="AZ26" s="175"/>
    </row>
    <row r="27" spans="1:52" x14ac:dyDescent="0.2">
      <c r="A27" s="125">
        <v>12</v>
      </c>
      <c r="B27" s="126" t="s">
        <v>243</v>
      </c>
      <c r="C27" s="148" t="str">
        <f t="shared" si="1"/>
        <v>40</v>
      </c>
      <c r="D27" s="148" t="str">
        <f t="shared" si="2"/>
        <v>80</v>
      </c>
      <c r="E27" s="148" t="str">
        <f t="shared" si="3"/>
        <v>015</v>
      </c>
      <c r="F27" s="127" t="str">
        <f t="shared" si="4"/>
        <v>4900.25</v>
      </c>
      <c r="G27" s="128" t="s">
        <v>215</v>
      </c>
      <c r="H27" s="163">
        <v>0</v>
      </c>
      <c r="I27" s="163">
        <v>0</v>
      </c>
      <c r="J27" s="164"/>
      <c r="K27" s="164"/>
      <c r="L27" s="164"/>
      <c r="M27" s="163">
        <v>0</v>
      </c>
      <c r="N27" s="163">
        <v>0</v>
      </c>
      <c r="O27" s="164"/>
      <c r="Q27" s="174">
        <f>IFERROR(VLOOKUP(B27,[4]rptBudgetaryBudgetCrossOrganiza!$A$2:$M$757,4,FALSE),"0")</f>
        <v>0</v>
      </c>
      <c r="R27" s="174">
        <f>IFERROR(VLOOKUP(B27,[4]rptBudgetaryBudgetCrossOrganiza!$A$2:$M$757,6,FALSE),"0")</f>
        <v>0</v>
      </c>
      <c r="S27" s="175"/>
      <c r="T27" s="175"/>
      <c r="U27" s="175"/>
      <c r="V27" s="174">
        <f>IFERROR(VLOOKUP(B27,[4]rptBudgetaryBudgetCrossOrganiza!$A$2:$M$757,9,FALSE),"0")</f>
        <v>0</v>
      </c>
      <c r="W27" s="174">
        <v>0</v>
      </c>
      <c r="X27" s="175"/>
      <c r="Y27" s="141"/>
      <c r="Z27" s="176">
        <v>0</v>
      </c>
      <c r="AA27" s="176">
        <v>0</v>
      </c>
      <c r="AB27" s="177"/>
      <c r="AC27" s="177"/>
      <c r="AD27" s="177"/>
      <c r="AE27" s="176">
        <v>0</v>
      </c>
      <c r="AF27" s="176">
        <v>0</v>
      </c>
      <c r="AG27" s="177"/>
      <c r="AH27" s="141"/>
      <c r="AI27" s="168">
        <v>0</v>
      </c>
      <c r="AJ27" s="168">
        <v>0</v>
      </c>
      <c r="AK27" s="168">
        <f t="shared" si="5"/>
        <v>0</v>
      </c>
      <c r="AL27" s="168">
        <f>IFERROR(VLOOKUP(B27,[5]rptBudgetaryBudgetCrossOrganiza!$A$793:$O$820,13,FALSE),"0")</f>
        <v>0</v>
      </c>
      <c r="AM27" s="178"/>
      <c r="AN27" s="178"/>
      <c r="AO27" s="178"/>
      <c r="AP27" s="178"/>
      <c r="AQ27" s="178"/>
      <c r="AR27" s="141"/>
      <c r="AS27" s="175"/>
      <c r="AT27" s="175"/>
      <c r="AU27" s="175"/>
      <c r="AV27" s="175"/>
      <c r="AW27" s="175"/>
      <c r="AX27" s="175"/>
      <c r="AY27" s="175"/>
      <c r="AZ27" s="175"/>
    </row>
    <row r="28" spans="1:52" x14ac:dyDescent="0.2">
      <c r="A28" s="125">
        <v>12</v>
      </c>
      <c r="B28" s="126" t="s">
        <v>244</v>
      </c>
      <c r="C28" s="148" t="str">
        <f t="shared" si="1"/>
        <v>00</v>
      </c>
      <c r="D28" s="148" t="str">
        <f t="shared" si="2"/>
        <v>00</v>
      </c>
      <c r="E28" s="148" t="str">
        <f t="shared" si="3"/>
        <v>900</v>
      </c>
      <c r="F28" s="127" t="str">
        <f t="shared" si="4"/>
        <v>4900.65</v>
      </c>
      <c r="G28" s="128" t="s">
        <v>216</v>
      </c>
      <c r="H28" s="163">
        <v>0</v>
      </c>
      <c r="I28" s="163">
        <v>0</v>
      </c>
      <c r="J28" s="164"/>
      <c r="K28" s="164"/>
      <c r="L28" s="164"/>
      <c r="M28" s="163">
        <v>0</v>
      </c>
      <c r="N28" s="163">
        <v>0</v>
      </c>
      <c r="O28" s="164"/>
      <c r="Q28" s="174">
        <f>IFERROR(VLOOKUP(B28,[4]rptBudgetaryBudgetCrossOrganiza!$A$2:$M$757,4,FALSE),"0")</f>
        <v>0</v>
      </c>
      <c r="R28" s="174">
        <f>IFERROR(VLOOKUP(B28,[4]rptBudgetaryBudgetCrossOrganiza!$A$2:$M$757,6,FALSE),"0")</f>
        <v>0</v>
      </c>
      <c r="S28" s="175"/>
      <c r="T28" s="175"/>
      <c r="U28" s="175"/>
      <c r="V28" s="174">
        <f>IFERROR(VLOOKUP(B28,[4]rptBudgetaryBudgetCrossOrganiza!$A$2:$M$757,9,FALSE),"0")</f>
        <v>0</v>
      </c>
      <c r="W28" s="174">
        <v>0</v>
      </c>
      <c r="X28" s="175"/>
      <c r="Y28" s="141"/>
      <c r="Z28" s="176">
        <v>0</v>
      </c>
      <c r="AA28" s="176">
        <v>0</v>
      </c>
      <c r="AB28" s="177"/>
      <c r="AC28" s="177"/>
      <c r="AD28" s="177"/>
      <c r="AE28" s="176">
        <v>0</v>
      </c>
      <c r="AF28" s="176">
        <v>0</v>
      </c>
      <c r="AG28" s="177"/>
      <c r="AH28" s="141"/>
      <c r="AI28" s="168">
        <v>0</v>
      </c>
      <c r="AJ28" s="168">
        <v>0</v>
      </c>
      <c r="AK28" s="168">
        <f t="shared" si="5"/>
        <v>0</v>
      </c>
      <c r="AL28" s="168">
        <f>IFERROR(VLOOKUP(B28,[5]rptBudgetaryBudgetCrossOrganiza!$A$793:$O$820,13,FALSE),"0")</f>
        <v>0</v>
      </c>
      <c r="AM28" s="178"/>
      <c r="AN28" s="178"/>
      <c r="AO28" s="178"/>
      <c r="AP28" s="178"/>
      <c r="AQ28" s="178"/>
      <c r="AR28" s="141"/>
      <c r="AS28" s="175"/>
      <c r="AT28" s="175"/>
      <c r="AU28" s="175"/>
      <c r="AV28" s="175"/>
      <c r="AW28" s="175"/>
      <c r="AX28" s="175"/>
      <c r="AY28" s="175"/>
      <c r="AZ28" s="175"/>
    </row>
    <row r="29" spans="1:52" x14ac:dyDescent="0.2">
      <c r="A29" s="125">
        <v>12</v>
      </c>
      <c r="B29" s="126" t="s">
        <v>245</v>
      </c>
      <c r="C29" s="148" t="str">
        <f t="shared" si="1"/>
        <v>40</v>
      </c>
      <c r="D29" s="148" t="str">
        <f t="shared" si="2"/>
        <v>80</v>
      </c>
      <c r="E29" s="148" t="str">
        <f t="shared" si="3"/>
        <v>015</v>
      </c>
      <c r="F29" s="127" t="str">
        <f t="shared" si="4"/>
        <v>4900.88</v>
      </c>
      <c r="G29" s="128" t="s">
        <v>217</v>
      </c>
      <c r="H29" s="163">
        <v>0</v>
      </c>
      <c r="I29" s="163">
        <v>0</v>
      </c>
      <c r="J29" s="164"/>
      <c r="K29" s="164"/>
      <c r="L29" s="164"/>
      <c r="M29" s="163">
        <v>0</v>
      </c>
      <c r="N29" s="163">
        <v>0</v>
      </c>
      <c r="O29" s="164"/>
      <c r="Q29" s="174">
        <f>IFERROR(VLOOKUP(B29,[4]rptBudgetaryBudgetCrossOrganiza!$A$2:$M$757,4,FALSE),"0")</f>
        <v>0</v>
      </c>
      <c r="R29" s="174">
        <f>IFERROR(VLOOKUP(B29,[4]rptBudgetaryBudgetCrossOrganiza!$A$2:$M$757,6,FALSE),"0")</f>
        <v>0</v>
      </c>
      <c r="S29" s="175"/>
      <c r="T29" s="175"/>
      <c r="U29" s="175"/>
      <c r="V29" s="174">
        <f>IFERROR(VLOOKUP(B29,[4]rptBudgetaryBudgetCrossOrganiza!$A$2:$M$757,9,FALSE),"0")</f>
        <v>0</v>
      </c>
      <c r="W29" s="174">
        <v>0</v>
      </c>
      <c r="X29" s="175"/>
      <c r="Y29" s="141"/>
      <c r="Z29" s="176">
        <v>0</v>
      </c>
      <c r="AA29" s="176">
        <v>0</v>
      </c>
      <c r="AB29" s="177"/>
      <c r="AC29" s="177"/>
      <c r="AD29" s="177"/>
      <c r="AE29" s="176">
        <v>0</v>
      </c>
      <c r="AF29" s="176">
        <v>0</v>
      </c>
      <c r="AG29" s="177"/>
      <c r="AH29" s="141"/>
      <c r="AI29" s="168">
        <v>0</v>
      </c>
      <c r="AJ29" s="168">
        <v>0</v>
      </c>
      <c r="AK29" s="168">
        <f t="shared" si="5"/>
        <v>0</v>
      </c>
      <c r="AL29" s="168">
        <f>IFERROR(VLOOKUP(B29,[5]rptBudgetaryBudgetCrossOrganiza!$A$793:$O$820,13,FALSE),"0")</f>
        <v>0</v>
      </c>
      <c r="AM29" s="178"/>
      <c r="AN29" s="178"/>
      <c r="AO29" s="178"/>
      <c r="AP29" s="178"/>
      <c r="AQ29" s="178"/>
      <c r="AR29" s="141"/>
      <c r="AS29" s="175"/>
      <c r="AT29" s="175"/>
      <c r="AU29" s="175"/>
      <c r="AV29" s="175"/>
      <c r="AW29" s="175"/>
      <c r="AX29" s="175"/>
      <c r="AY29" s="175"/>
      <c r="AZ29" s="175"/>
    </row>
    <row r="30" spans="1:52" x14ac:dyDescent="0.2">
      <c r="A30" s="125">
        <v>12</v>
      </c>
      <c r="B30" s="126" t="s">
        <v>246</v>
      </c>
      <c r="C30" s="148" t="str">
        <f t="shared" si="1"/>
        <v>40</v>
      </c>
      <c r="D30" s="148" t="str">
        <f t="shared" si="2"/>
        <v>80</v>
      </c>
      <c r="E30" s="148" t="str">
        <f t="shared" si="3"/>
        <v>015</v>
      </c>
      <c r="F30" s="127" t="str">
        <f t="shared" si="4"/>
        <v>4900.94</v>
      </c>
      <c r="G30" s="128" t="s">
        <v>218</v>
      </c>
      <c r="H30" s="163">
        <v>0</v>
      </c>
      <c r="I30" s="163">
        <v>0</v>
      </c>
      <c r="J30" s="164"/>
      <c r="K30" s="164"/>
      <c r="L30" s="164"/>
      <c r="M30" s="163">
        <v>0</v>
      </c>
      <c r="N30" s="163">
        <v>0</v>
      </c>
      <c r="O30" s="164"/>
      <c r="Q30" s="174">
        <f>IFERROR(VLOOKUP(B30,[4]rptBudgetaryBudgetCrossOrganiza!$A$2:$M$757,4,FALSE),"0")</f>
        <v>0</v>
      </c>
      <c r="R30" s="174">
        <f>IFERROR(VLOOKUP(B30,[4]rptBudgetaryBudgetCrossOrganiza!$A$2:$M$757,6,FALSE),"0")</f>
        <v>0</v>
      </c>
      <c r="S30" s="175"/>
      <c r="T30" s="175"/>
      <c r="U30" s="175"/>
      <c r="V30" s="174">
        <f>IFERROR(VLOOKUP(B30,[4]rptBudgetaryBudgetCrossOrganiza!$A$2:$M$757,9,FALSE),"0")</f>
        <v>0</v>
      </c>
      <c r="W30" s="174">
        <v>0</v>
      </c>
      <c r="X30" s="175"/>
      <c r="Y30" s="141"/>
      <c r="Z30" s="176">
        <v>0</v>
      </c>
      <c r="AA30" s="176">
        <v>0</v>
      </c>
      <c r="AB30" s="177"/>
      <c r="AC30" s="177"/>
      <c r="AD30" s="177"/>
      <c r="AE30" s="176">
        <v>0</v>
      </c>
      <c r="AF30" s="176">
        <v>0</v>
      </c>
      <c r="AG30" s="177"/>
      <c r="AH30" s="141"/>
      <c r="AI30" s="168">
        <v>0</v>
      </c>
      <c r="AJ30" s="168">
        <v>0</v>
      </c>
      <c r="AK30" s="168">
        <f t="shared" si="5"/>
        <v>0</v>
      </c>
      <c r="AL30" s="168">
        <f>IFERROR(VLOOKUP(B30,[5]rptBudgetaryBudgetCrossOrganiza!$A$793:$O$820,13,FALSE),"0")</f>
        <v>0</v>
      </c>
      <c r="AM30" s="178"/>
      <c r="AN30" s="178"/>
      <c r="AO30" s="178"/>
      <c r="AP30" s="178"/>
      <c r="AQ30" s="178"/>
      <c r="AR30" s="141"/>
      <c r="AS30" s="175"/>
      <c r="AT30" s="175"/>
      <c r="AU30" s="175"/>
      <c r="AV30" s="175"/>
      <c r="AW30" s="175"/>
      <c r="AX30" s="175"/>
      <c r="AY30" s="175"/>
      <c r="AZ30" s="175"/>
    </row>
    <row r="31" spans="1:52" x14ac:dyDescent="0.2">
      <c r="H31" s="141">
        <f t="shared" ref="H31:O31" si="11">SUM(H3:H30)</f>
        <v>17080000</v>
      </c>
      <c r="I31" s="141">
        <f t="shared" si="11"/>
        <v>17080000</v>
      </c>
      <c r="J31" s="141">
        <f t="shared" si="11"/>
        <v>0</v>
      </c>
      <c r="K31" s="141">
        <f t="shared" si="11"/>
        <v>0</v>
      </c>
      <c r="L31" s="141">
        <f t="shared" si="11"/>
        <v>0</v>
      </c>
      <c r="M31" s="141">
        <f t="shared" si="11"/>
        <v>19495297.039999995</v>
      </c>
      <c r="N31" s="141">
        <f t="shared" si="11"/>
        <v>19495297.039999995</v>
      </c>
      <c r="O31" s="141">
        <f t="shared" si="11"/>
        <v>327032.09999999928</v>
      </c>
      <c r="Q31" s="141">
        <f t="shared" ref="Q31:X31" si="12">SUM(Q3:Q30)</f>
        <v>17450750</v>
      </c>
      <c r="R31" s="141">
        <f t="shared" si="12"/>
        <v>22347750</v>
      </c>
      <c r="S31" s="141">
        <f t="shared" si="12"/>
        <v>0</v>
      </c>
      <c r="T31" s="141">
        <f t="shared" si="12"/>
        <v>0</v>
      </c>
      <c r="U31" s="141">
        <f t="shared" si="12"/>
        <v>0</v>
      </c>
      <c r="V31" s="141">
        <f t="shared" si="12"/>
        <v>21324818.019999996</v>
      </c>
      <c r="W31" s="141">
        <f t="shared" si="12"/>
        <v>21324818.019999996</v>
      </c>
      <c r="X31" s="141">
        <f t="shared" si="12"/>
        <v>-2531797.21</v>
      </c>
      <c r="Y31" s="141"/>
      <c r="Z31" s="141">
        <f t="shared" ref="Z31:AG31" si="13">SUM(Z3:Z30)</f>
        <v>18265020</v>
      </c>
      <c r="AA31" s="141">
        <f t="shared" si="13"/>
        <v>18265020</v>
      </c>
      <c r="AB31" s="141">
        <f t="shared" si="13"/>
        <v>0</v>
      </c>
      <c r="AC31" s="141">
        <f t="shared" si="13"/>
        <v>0</v>
      </c>
      <c r="AD31" s="141">
        <f t="shared" si="13"/>
        <v>0</v>
      </c>
      <c r="AE31" s="141">
        <f t="shared" si="13"/>
        <v>20973624.530000001</v>
      </c>
      <c r="AF31" s="141">
        <f t="shared" si="13"/>
        <v>20973624.530000001</v>
      </c>
      <c r="AG31" s="141">
        <f t="shared" si="13"/>
        <v>2643650.8800000008</v>
      </c>
      <c r="AH31" s="141"/>
      <c r="AI31" s="141">
        <f>SUM(AI3:AI30)</f>
        <v>18265020</v>
      </c>
      <c r="AJ31" s="141">
        <f t="shared" ref="AJ31:AP31" si="14">SUM(AJ3:AJ30)</f>
        <v>18265020</v>
      </c>
      <c r="AK31" s="141">
        <f t="shared" si="14"/>
        <v>18265020</v>
      </c>
      <c r="AL31" s="141">
        <f t="shared" si="14"/>
        <v>4217086.22</v>
      </c>
      <c r="AM31" s="141">
        <f t="shared" si="14"/>
        <v>0</v>
      </c>
      <c r="AN31" s="141">
        <f t="shared" si="14"/>
        <v>0</v>
      </c>
      <c r="AO31" s="141">
        <f t="shared" si="14"/>
        <v>0</v>
      </c>
      <c r="AP31" s="141">
        <f t="shared" si="14"/>
        <v>0</v>
      </c>
      <c r="AQ31" s="141">
        <f t="shared" ref="AQ31" si="15">SUM(AQ3:AQ11)</f>
        <v>-17740020</v>
      </c>
      <c r="AR31" s="141"/>
      <c r="AS31" s="141">
        <f>SUM(AS3:AS11)</f>
        <v>0</v>
      </c>
      <c r="AT31" s="141">
        <f t="shared" ref="AT31:AZ31" si="16">SUM(AT3:AT11)</f>
        <v>0</v>
      </c>
      <c r="AU31" s="141">
        <f t="shared" si="16"/>
        <v>0</v>
      </c>
      <c r="AV31" s="141">
        <f t="shared" si="16"/>
        <v>0</v>
      </c>
      <c r="AW31" s="141">
        <f t="shared" si="16"/>
        <v>0</v>
      </c>
      <c r="AX31" s="141">
        <f t="shared" si="16"/>
        <v>0</v>
      </c>
      <c r="AY31" s="141">
        <f t="shared" si="16"/>
        <v>0</v>
      </c>
      <c r="AZ31" s="141">
        <f t="shared" si="16"/>
        <v>0</v>
      </c>
    </row>
  </sheetData>
  <autoFilter ref="A2:WWY2"/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25"/>
  <sheetViews>
    <sheetView topLeftCell="A659" workbookViewId="0">
      <selection activeCell="B679" sqref="B679"/>
    </sheetView>
  </sheetViews>
  <sheetFormatPr defaultRowHeight="15" x14ac:dyDescent="0.25"/>
  <cols>
    <col min="2" max="2" width="20.85546875" bestFit="1" customWidth="1"/>
    <col min="4" max="4" width="20.28515625" bestFit="1" customWidth="1"/>
  </cols>
  <sheetData>
    <row r="3" spans="2:6" x14ac:dyDescent="0.25">
      <c r="B3" t="s">
        <v>304</v>
      </c>
      <c r="D3" t="s">
        <v>304</v>
      </c>
      <c r="F3" t="b">
        <f>B3=D3</f>
        <v>1</v>
      </c>
    </row>
    <row r="4" spans="2:6" x14ac:dyDescent="0.25">
      <c r="B4" t="s">
        <v>303</v>
      </c>
      <c r="D4" t="s">
        <v>303</v>
      </c>
      <c r="F4" t="b">
        <f t="shared" ref="F4:F67" si="0">B4=D4</f>
        <v>1</v>
      </c>
    </row>
    <row r="5" spans="2:6" x14ac:dyDescent="0.25">
      <c r="B5" t="s">
        <v>305</v>
      </c>
      <c r="D5" t="s">
        <v>305</v>
      </c>
      <c r="F5" t="b">
        <f t="shared" si="0"/>
        <v>1</v>
      </c>
    </row>
    <row r="6" spans="2:6" x14ac:dyDescent="0.25">
      <c r="B6" t="s">
        <v>310</v>
      </c>
      <c r="D6" t="s">
        <v>310</v>
      </c>
      <c r="F6" t="b">
        <f t="shared" si="0"/>
        <v>1</v>
      </c>
    </row>
    <row r="7" spans="2:6" x14ac:dyDescent="0.25">
      <c r="B7" t="s">
        <v>307</v>
      </c>
      <c r="D7" t="s">
        <v>307</v>
      </c>
      <c r="F7" t="b">
        <f t="shared" si="0"/>
        <v>1</v>
      </c>
    </row>
    <row r="8" spans="2:6" x14ac:dyDescent="0.25">
      <c r="B8" t="s">
        <v>313</v>
      </c>
      <c r="D8" t="s">
        <v>313</v>
      </c>
      <c r="F8" t="b">
        <f t="shared" si="0"/>
        <v>1</v>
      </c>
    </row>
    <row r="9" spans="2:6" x14ac:dyDescent="0.25">
      <c r="B9" t="s">
        <v>312</v>
      </c>
      <c r="D9" t="s">
        <v>312</v>
      </c>
      <c r="F9" t="b">
        <f t="shared" si="0"/>
        <v>1</v>
      </c>
    </row>
    <row r="10" spans="2:6" x14ac:dyDescent="0.25">
      <c r="B10" t="s">
        <v>308</v>
      </c>
      <c r="D10" t="s">
        <v>308</v>
      </c>
      <c r="F10" t="b">
        <f t="shared" si="0"/>
        <v>1</v>
      </c>
    </row>
    <row r="11" spans="2:6" x14ac:dyDescent="0.25">
      <c r="B11" t="s">
        <v>309</v>
      </c>
      <c r="D11" t="s">
        <v>309</v>
      </c>
      <c r="F11" t="b">
        <f t="shared" si="0"/>
        <v>1</v>
      </c>
    </row>
    <row r="12" spans="2:6" x14ac:dyDescent="0.25">
      <c r="B12" t="s">
        <v>311</v>
      </c>
      <c r="D12" t="s">
        <v>311</v>
      </c>
      <c r="F12" t="b">
        <f t="shared" si="0"/>
        <v>1</v>
      </c>
    </row>
    <row r="13" spans="2:6" x14ac:dyDescent="0.25">
      <c r="B13" t="s">
        <v>306</v>
      </c>
      <c r="D13" t="s">
        <v>306</v>
      </c>
      <c r="F13" t="b">
        <f t="shared" si="0"/>
        <v>1</v>
      </c>
    </row>
    <row r="14" spans="2:6" x14ac:dyDescent="0.25">
      <c r="B14" t="s">
        <v>302</v>
      </c>
      <c r="D14" t="s">
        <v>302</v>
      </c>
      <c r="F14" t="b">
        <f t="shared" si="0"/>
        <v>1</v>
      </c>
    </row>
    <row r="15" spans="2:6" x14ac:dyDescent="0.25">
      <c r="B15" t="s">
        <v>301</v>
      </c>
      <c r="D15" t="s">
        <v>301</v>
      </c>
      <c r="F15" t="b">
        <f t="shared" si="0"/>
        <v>1</v>
      </c>
    </row>
    <row r="16" spans="2:6" x14ac:dyDescent="0.25">
      <c r="B16" t="s">
        <v>297</v>
      </c>
      <c r="D16" t="s">
        <v>297</v>
      </c>
      <c r="F16" t="b">
        <f t="shared" si="0"/>
        <v>1</v>
      </c>
    </row>
    <row r="17" spans="2:6" x14ac:dyDescent="0.25">
      <c r="B17" t="s">
        <v>296</v>
      </c>
      <c r="D17" t="s">
        <v>296</v>
      </c>
      <c r="F17" t="b">
        <f t="shared" si="0"/>
        <v>1</v>
      </c>
    </row>
    <row r="18" spans="2:6" x14ac:dyDescent="0.25">
      <c r="B18" t="s">
        <v>294</v>
      </c>
      <c r="D18" t="s">
        <v>294</v>
      </c>
      <c r="F18" t="b">
        <f t="shared" si="0"/>
        <v>1</v>
      </c>
    </row>
    <row r="19" spans="2:6" x14ac:dyDescent="0.25">
      <c r="B19" t="s">
        <v>295</v>
      </c>
      <c r="D19" t="s">
        <v>295</v>
      </c>
      <c r="F19" t="b">
        <f t="shared" si="0"/>
        <v>1</v>
      </c>
    </row>
    <row r="20" spans="2:6" x14ac:dyDescent="0.25">
      <c r="B20" t="s">
        <v>288</v>
      </c>
      <c r="D20" t="s">
        <v>288</v>
      </c>
      <c r="F20" t="b">
        <f t="shared" si="0"/>
        <v>1</v>
      </c>
    </row>
    <row r="21" spans="2:6" x14ac:dyDescent="0.25">
      <c r="B21" t="s">
        <v>289</v>
      </c>
      <c r="D21" t="s">
        <v>289</v>
      </c>
      <c r="F21" t="b">
        <f t="shared" si="0"/>
        <v>1</v>
      </c>
    </row>
    <row r="22" spans="2:6" x14ac:dyDescent="0.25">
      <c r="B22" t="s">
        <v>287</v>
      </c>
      <c r="D22" t="s">
        <v>287</v>
      </c>
      <c r="F22" t="b">
        <f t="shared" si="0"/>
        <v>1</v>
      </c>
    </row>
    <row r="23" spans="2:6" x14ac:dyDescent="0.25">
      <c r="B23" t="s">
        <v>300</v>
      </c>
      <c r="D23" t="s">
        <v>300</v>
      </c>
      <c r="F23" t="b">
        <f t="shared" si="0"/>
        <v>1</v>
      </c>
    </row>
    <row r="24" spans="2:6" x14ac:dyDescent="0.25">
      <c r="B24" t="s">
        <v>298</v>
      </c>
      <c r="D24" t="s">
        <v>298</v>
      </c>
      <c r="F24" t="b">
        <f t="shared" si="0"/>
        <v>1</v>
      </c>
    </row>
    <row r="25" spans="2:6" x14ac:dyDescent="0.25">
      <c r="B25" t="s">
        <v>299</v>
      </c>
      <c r="D25" t="s">
        <v>299</v>
      </c>
      <c r="F25" t="b">
        <f t="shared" si="0"/>
        <v>1</v>
      </c>
    </row>
    <row r="26" spans="2:6" x14ac:dyDescent="0.25">
      <c r="B26" t="s">
        <v>292</v>
      </c>
      <c r="D26" t="s">
        <v>292</v>
      </c>
      <c r="F26" t="b">
        <f t="shared" si="0"/>
        <v>1</v>
      </c>
    </row>
    <row r="27" spans="2:6" x14ac:dyDescent="0.25">
      <c r="B27" t="s">
        <v>293</v>
      </c>
      <c r="D27" t="s">
        <v>293</v>
      </c>
      <c r="F27" t="b">
        <f t="shared" si="0"/>
        <v>1</v>
      </c>
    </row>
    <row r="28" spans="2:6" x14ac:dyDescent="0.25">
      <c r="B28" t="s">
        <v>286</v>
      </c>
      <c r="D28" t="s">
        <v>286</v>
      </c>
      <c r="F28" t="b">
        <f t="shared" si="0"/>
        <v>1</v>
      </c>
    </row>
    <row r="29" spans="2:6" x14ac:dyDescent="0.25">
      <c r="B29" t="s">
        <v>285</v>
      </c>
      <c r="D29" t="s">
        <v>285</v>
      </c>
      <c r="F29" t="b">
        <f t="shared" si="0"/>
        <v>1</v>
      </c>
    </row>
    <row r="30" spans="2:6" x14ac:dyDescent="0.25">
      <c r="B30" t="s">
        <v>290</v>
      </c>
      <c r="D30" t="s">
        <v>290</v>
      </c>
      <c r="F30" t="b">
        <f t="shared" si="0"/>
        <v>1</v>
      </c>
    </row>
    <row r="31" spans="2:6" x14ac:dyDescent="0.25">
      <c r="B31" t="s">
        <v>291</v>
      </c>
      <c r="D31" t="s">
        <v>291</v>
      </c>
      <c r="F31" t="b">
        <f t="shared" si="0"/>
        <v>1</v>
      </c>
    </row>
    <row r="32" spans="2:6" x14ac:dyDescent="0.25">
      <c r="B32" t="s">
        <v>271</v>
      </c>
      <c r="D32" t="s">
        <v>271</v>
      </c>
      <c r="F32" t="b">
        <f t="shared" si="0"/>
        <v>1</v>
      </c>
    </row>
    <row r="33" spans="2:6" x14ac:dyDescent="0.25">
      <c r="B33" t="s">
        <v>257</v>
      </c>
      <c r="D33" t="s">
        <v>257</v>
      </c>
      <c r="F33" t="b">
        <f t="shared" si="0"/>
        <v>1</v>
      </c>
    </row>
    <row r="34" spans="2:6" x14ac:dyDescent="0.25">
      <c r="B34" t="s">
        <v>258</v>
      </c>
      <c r="D34" t="s">
        <v>258</v>
      </c>
      <c r="F34" t="b">
        <f t="shared" si="0"/>
        <v>1</v>
      </c>
    </row>
    <row r="35" spans="2:6" x14ac:dyDescent="0.25">
      <c r="B35" t="s">
        <v>259</v>
      </c>
      <c r="D35" t="s">
        <v>259</v>
      </c>
      <c r="F35" t="b">
        <f t="shared" si="0"/>
        <v>1</v>
      </c>
    </row>
    <row r="36" spans="2:6" x14ac:dyDescent="0.25">
      <c r="B36" t="s">
        <v>263</v>
      </c>
      <c r="D36" t="s">
        <v>263</v>
      </c>
      <c r="F36" t="b">
        <f t="shared" si="0"/>
        <v>1</v>
      </c>
    </row>
    <row r="37" spans="2:6" x14ac:dyDescent="0.25">
      <c r="B37" t="s">
        <v>264</v>
      </c>
      <c r="D37" t="s">
        <v>264</v>
      </c>
      <c r="F37" t="b">
        <f t="shared" si="0"/>
        <v>1</v>
      </c>
    </row>
    <row r="38" spans="2:6" x14ac:dyDescent="0.25">
      <c r="B38" t="s">
        <v>265</v>
      </c>
      <c r="D38" t="s">
        <v>265</v>
      </c>
      <c r="F38" t="b">
        <f t="shared" si="0"/>
        <v>1</v>
      </c>
    </row>
    <row r="39" spans="2:6" x14ac:dyDescent="0.25">
      <c r="B39" t="s">
        <v>260</v>
      </c>
      <c r="D39" t="s">
        <v>260</v>
      </c>
      <c r="F39" t="b">
        <f t="shared" si="0"/>
        <v>1</v>
      </c>
    </row>
    <row r="40" spans="2:6" x14ac:dyDescent="0.25">
      <c r="B40" t="s">
        <v>261</v>
      </c>
      <c r="D40" t="s">
        <v>261</v>
      </c>
      <c r="F40" t="b">
        <f t="shared" si="0"/>
        <v>1</v>
      </c>
    </row>
    <row r="41" spans="2:6" x14ac:dyDescent="0.25">
      <c r="B41" t="s">
        <v>262</v>
      </c>
      <c r="D41" t="s">
        <v>262</v>
      </c>
      <c r="F41" t="b">
        <f t="shared" si="0"/>
        <v>1</v>
      </c>
    </row>
    <row r="42" spans="2:6" x14ac:dyDescent="0.25">
      <c r="B42" t="s">
        <v>275</v>
      </c>
      <c r="D42" t="s">
        <v>275</v>
      </c>
      <c r="F42" t="b">
        <f t="shared" si="0"/>
        <v>1</v>
      </c>
    </row>
    <row r="43" spans="2:6" x14ac:dyDescent="0.25">
      <c r="B43" t="s">
        <v>276</v>
      </c>
      <c r="D43" t="s">
        <v>276</v>
      </c>
      <c r="F43" t="b">
        <f t="shared" si="0"/>
        <v>1</v>
      </c>
    </row>
    <row r="44" spans="2:6" x14ac:dyDescent="0.25">
      <c r="B44" t="s">
        <v>277</v>
      </c>
      <c r="D44" t="s">
        <v>277</v>
      </c>
      <c r="F44" t="b">
        <f t="shared" si="0"/>
        <v>1</v>
      </c>
    </row>
    <row r="45" spans="2:6" x14ac:dyDescent="0.25">
      <c r="B45" t="s">
        <v>278</v>
      </c>
      <c r="D45" t="s">
        <v>278</v>
      </c>
      <c r="F45" t="b">
        <f t="shared" si="0"/>
        <v>1</v>
      </c>
    </row>
    <row r="46" spans="2:6" x14ac:dyDescent="0.25">
      <c r="B46" t="s">
        <v>279</v>
      </c>
      <c r="D46" t="s">
        <v>279</v>
      </c>
      <c r="F46" t="b">
        <f t="shared" si="0"/>
        <v>1</v>
      </c>
    </row>
    <row r="47" spans="2:6" x14ac:dyDescent="0.25">
      <c r="B47" t="s">
        <v>280</v>
      </c>
      <c r="D47" t="s">
        <v>280</v>
      </c>
      <c r="F47" t="b">
        <f t="shared" si="0"/>
        <v>1</v>
      </c>
    </row>
    <row r="48" spans="2:6" x14ac:dyDescent="0.25">
      <c r="B48" t="s">
        <v>272</v>
      </c>
      <c r="D48" t="s">
        <v>272</v>
      </c>
      <c r="F48" t="b">
        <f t="shared" si="0"/>
        <v>1</v>
      </c>
    </row>
    <row r="49" spans="2:6" x14ac:dyDescent="0.25">
      <c r="B49" t="s">
        <v>281</v>
      </c>
      <c r="D49" t="s">
        <v>281</v>
      </c>
      <c r="F49" t="b">
        <f t="shared" si="0"/>
        <v>1</v>
      </c>
    </row>
    <row r="50" spans="2:6" x14ac:dyDescent="0.25">
      <c r="B50" t="s">
        <v>256</v>
      </c>
      <c r="D50" t="s">
        <v>256</v>
      </c>
      <c r="F50" t="b">
        <f t="shared" si="0"/>
        <v>1</v>
      </c>
    </row>
    <row r="51" spans="2:6" x14ac:dyDescent="0.25">
      <c r="B51" t="s">
        <v>274</v>
      </c>
      <c r="D51" t="s">
        <v>274</v>
      </c>
      <c r="F51" t="b">
        <f t="shared" si="0"/>
        <v>1</v>
      </c>
    </row>
    <row r="52" spans="2:6" x14ac:dyDescent="0.25">
      <c r="B52" t="s">
        <v>268</v>
      </c>
      <c r="D52" t="s">
        <v>268</v>
      </c>
      <c r="F52" t="b">
        <f t="shared" si="0"/>
        <v>1</v>
      </c>
    </row>
    <row r="53" spans="2:6" x14ac:dyDescent="0.25">
      <c r="B53" t="s">
        <v>269</v>
      </c>
      <c r="D53" t="s">
        <v>269</v>
      </c>
      <c r="F53" t="b">
        <f t="shared" si="0"/>
        <v>1</v>
      </c>
    </row>
    <row r="54" spans="2:6" x14ac:dyDescent="0.25">
      <c r="B54" t="s">
        <v>270</v>
      </c>
      <c r="D54" t="s">
        <v>270</v>
      </c>
      <c r="F54" t="b">
        <f t="shared" si="0"/>
        <v>1</v>
      </c>
    </row>
    <row r="55" spans="2:6" x14ac:dyDescent="0.25">
      <c r="B55" t="s">
        <v>283</v>
      </c>
      <c r="D55" t="s">
        <v>283</v>
      </c>
      <c r="F55" t="b">
        <f t="shared" si="0"/>
        <v>1</v>
      </c>
    </row>
    <row r="56" spans="2:6" x14ac:dyDescent="0.25">
      <c r="B56" t="s">
        <v>284</v>
      </c>
      <c r="D56" t="s">
        <v>284</v>
      </c>
      <c r="F56" t="b">
        <f t="shared" si="0"/>
        <v>1</v>
      </c>
    </row>
    <row r="57" spans="2:6" x14ac:dyDescent="0.25">
      <c r="B57" t="s">
        <v>266</v>
      </c>
      <c r="D57" t="s">
        <v>266</v>
      </c>
      <c r="F57" t="b">
        <f t="shared" si="0"/>
        <v>1</v>
      </c>
    </row>
    <row r="58" spans="2:6" x14ac:dyDescent="0.25">
      <c r="B58" t="s">
        <v>273</v>
      </c>
      <c r="D58" t="s">
        <v>273</v>
      </c>
      <c r="F58" t="b">
        <f t="shared" si="0"/>
        <v>1</v>
      </c>
    </row>
    <row r="59" spans="2:6" x14ac:dyDescent="0.25">
      <c r="B59" t="s">
        <v>282</v>
      </c>
      <c r="D59" t="s">
        <v>282</v>
      </c>
      <c r="F59" t="b">
        <f t="shared" si="0"/>
        <v>1</v>
      </c>
    </row>
    <row r="60" spans="2:6" x14ac:dyDescent="0.25">
      <c r="B60" t="s">
        <v>267</v>
      </c>
      <c r="D60" t="s">
        <v>267</v>
      </c>
      <c r="F60" t="b">
        <f t="shared" si="0"/>
        <v>1</v>
      </c>
    </row>
    <row r="61" spans="2:6" x14ac:dyDescent="0.25">
      <c r="B61" t="s">
        <v>249</v>
      </c>
      <c r="D61" t="s">
        <v>249</v>
      </c>
      <c r="F61" t="b">
        <f t="shared" si="0"/>
        <v>1</v>
      </c>
    </row>
    <row r="62" spans="2:6" x14ac:dyDescent="0.25">
      <c r="B62" t="s">
        <v>248</v>
      </c>
      <c r="D62" t="s">
        <v>248</v>
      </c>
      <c r="F62" t="b">
        <f t="shared" si="0"/>
        <v>1</v>
      </c>
    </row>
    <row r="63" spans="2:6" x14ac:dyDescent="0.25">
      <c r="B63" t="s">
        <v>250</v>
      </c>
      <c r="D63" t="s">
        <v>250</v>
      </c>
      <c r="F63" t="b">
        <f t="shared" si="0"/>
        <v>1</v>
      </c>
    </row>
    <row r="64" spans="2:6" x14ac:dyDescent="0.25">
      <c r="B64" t="s">
        <v>315</v>
      </c>
      <c r="D64" t="s">
        <v>315</v>
      </c>
      <c r="F64" t="b">
        <f t="shared" si="0"/>
        <v>1</v>
      </c>
    </row>
    <row r="65" spans="2:6" x14ac:dyDescent="0.25">
      <c r="B65" t="s">
        <v>314</v>
      </c>
      <c r="D65" t="s">
        <v>314</v>
      </c>
      <c r="F65" t="b">
        <f t="shared" si="0"/>
        <v>1</v>
      </c>
    </row>
    <row r="66" spans="2:6" x14ac:dyDescent="0.25">
      <c r="B66" t="s">
        <v>253</v>
      </c>
      <c r="D66" t="s">
        <v>253</v>
      </c>
      <c r="F66" t="b">
        <f t="shared" si="0"/>
        <v>1</v>
      </c>
    </row>
    <row r="67" spans="2:6" x14ac:dyDescent="0.25">
      <c r="B67" t="s">
        <v>255</v>
      </c>
      <c r="D67" t="s">
        <v>255</v>
      </c>
      <c r="F67" t="b">
        <f t="shared" si="0"/>
        <v>1</v>
      </c>
    </row>
    <row r="68" spans="2:6" x14ac:dyDescent="0.25">
      <c r="B68" t="s">
        <v>254</v>
      </c>
      <c r="D68" t="s">
        <v>254</v>
      </c>
      <c r="F68" t="b">
        <f t="shared" ref="F68:F131" si="1">B68=D68</f>
        <v>1</v>
      </c>
    </row>
    <row r="69" spans="2:6" x14ac:dyDescent="0.25">
      <c r="B69" t="s">
        <v>251</v>
      </c>
      <c r="D69" t="s">
        <v>251</v>
      </c>
      <c r="F69" t="b">
        <f t="shared" si="1"/>
        <v>1</v>
      </c>
    </row>
    <row r="70" spans="2:6" x14ac:dyDescent="0.25">
      <c r="B70" t="s">
        <v>252</v>
      </c>
      <c r="D70" t="s">
        <v>252</v>
      </c>
      <c r="F70" t="b">
        <f t="shared" si="1"/>
        <v>1</v>
      </c>
    </row>
    <row r="71" spans="2:6" x14ac:dyDescent="0.25">
      <c r="B71" t="s">
        <v>247</v>
      </c>
      <c r="D71" t="s">
        <v>247</v>
      </c>
      <c r="F71" t="b">
        <f t="shared" si="1"/>
        <v>1</v>
      </c>
    </row>
    <row r="72" spans="2:6" x14ac:dyDescent="0.25">
      <c r="B72" t="s">
        <v>345</v>
      </c>
      <c r="D72" t="s">
        <v>345</v>
      </c>
      <c r="F72" t="b">
        <f t="shared" si="1"/>
        <v>1</v>
      </c>
    </row>
    <row r="73" spans="2:6" x14ac:dyDescent="0.25">
      <c r="B73" t="s">
        <v>344</v>
      </c>
      <c r="D73" t="s">
        <v>344</v>
      </c>
      <c r="F73" t="b">
        <f t="shared" si="1"/>
        <v>1</v>
      </c>
    </row>
    <row r="74" spans="2:6" x14ac:dyDescent="0.25">
      <c r="B74" t="s">
        <v>339</v>
      </c>
      <c r="D74" t="s">
        <v>339</v>
      </c>
      <c r="F74" t="b">
        <f t="shared" si="1"/>
        <v>1</v>
      </c>
    </row>
    <row r="75" spans="2:6" x14ac:dyDescent="0.25">
      <c r="B75" t="s">
        <v>337</v>
      </c>
      <c r="D75" t="s">
        <v>337</v>
      </c>
      <c r="F75" t="b">
        <f t="shared" si="1"/>
        <v>1</v>
      </c>
    </row>
    <row r="76" spans="2:6" x14ac:dyDescent="0.25">
      <c r="B76" t="s">
        <v>343</v>
      </c>
      <c r="D76" t="s">
        <v>343</v>
      </c>
      <c r="F76" t="b">
        <f t="shared" si="1"/>
        <v>1</v>
      </c>
    </row>
    <row r="77" spans="2:6" x14ac:dyDescent="0.25">
      <c r="B77" t="s">
        <v>335</v>
      </c>
      <c r="D77" t="s">
        <v>335</v>
      </c>
      <c r="F77" t="b">
        <f t="shared" si="1"/>
        <v>1</v>
      </c>
    </row>
    <row r="78" spans="2:6" x14ac:dyDescent="0.25">
      <c r="B78" t="s">
        <v>340</v>
      </c>
      <c r="D78" t="s">
        <v>340</v>
      </c>
      <c r="F78" t="b">
        <f t="shared" si="1"/>
        <v>1</v>
      </c>
    </row>
    <row r="79" spans="2:6" x14ac:dyDescent="0.25">
      <c r="B79" t="s">
        <v>341</v>
      </c>
      <c r="D79" t="s">
        <v>341</v>
      </c>
      <c r="F79" t="b">
        <f t="shared" si="1"/>
        <v>1</v>
      </c>
    </row>
    <row r="80" spans="2:6" x14ac:dyDescent="0.25">
      <c r="B80" t="s">
        <v>338</v>
      </c>
      <c r="D80" t="s">
        <v>338</v>
      </c>
      <c r="F80" t="b">
        <f t="shared" si="1"/>
        <v>1</v>
      </c>
    </row>
    <row r="81" spans="2:6" x14ac:dyDescent="0.25">
      <c r="B81" t="s">
        <v>346</v>
      </c>
      <c r="D81" t="s">
        <v>346</v>
      </c>
      <c r="F81" t="b">
        <f t="shared" si="1"/>
        <v>1</v>
      </c>
    </row>
    <row r="82" spans="2:6" x14ac:dyDescent="0.25">
      <c r="B82" t="s">
        <v>336</v>
      </c>
      <c r="D82" t="s">
        <v>336</v>
      </c>
      <c r="F82" t="b">
        <f t="shared" si="1"/>
        <v>1</v>
      </c>
    </row>
    <row r="83" spans="2:6" x14ac:dyDescent="0.25">
      <c r="B83" t="s">
        <v>342</v>
      </c>
      <c r="D83" t="s">
        <v>342</v>
      </c>
      <c r="F83" t="b">
        <f t="shared" si="1"/>
        <v>1</v>
      </c>
    </row>
    <row r="84" spans="2:6" x14ac:dyDescent="0.25">
      <c r="B84" t="s">
        <v>327</v>
      </c>
      <c r="D84" t="s">
        <v>327</v>
      </c>
      <c r="F84" t="b">
        <f t="shared" si="1"/>
        <v>1</v>
      </c>
    </row>
    <row r="85" spans="2:6" x14ac:dyDescent="0.25">
      <c r="B85" t="s">
        <v>329</v>
      </c>
      <c r="D85" t="s">
        <v>329</v>
      </c>
      <c r="F85" t="b">
        <f t="shared" si="1"/>
        <v>1</v>
      </c>
    </row>
    <row r="86" spans="2:6" x14ac:dyDescent="0.25">
      <c r="B86" t="s">
        <v>322</v>
      </c>
      <c r="D86" t="s">
        <v>322</v>
      </c>
      <c r="F86" t="b">
        <f t="shared" si="1"/>
        <v>1</v>
      </c>
    </row>
    <row r="87" spans="2:6" x14ac:dyDescent="0.25">
      <c r="B87" t="s">
        <v>320</v>
      </c>
      <c r="D87" t="s">
        <v>320</v>
      </c>
      <c r="F87" t="b">
        <f t="shared" si="1"/>
        <v>1</v>
      </c>
    </row>
    <row r="88" spans="2:6" x14ac:dyDescent="0.25">
      <c r="B88" t="s">
        <v>332</v>
      </c>
      <c r="D88" t="s">
        <v>332</v>
      </c>
      <c r="F88" t="b">
        <f t="shared" si="1"/>
        <v>1</v>
      </c>
    </row>
    <row r="89" spans="2:6" x14ac:dyDescent="0.25">
      <c r="B89" t="s">
        <v>323</v>
      </c>
      <c r="D89" t="s">
        <v>323</v>
      </c>
      <c r="F89" t="b">
        <f t="shared" si="1"/>
        <v>1</v>
      </c>
    </row>
    <row r="90" spans="2:6" x14ac:dyDescent="0.25">
      <c r="B90" t="s">
        <v>333</v>
      </c>
      <c r="D90" t="s">
        <v>333</v>
      </c>
      <c r="F90" t="b">
        <f t="shared" si="1"/>
        <v>1</v>
      </c>
    </row>
    <row r="91" spans="2:6" x14ac:dyDescent="0.25">
      <c r="B91" t="s">
        <v>324</v>
      </c>
      <c r="D91" t="s">
        <v>324</v>
      </c>
      <c r="F91" t="b">
        <f t="shared" si="1"/>
        <v>1</v>
      </c>
    </row>
    <row r="92" spans="2:6" x14ac:dyDescent="0.25">
      <c r="B92" t="s">
        <v>319</v>
      </c>
      <c r="D92" t="s">
        <v>319</v>
      </c>
      <c r="F92" t="b">
        <f t="shared" si="1"/>
        <v>1</v>
      </c>
    </row>
    <row r="93" spans="2:6" x14ac:dyDescent="0.25">
      <c r="B93" t="s">
        <v>330</v>
      </c>
      <c r="D93" t="s">
        <v>330</v>
      </c>
      <c r="F93" t="b">
        <f t="shared" si="1"/>
        <v>1</v>
      </c>
    </row>
    <row r="94" spans="2:6" x14ac:dyDescent="0.25">
      <c r="B94" t="s">
        <v>331</v>
      </c>
      <c r="D94" t="s">
        <v>331</v>
      </c>
      <c r="F94" t="b">
        <f t="shared" si="1"/>
        <v>1</v>
      </c>
    </row>
    <row r="95" spans="2:6" x14ac:dyDescent="0.25">
      <c r="B95" t="s">
        <v>325</v>
      </c>
      <c r="D95" t="s">
        <v>325</v>
      </c>
      <c r="F95" t="b">
        <f t="shared" si="1"/>
        <v>1</v>
      </c>
    </row>
    <row r="96" spans="2:6" x14ac:dyDescent="0.25">
      <c r="B96" t="s">
        <v>317</v>
      </c>
      <c r="D96" t="s">
        <v>317</v>
      </c>
      <c r="F96" t="b">
        <f t="shared" si="1"/>
        <v>1</v>
      </c>
    </row>
    <row r="97" spans="2:6" x14ac:dyDescent="0.25">
      <c r="B97" t="s">
        <v>321</v>
      </c>
      <c r="D97" t="s">
        <v>321</v>
      </c>
      <c r="F97" t="b">
        <f t="shared" si="1"/>
        <v>1</v>
      </c>
    </row>
    <row r="98" spans="2:6" x14ac:dyDescent="0.25">
      <c r="B98" t="s">
        <v>328</v>
      </c>
      <c r="D98" t="s">
        <v>328</v>
      </c>
      <c r="F98" t="b">
        <f t="shared" si="1"/>
        <v>1</v>
      </c>
    </row>
    <row r="99" spans="2:6" x14ac:dyDescent="0.25">
      <c r="B99" t="s">
        <v>318</v>
      </c>
      <c r="D99" t="s">
        <v>318</v>
      </c>
      <c r="F99" t="b">
        <f t="shared" si="1"/>
        <v>1</v>
      </c>
    </row>
    <row r="100" spans="2:6" x14ac:dyDescent="0.25">
      <c r="B100" t="s">
        <v>316</v>
      </c>
      <c r="D100" t="s">
        <v>316</v>
      </c>
      <c r="F100" t="b">
        <f t="shared" si="1"/>
        <v>1</v>
      </c>
    </row>
    <row r="101" spans="2:6" x14ac:dyDescent="0.25">
      <c r="B101" t="s">
        <v>326</v>
      </c>
      <c r="D101" t="s">
        <v>326</v>
      </c>
      <c r="F101" t="b">
        <f t="shared" si="1"/>
        <v>1</v>
      </c>
    </row>
    <row r="102" spans="2:6" x14ac:dyDescent="0.25">
      <c r="B102" t="s">
        <v>334</v>
      </c>
      <c r="D102" t="s">
        <v>334</v>
      </c>
      <c r="F102" t="b">
        <f t="shared" si="1"/>
        <v>1</v>
      </c>
    </row>
    <row r="103" spans="2:6" x14ac:dyDescent="0.25">
      <c r="B103" t="s">
        <v>347</v>
      </c>
      <c r="D103" t="s">
        <v>347</v>
      </c>
      <c r="F103" t="b">
        <f t="shared" si="1"/>
        <v>1</v>
      </c>
    </row>
    <row r="104" spans="2:6" x14ac:dyDescent="0.25">
      <c r="B104" t="s">
        <v>380</v>
      </c>
      <c r="D104" t="s">
        <v>380</v>
      </c>
      <c r="F104" t="b">
        <f t="shared" si="1"/>
        <v>1</v>
      </c>
    </row>
    <row r="105" spans="2:6" x14ac:dyDescent="0.25">
      <c r="B105" t="s">
        <v>379</v>
      </c>
      <c r="D105" t="s">
        <v>379</v>
      </c>
      <c r="F105" t="b">
        <f t="shared" si="1"/>
        <v>1</v>
      </c>
    </row>
    <row r="106" spans="2:6" x14ac:dyDescent="0.25">
      <c r="B106" t="s">
        <v>378</v>
      </c>
      <c r="D106" t="s">
        <v>378</v>
      </c>
      <c r="F106" t="b">
        <f t="shared" si="1"/>
        <v>1</v>
      </c>
    </row>
    <row r="107" spans="2:6" x14ac:dyDescent="0.25">
      <c r="B107" t="s">
        <v>373</v>
      </c>
      <c r="D107" t="s">
        <v>373</v>
      </c>
      <c r="F107" t="b">
        <f t="shared" si="1"/>
        <v>1</v>
      </c>
    </row>
    <row r="108" spans="2:6" x14ac:dyDescent="0.25">
      <c r="B108" t="s">
        <v>371</v>
      </c>
      <c r="D108" t="s">
        <v>371</v>
      </c>
      <c r="F108" t="b">
        <f t="shared" si="1"/>
        <v>1</v>
      </c>
    </row>
    <row r="109" spans="2:6" x14ac:dyDescent="0.25">
      <c r="B109" t="s">
        <v>377</v>
      </c>
      <c r="D109" t="s">
        <v>377</v>
      </c>
      <c r="F109" t="b">
        <f t="shared" si="1"/>
        <v>1</v>
      </c>
    </row>
    <row r="110" spans="2:6" x14ac:dyDescent="0.25">
      <c r="B110" t="s">
        <v>369</v>
      </c>
      <c r="D110" t="s">
        <v>369</v>
      </c>
      <c r="F110" t="b">
        <f t="shared" si="1"/>
        <v>1</v>
      </c>
    </row>
    <row r="111" spans="2:6" x14ac:dyDescent="0.25">
      <c r="B111" t="s">
        <v>374</v>
      </c>
      <c r="D111" t="s">
        <v>374</v>
      </c>
      <c r="F111" t="b">
        <f t="shared" si="1"/>
        <v>1</v>
      </c>
    </row>
    <row r="112" spans="2:6" x14ac:dyDescent="0.25">
      <c r="B112" t="s">
        <v>375</v>
      </c>
      <c r="D112" t="s">
        <v>375</v>
      </c>
      <c r="F112" t="b">
        <f t="shared" si="1"/>
        <v>1</v>
      </c>
    </row>
    <row r="113" spans="2:6" x14ac:dyDescent="0.25">
      <c r="B113" t="s">
        <v>372</v>
      </c>
      <c r="D113" t="s">
        <v>372</v>
      </c>
      <c r="F113" t="b">
        <f t="shared" si="1"/>
        <v>1</v>
      </c>
    </row>
    <row r="114" spans="2:6" x14ac:dyDescent="0.25">
      <c r="B114" t="s">
        <v>381</v>
      </c>
      <c r="D114" t="s">
        <v>381</v>
      </c>
      <c r="F114" t="b">
        <f t="shared" si="1"/>
        <v>1</v>
      </c>
    </row>
    <row r="115" spans="2:6" x14ac:dyDescent="0.25">
      <c r="B115" t="s">
        <v>370</v>
      </c>
      <c r="D115" t="s">
        <v>370</v>
      </c>
      <c r="F115" t="b">
        <f t="shared" si="1"/>
        <v>1</v>
      </c>
    </row>
    <row r="116" spans="2:6" x14ac:dyDescent="0.25">
      <c r="B116" t="s">
        <v>376</v>
      </c>
      <c r="D116" t="s">
        <v>376</v>
      </c>
      <c r="F116" t="b">
        <f t="shared" si="1"/>
        <v>1</v>
      </c>
    </row>
    <row r="117" spans="2:6" x14ac:dyDescent="0.25">
      <c r="B117" t="s">
        <v>361</v>
      </c>
      <c r="D117" t="s">
        <v>361</v>
      </c>
      <c r="F117" t="b">
        <f t="shared" si="1"/>
        <v>1</v>
      </c>
    </row>
    <row r="118" spans="2:6" x14ac:dyDescent="0.25">
      <c r="B118" t="s">
        <v>363</v>
      </c>
      <c r="D118" t="s">
        <v>363</v>
      </c>
      <c r="F118" t="b">
        <f t="shared" si="1"/>
        <v>1</v>
      </c>
    </row>
    <row r="119" spans="2:6" x14ac:dyDescent="0.25">
      <c r="B119" t="s">
        <v>356</v>
      </c>
      <c r="D119" t="s">
        <v>356</v>
      </c>
      <c r="F119" t="b">
        <f t="shared" si="1"/>
        <v>1</v>
      </c>
    </row>
    <row r="120" spans="2:6" x14ac:dyDescent="0.25">
      <c r="B120" t="s">
        <v>354</v>
      </c>
      <c r="D120" t="s">
        <v>354</v>
      </c>
      <c r="F120" t="b">
        <f t="shared" si="1"/>
        <v>1</v>
      </c>
    </row>
    <row r="121" spans="2:6" x14ac:dyDescent="0.25">
      <c r="B121" t="s">
        <v>366</v>
      </c>
      <c r="D121" t="s">
        <v>366</v>
      </c>
      <c r="F121" t="b">
        <f t="shared" si="1"/>
        <v>1</v>
      </c>
    </row>
    <row r="122" spans="2:6" x14ac:dyDescent="0.25">
      <c r="B122" t="s">
        <v>357</v>
      </c>
      <c r="D122" t="s">
        <v>357</v>
      </c>
      <c r="F122" t="b">
        <f t="shared" si="1"/>
        <v>1</v>
      </c>
    </row>
    <row r="123" spans="2:6" x14ac:dyDescent="0.25">
      <c r="B123" t="s">
        <v>367</v>
      </c>
      <c r="D123" t="s">
        <v>367</v>
      </c>
      <c r="F123" t="b">
        <f t="shared" si="1"/>
        <v>1</v>
      </c>
    </row>
    <row r="124" spans="2:6" x14ac:dyDescent="0.25">
      <c r="B124" t="s">
        <v>358</v>
      </c>
      <c r="D124" t="s">
        <v>358</v>
      </c>
      <c r="F124" t="b">
        <f t="shared" si="1"/>
        <v>1</v>
      </c>
    </row>
    <row r="125" spans="2:6" x14ac:dyDescent="0.25">
      <c r="B125" t="s">
        <v>353</v>
      </c>
      <c r="D125" t="s">
        <v>353</v>
      </c>
      <c r="F125" t="b">
        <f t="shared" si="1"/>
        <v>1</v>
      </c>
    </row>
    <row r="126" spans="2:6" x14ac:dyDescent="0.25">
      <c r="B126" t="s">
        <v>364</v>
      </c>
      <c r="D126" t="s">
        <v>364</v>
      </c>
      <c r="F126" t="b">
        <f t="shared" si="1"/>
        <v>1</v>
      </c>
    </row>
    <row r="127" spans="2:6" x14ac:dyDescent="0.25">
      <c r="B127" t="s">
        <v>365</v>
      </c>
      <c r="D127" t="s">
        <v>365</v>
      </c>
      <c r="F127" t="b">
        <f t="shared" si="1"/>
        <v>1</v>
      </c>
    </row>
    <row r="128" spans="2:6" x14ac:dyDescent="0.25">
      <c r="B128" t="s">
        <v>359</v>
      </c>
      <c r="D128" t="s">
        <v>359</v>
      </c>
      <c r="F128" t="b">
        <f t="shared" si="1"/>
        <v>1</v>
      </c>
    </row>
    <row r="129" spans="2:6" x14ac:dyDescent="0.25">
      <c r="B129" t="s">
        <v>351</v>
      </c>
      <c r="D129" t="s">
        <v>351</v>
      </c>
      <c r="F129" t="b">
        <f t="shared" si="1"/>
        <v>1</v>
      </c>
    </row>
    <row r="130" spans="2:6" x14ac:dyDescent="0.25">
      <c r="B130" t="s">
        <v>355</v>
      </c>
      <c r="D130" t="s">
        <v>355</v>
      </c>
      <c r="F130" t="b">
        <f t="shared" si="1"/>
        <v>1</v>
      </c>
    </row>
    <row r="131" spans="2:6" x14ac:dyDescent="0.25">
      <c r="B131" t="s">
        <v>362</v>
      </c>
      <c r="D131" t="s">
        <v>362</v>
      </c>
      <c r="F131" t="b">
        <f t="shared" si="1"/>
        <v>1</v>
      </c>
    </row>
    <row r="132" spans="2:6" x14ac:dyDescent="0.25">
      <c r="B132" t="s">
        <v>352</v>
      </c>
      <c r="D132" t="s">
        <v>352</v>
      </c>
      <c r="F132" t="b">
        <f t="shared" ref="F132:F195" si="2">B132=D132</f>
        <v>1</v>
      </c>
    </row>
    <row r="133" spans="2:6" x14ac:dyDescent="0.25">
      <c r="B133" t="s">
        <v>350</v>
      </c>
      <c r="D133" t="s">
        <v>350</v>
      </c>
      <c r="F133" t="b">
        <f t="shared" si="2"/>
        <v>1</v>
      </c>
    </row>
    <row r="134" spans="2:6" x14ac:dyDescent="0.25">
      <c r="B134" t="s">
        <v>360</v>
      </c>
      <c r="D134" t="s">
        <v>360</v>
      </c>
      <c r="F134" t="b">
        <f t="shared" si="2"/>
        <v>1</v>
      </c>
    </row>
    <row r="135" spans="2:6" x14ac:dyDescent="0.25">
      <c r="B135" t="s">
        <v>368</v>
      </c>
      <c r="D135" t="s">
        <v>368</v>
      </c>
      <c r="F135" t="b">
        <f t="shared" si="2"/>
        <v>1</v>
      </c>
    </row>
    <row r="136" spans="2:6" x14ac:dyDescent="0.25">
      <c r="B136" t="s">
        <v>383</v>
      </c>
      <c r="D136" t="s">
        <v>383</v>
      </c>
      <c r="F136" t="b">
        <f t="shared" si="2"/>
        <v>1</v>
      </c>
    </row>
    <row r="137" spans="2:6" x14ac:dyDescent="0.25">
      <c r="B137" t="s">
        <v>382</v>
      </c>
      <c r="D137" t="s">
        <v>382</v>
      </c>
      <c r="F137" t="b">
        <f t="shared" si="2"/>
        <v>1</v>
      </c>
    </row>
    <row r="138" spans="2:6" x14ac:dyDescent="0.25">
      <c r="B138" t="s">
        <v>384</v>
      </c>
      <c r="D138" t="s">
        <v>384</v>
      </c>
      <c r="F138" t="b">
        <f t="shared" si="2"/>
        <v>1</v>
      </c>
    </row>
    <row r="139" spans="2:6" x14ac:dyDescent="0.25">
      <c r="B139" t="s">
        <v>349</v>
      </c>
      <c r="D139" t="s">
        <v>349</v>
      </c>
      <c r="F139" t="b">
        <f t="shared" si="2"/>
        <v>1</v>
      </c>
    </row>
    <row r="140" spans="2:6" x14ac:dyDescent="0.25">
      <c r="B140" t="s">
        <v>348</v>
      </c>
      <c r="D140" t="s">
        <v>348</v>
      </c>
      <c r="F140" t="b">
        <f t="shared" si="2"/>
        <v>1</v>
      </c>
    </row>
    <row r="141" spans="2:6" x14ac:dyDescent="0.25">
      <c r="B141" t="s">
        <v>412</v>
      </c>
      <c r="D141" t="s">
        <v>412</v>
      </c>
      <c r="F141" t="b">
        <f t="shared" si="2"/>
        <v>1</v>
      </c>
    </row>
    <row r="142" spans="2:6" x14ac:dyDescent="0.25">
      <c r="B142" t="s">
        <v>411</v>
      </c>
      <c r="D142" t="s">
        <v>411</v>
      </c>
      <c r="F142" t="b">
        <f t="shared" si="2"/>
        <v>1</v>
      </c>
    </row>
    <row r="143" spans="2:6" x14ac:dyDescent="0.25">
      <c r="B143" t="s">
        <v>410</v>
      </c>
      <c r="D143" t="s">
        <v>410</v>
      </c>
      <c r="F143" t="b">
        <f t="shared" si="2"/>
        <v>1</v>
      </c>
    </row>
    <row r="144" spans="2:6" x14ac:dyDescent="0.25">
      <c r="B144" t="s">
        <v>406</v>
      </c>
      <c r="D144" t="s">
        <v>406</v>
      </c>
      <c r="F144" t="b">
        <f t="shared" si="2"/>
        <v>1</v>
      </c>
    </row>
    <row r="145" spans="2:6" x14ac:dyDescent="0.25">
      <c r="B145" t="s">
        <v>404</v>
      </c>
      <c r="D145" t="s">
        <v>404</v>
      </c>
      <c r="F145" t="b">
        <f t="shared" si="2"/>
        <v>1</v>
      </c>
    </row>
    <row r="146" spans="2:6" x14ac:dyDescent="0.25">
      <c r="B146" t="s">
        <v>409</v>
      </c>
      <c r="D146" t="s">
        <v>409</v>
      </c>
      <c r="F146" t="b">
        <f t="shared" si="2"/>
        <v>1</v>
      </c>
    </row>
    <row r="147" spans="2:6" x14ac:dyDescent="0.25">
      <c r="B147" t="s">
        <v>402</v>
      </c>
      <c r="D147" t="s">
        <v>402</v>
      </c>
      <c r="F147" t="b">
        <f t="shared" si="2"/>
        <v>1</v>
      </c>
    </row>
    <row r="148" spans="2:6" x14ac:dyDescent="0.25">
      <c r="B148" t="s">
        <v>407</v>
      </c>
      <c r="D148" t="s">
        <v>407</v>
      </c>
      <c r="F148" t="b">
        <f t="shared" si="2"/>
        <v>1</v>
      </c>
    </row>
    <row r="149" spans="2:6" x14ac:dyDescent="0.25">
      <c r="B149" t="s">
        <v>408</v>
      </c>
      <c r="D149" t="s">
        <v>408</v>
      </c>
      <c r="F149" t="b">
        <f t="shared" si="2"/>
        <v>1</v>
      </c>
    </row>
    <row r="150" spans="2:6" x14ac:dyDescent="0.25">
      <c r="B150" t="s">
        <v>405</v>
      </c>
      <c r="D150" t="s">
        <v>405</v>
      </c>
      <c r="F150" t="b">
        <f t="shared" si="2"/>
        <v>1</v>
      </c>
    </row>
    <row r="151" spans="2:6" x14ac:dyDescent="0.25">
      <c r="B151" t="s">
        <v>413</v>
      </c>
      <c r="D151" t="s">
        <v>413</v>
      </c>
      <c r="F151" t="b">
        <f t="shared" si="2"/>
        <v>1</v>
      </c>
    </row>
    <row r="152" spans="2:6" x14ac:dyDescent="0.25">
      <c r="B152" t="s">
        <v>403</v>
      </c>
      <c r="D152" t="s">
        <v>403</v>
      </c>
      <c r="F152" t="b">
        <f t="shared" si="2"/>
        <v>1</v>
      </c>
    </row>
    <row r="153" spans="2:6" x14ac:dyDescent="0.25">
      <c r="B153" t="s">
        <v>395</v>
      </c>
      <c r="D153" t="s">
        <v>395</v>
      </c>
      <c r="F153" t="b">
        <f t="shared" si="2"/>
        <v>1</v>
      </c>
    </row>
    <row r="154" spans="2:6" x14ac:dyDescent="0.25">
      <c r="B154" t="s">
        <v>397</v>
      </c>
      <c r="D154" t="s">
        <v>397</v>
      </c>
      <c r="F154" t="b">
        <f t="shared" si="2"/>
        <v>1</v>
      </c>
    </row>
    <row r="155" spans="2:6" x14ac:dyDescent="0.25">
      <c r="B155" t="s">
        <v>391</v>
      </c>
      <c r="D155" t="s">
        <v>391</v>
      </c>
      <c r="F155" t="b">
        <f t="shared" si="2"/>
        <v>1</v>
      </c>
    </row>
    <row r="156" spans="2:6" x14ac:dyDescent="0.25">
      <c r="B156" t="s">
        <v>389</v>
      </c>
      <c r="D156" t="s">
        <v>389</v>
      </c>
      <c r="F156" t="b">
        <f t="shared" si="2"/>
        <v>1</v>
      </c>
    </row>
    <row r="157" spans="2:6" x14ac:dyDescent="0.25">
      <c r="B157" t="s">
        <v>400</v>
      </c>
      <c r="D157" t="s">
        <v>400</v>
      </c>
      <c r="F157" t="b">
        <f t="shared" si="2"/>
        <v>1</v>
      </c>
    </row>
    <row r="158" spans="2:6" x14ac:dyDescent="0.25">
      <c r="B158" t="s">
        <v>392</v>
      </c>
      <c r="D158" t="s">
        <v>392</v>
      </c>
      <c r="F158" t="b">
        <f t="shared" si="2"/>
        <v>1</v>
      </c>
    </row>
    <row r="159" spans="2:6" x14ac:dyDescent="0.25">
      <c r="B159" t="s">
        <v>401</v>
      </c>
      <c r="D159" t="s">
        <v>401</v>
      </c>
      <c r="F159" t="b">
        <f t="shared" si="2"/>
        <v>1</v>
      </c>
    </row>
    <row r="160" spans="2:6" x14ac:dyDescent="0.25">
      <c r="B160" t="s">
        <v>393</v>
      </c>
      <c r="D160" t="s">
        <v>393</v>
      </c>
      <c r="F160" t="b">
        <f t="shared" si="2"/>
        <v>1</v>
      </c>
    </row>
    <row r="161" spans="2:6" x14ac:dyDescent="0.25">
      <c r="B161" t="s">
        <v>388</v>
      </c>
      <c r="D161" t="s">
        <v>388</v>
      </c>
      <c r="F161" t="b">
        <f t="shared" si="2"/>
        <v>1</v>
      </c>
    </row>
    <row r="162" spans="2:6" x14ac:dyDescent="0.25">
      <c r="B162" t="s">
        <v>398</v>
      </c>
      <c r="D162" t="s">
        <v>398</v>
      </c>
      <c r="F162" t="b">
        <f t="shared" si="2"/>
        <v>1</v>
      </c>
    </row>
    <row r="163" spans="2:6" x14ac:dyDescent="0.25">
      <c r="B163" t="s">
        <v>399</v>
      </c>
      <c r="D163" t="s">
        <v>399</v>
      </c>
      <c r="F163" t="b">
        <f t="shared" si="2"/>
        <v>1</v>
      </c>
    </row>
    <row r="164" spans="2:6" x14ac:dyDescent="0.25">
      <c r="B164" t="s">
        <v>394</v>
      </c>
      <c r="D164" t="s">
        <v>394</v>
      </c>
      <c r="F164" t="b">
        <f t="shared" si="2"/>
        <v>1</v>
      </c>
    </row>
    <row r="165" spans="2:6" x14ac:dyDescent="0.25">
      <c r="B165" t="s">
        <v>386</v>
      </c>
      <c r="D165" t="s">
        <v>386</v>
      </c>
      <c r="F165" t="b">
        <f t="shared" si="2"/>
        <v>1</v>
      </c>
    </row>
    <row r="166" spans="2:6" x14ac:dyDescent="0.25">
      <c r="B166" t="s">
        <v>390</v>
      </c>
      <c r="D166" t="s">
        <v>390</v>
      </c>
      <c r="F166" t="b">
        <f t="shared" si="2"/>
        <v>1</v>
      </c>
    </row>
    <row r="167" spans="2:6" x14ac:dyDescent="0.25">
      <c r="B167" t="s">
        <v>396</v>
      </c>
      <c r="D167" t="s">
        <v>396</v>
      </c>
      <c r="F167" t="b">
        <f t="shared" si="2"/>
        <v>1</v>
      </c>
    </row>
    <row r="168" spans="2:6" x14ac:dyDescent="0.25">
      <c r="B168" t="s">
        <v>387</v>
      </c>
      <c r="D168" t="s">
        <v>387</v>
      </c>
      <c r="F168" t="b">
        <f t="shared" si="2"/>
        <v>1</v>
      </c>
    </row>
    <row r="169" spans="2:6" x14ac:dyDescent="0.25">
      <c r="B169" t="s">
        <v>385</v>
      </c>
      <c r="D169" t="s">
        <v>385</v>
      </c>
      <c r="F169" t="b">
        <f t="shared" si="2"/>
        <v>1</v>
      </c>
    </row>
    <row r="170" spans="2:6" x14ac:dyDescent="0.25">
      <c r="B170" t="s">
        <v>442</v>
      </c>
      <c r="D170" t="s">
        <v>442</v>
      </c>
      <c r="F170" t="b">
        <f t="shared" si="2"/>
        <v>1</v>
      </c>
    </row>
    <row r="171" spans="2:6" x14ac:dyDescent="0.25">
      <c r="B171" t="s">
        <v>441</v>
      </c>
      <c r="D171" t="s">
        <v>441</v>
      </c>
      <c r="F171" t="b">
        <f t="shared" si="2"/>
        <v>1</v>
      </c>
    </row>
    <row r="172" spans="2:6" x14ac:dyDescent="0.25">
      <c r="B172" t="s">
        <v>440</v>
      </c>
      <c r="D172" t="s">
        <v>440</v>
      </c>
      <c r="F172" t="b">
        <f t="shared" si="2"/>
        <v>1</v>
      </c>
    </row>
    <row r="173" spans="2:6" x14ac:dyDescent="0.25">
      <c r="B173" t="s">
        <v>436</v>
      </c>
      <c r="D173" t="s">
        <v>436</v>
      </c>
      <c r="F173" t="b">
        <f t="shared" si="2"/>
        <v>1</v>
      </c>
    </row>
    <row r="174" spans="2:6" x14ac:dyDescent="0.25">
      <c r="B174" t="s">
        <v>434</v>
      </c>
      <c r="D174" t="s">
        <v>434</v>
      </c>
      <c r="F174" t="b">
        <f t="shared" si="2"/>
        <v>1</v>
      </c>
    </row>
    <row r="175" spans="2:6" x14ac:dyDescent="0.25">
      <c r="B175" t="s">
        <v>439</v>
      </c>
      <c r="D175" t="s">
        <v>439</v>
      </c>
      <c r="F175" t="b">
        <f t="shared" si="2"/>
        <v>1</v>
      </c>
    </row>
    <row r="176" spans="2:6" x14ac:dyDescent="0.25">
      <c r="B176" t="s">
        <v>432</v>
      </c>
      <c r="D176" t="s">
        <v>432</v>
      </c>
      <c r="F176" t="b">
        <f t="shared" si="2"/>
        <v>1</v>
      </c>
    </row>
    <row r="177" spans="2:6" x14ac:dyDescent="0.25">
      <c r="B177" t="s">
        <v>437</v>
      </c>
      <c r="D177" t="s">
        <v>437</v>
      </c>
      <c r="F177" t="b">
        <f t="shared" si="2"/>
        <v>1</v>
      </c>
    </row>
    <row r="178" spans="2:6" x14ac:dyDescent="0.25">
      <c r="B178" t="s">
        <v>438</v>
      </c>
      <c r="D178" t="s">
        <v>438</v>
      </c>
      <c r="F178" t="b">
        <f t="shared" si="2"/>
        <v>1</v>
      </c>
    </row>
    <row r="179" spans="2:6" x14ac:dyDescent="0.25">
      <c r="B179" t="s">
        <v>435</v>
      </c>
      <c r="D179" t="s">
        <v>435</v>
      </c>
      <c r="F179" t="b">
        <f t="shared" si="2"/>
        <v>1</v>
      </c>
    </row>
    <row r="180" spans="2:6" x14ac:dyDescent="0.25">
      <c r="B180" t="s">
        <v>443</v>
      </c>
      <c r="D180" t="s">
        <v>443</v>
      </c>
      <c r="F180" t="b">
        <f t="shared" si="2"/>
        <v>1</v>
      </c>
    </row>
    <row r="181" spans="2:6" x14ac:dyDescent="0.25">
      <c r="B181" t="s">
        <v>433</v>
      </c>
      <c r="D181" t="s">
        <v>433</v>
      </c>
      <c r="F181" t="b">
        <f t="shared" si="2"/>
        <v>1</v>
      </c>
    </row>
    <row r="182" spans="2:6" x14ac:dyDescent="0.25">
      <c r="B182" t="s">
        <v>425</v>
      </c>
      <c r="D182" t="s">
        <v>425</v>
      </c>
      <c r="F182" t="b">
        <f t="shared" si="2"/>
        <v>1</v>
      </c>
    </row>
    <row r="183" spans="2:6" x14ac:dyDescent="0.25">
      <c r="B183" t="s">
        <v>427</v>
      </c>
      <c r="D183" t="s">
        <v>427</v>
      </c>
      <c r="F183" t="b">
        <f t="shared" si="2"/>
        <v>1</v>
      </c>
    </row>
    <row r="184" spans="2:6" x14ac:dyDescent="0.25">
      <c r="B184" t="s">
        <v>420</v>
      </c>
      <c r="D184" t="s">
        <v>420</v>
      </c>
      <c r="F184" t="b">
        <f t="shared" si="2"/>
        <v>1</v>
      </c>
    </row>
    <row r="185" spans="2:6" x14ac:dyDescent="0.25">
      <c r="B185" t="s">
        <v>418</v>
      </c>
      <c r="D185" t="s">
        <v>418</v>
      </c>
      <c r="F185" t="b">
        <f t="shared" si="2"/>
        <v>1</v>
      </c>
    </row>
    <row r="186" spans="2:6" x14ac:dyDescent="0.25">
      <c r="B186" t="s">
        <v>430</v>
      </c>
      <c r="D186" t="s">
        <v>430</v>
      </c>
      <c r="F186" t="b">
        <f t="shared" si="2"/>
        <v>1</v>
      </c>
    </row>
    <row r="187" spans="2:6" x14ac:dyDescent="0.25">
      <c r="B187" t="s">
        <v>421</v>
      </c>
      <c r="D187" t="s">
        <v>421</v>
      </c>
      <c r="F187" t="b">
        <f t="shared" si="2"/>
        <v>1</v>
      </c>
    </row>
    <row r="188" spans="2:6" x14ac:dyDescent="0.25">
      <c r="B188" t="s">
        <v>431</v>
      </c>
      <c r="D188" t="s">
        <v>431</v>
      </c>
      <c r="F188" t="b">
        <f t="shared" si="2"/>
        <v>1</v>
      </c>
    </row>
    <row r="189" spans="2:6" x14ac:dyDescent="0.25">
      <c r="B189" t="s">
        <v>422</v>
      </c>
      <c r="D189" t="s">
        <v>422</v>
      </c>
      <c r="F189" t="b">
        <f t="shared" si="2"/>
        <v>1</v>
      </c>
    </row>
    <row r="190" spans="2:6" x14ac:dyDescent="0.25">
      <c r="B190" t="s">
        <v>417</v>
      </c>
      <c r="D190" t="s">
        <v>417</v>
      </c>
      <c r="F190" t="b">
        <f t="shared" si="2"/>
        <v>1</v>
      </c>
    </row>
    <row r="191" spans="2:6" x14ac:dyDescent="0.25">
      <c r="B191" t="s">
        <v>428</v>
      </c>
      <c r="D191" t="s">
        <v>428</v>
      </c>
      <c r="F191" t="b">
        <f t="shared" si="2"/>
        <v>1</v>
      </c>
    </row>
    <row r="192" spans="2:6" x14ac:dyDescent="0.25">
      <c r="B192" t="s">
        <v>429</v>
      </c>
      <c r="D192" t="s">
        <v>429</v>
      </c>
      <c r="F192" t="b">
        <f t="shared" si="2"/>
        <v>1</v>
      </c>
    </row>
    <row r="193" spans="2:6" x14ac:dyDescent="0.25">
      <c r="B193" t="s">
        <v>423</v>
      </c>
      <c r="D193" t="s">
        <v>423</v>
      </c>
      <c r="F193" t="b">
        <f t="shared" si="2"/>
        <v>1</v>
      </c>
    </row>
    <row r="194" spans="2:6" x14ac:dyDescent="0.25">
      <c r="B194" t="s">
        <v>415</v>
      </c>
      <c r="D194" t="s">
        <v>415</v>
      </c>
      <c r="F194" t="b">
        <f t="shared" si="2"/>
        <v>1</v>
      </c>
    </row>
    <row r="195" spans="2:6" x14ac:dyDescent="0.25">
      <c r="B195" t="s">
        <v>419</v>
      </c>
      <c r="D195" t="s">
        <v>419</v>
      </c>
      <c r="F195" t="b">
        <f t="shared" si="2"/>
        <v>1</v>
      </c>
    </row>
    <row r="196" spans="2:6" x14ac:dyDescent="0.25">
      <c r="B196" t="s">
        <v>426</v>
      </c>
      <c r="D196" t="s">
        <v>426</v>
      </c>
      <c r="F196" t="b">
        <f t="shared" ref="F196:F259" si="3">B196=D196</f>
        <v>1</v>
      </c>
    </row>
    <row r="197" spans="2:6" x14ac:dyDescent="0.25">
      <c r="B197" t="s">
        <v>416</v>
      </c>
      <c r="D197" t="s">
        <v>416</v>
      </c>
      <c r="F197" t="b">
        <f t="shared" si="3"/>
        <v>1</v>
      </c>
    </row>
    <row r="198" spans="2:6" x14ac:dyDescent="0.25">
      <c r="B198" t="s">
        <v>414</v>
      </c>
      <c r="D198" t="s">
        <v>414</v>
      </c>
      <c r="F198" t="b">
        <f t="shared" si="3"/>
        <v>1</v>
      </c>
    </row>
    <row r="199" spans="2:6" x14ac:dyDescent="0.25">
      <c r="B199" t="s">
        <v>424</v>
      </c>
      <c r="D199" t="s">
        <v>424</v>
      </c>
      <c r="F199" t="b">
        <f t="shared" si="3"/>
        <v>1</v>
      </c>
    </row>
    <row r="200" spans="2:6" x14ac:dyDescent="0.25">
      <c r="B200" t="s">
        <v>477</v>
      </c>
      <c r="D200" t="s">
        <v>477</v>
      </c>
      <c r="F200" t="b">
        <f t="shared" si="3"/>
        <v>1</v>
      </c>
    </row>
    <row r="201" spans="2:6" x14ac:dyDescent="0.25">
      <c r="B201" t="s">
        <v>476</v>
      </c>
      <c r="D201" t="s">
        <v>476</v>
      </c>
      <c r="F201" t="b">
        <f t="shared" si="3"/>
        <v>1</v>
      </c>
    </row>
    <row r="202" spans="2:6" x14ac:dyDescent="0.25">
      <c r="B202" t="s">
        <v>475</v>
      </c>
      <c r="D202" t="s">
        <v>475</v>
      </c>
      <c r="F202" t="b">
        <f t="shared" si="3"/>
        <v>1</v>
      </c>
    </row>
    <row r="203" spans="2:6" x14ac:dyDescent="0.25">
      <c r="B203" t="s">
        <v>470</v>
      </c>
      <c r="D203" t="s">
        <v>470</v>
      </c>
      <c r="F203" t="b">
        <f t="shared" si="3"/>
        <v>1</v>
      </c>
    </row>
    <row r="204" spans="2:6" x14ac:dyDescent="0.25">
      <c r="B204" t="s">
        <v>468</v>
      </c>
      <c r="D204" t="s">
        <v>468</v>
      </c>
      <c r="F204" t="b">
        <f t="shared" si="3"/>
        <v>1</v>
      </c>
    </row>
    <row r="205" spans="2:6" x14ac:dyDescent="0.25">
      <c r="B205" t="s">
        <v>474</v>
      </c>
      <c r="D205" t="s">
        <v>474</v>
      </c>
      <c r="F205" t="b">
        <f t="shared" si="3"/>
        <v>1</v>
      </c>
    </row>
    <row r="206" spans="2:6" x14ac:dyDescent="0.25">
      <c r="B206" t="s">
        <v>466</v>
      </c>
      <c r="D206" t="s">
        <v>466</v>
      </c>
      <c r="F206" t="b">
        <f t="shared" si="3"/>
        <v>1</v>
      </c>
    </row>
    <row r="207" spans="2:6" x14ac:dyDescent="0.25">
      <c r="B207" t="s">
        <v>471</v>
      </c>
      <c r="D207" t="s">
        <v>471</v>
      </c>
      <c r="F207" t="b">
        <f t="shared" si="3"/>
        <v>1</v>
      </c>
    </row>
    <row r="208" spans="2:6" x14ac:dyDescent="0.25">
      <c r="B208" t="s">
        <v>472</v>
      </c>
      <c r="D208" t="s">
        <v>472</v>
      </c>
      <c r="F208" t="b">
        <f t="shared" si="3"/>
        <v>1</v>
      </c>
    </row>
    <row r="209" spans="2:6" x14ac:dyDescent="0.25">
      <c r="B209" t="s">
        <v>469</v>
      </c>
      <c r="D209" t="s">
        <v>469</v>
      </c>
      <c r="F209" t="b">
        <f t="shared" si="3"/>
        <v>1</v>
      </c>
    </row>
    <row r="210" spans="2:6" x14ac:dyDescent="0.25">
      <c r="B210" t="s">
        <v>478</v>
      </c>
      <c r="D210" t="s">
        <v>478</v>
      </c>
      <c r="F210" t="b">
        <f t="shared" si="3"/>
        <v>1</v>
      </c>
    </row>
    <row r="211" spans="2:6" x14ac:dyDescent="0.25">
      <c r="B211" t="s">
        <v>467</v>
      </c>
      <c r="D211" t="s">
        <v>467</v>
      </c>
      <c r="F211" t="b">
        <f t="shared" si="3"/>
        <v>1</v>
      </c>
    </row>
    <row r="212" spans="2:6" x14ac:dyDescent="0.25">
      <c r="B212" t="s">
        <v>473</v>
      </c>
      <c r="D212" t="s">
        <v>473</v>
      </c>
      <c r="F212" t="b">
        <f t="shared" si="3"/>
        <v>1</v>
      </c>
    </row>
    <row r="213" spans="2:6" x14ac:dyDescent="0.25">
      <c r="B213" t="s">
        <v>457</v>
      </c>
      <c r="D213" t="s">
        <v>457</v>
      </c>
      <c r="F213" t="b">
        <f t="shared" si="3"/>
        <v>1</v>
      </c>
    </row>
    <row r="214" spans="2:6" x14ac:dyDescent="0.25">
      <c r="B214" t="s">
        <v>459</v>
      </c>
      <c r="D214" t="s">
        <v>459</v>
      </c>
      <c r="F214" t="b">
        <f t="shared" si="3"/>
        <v>1</v>
      </c>
    </row>
    <row r="215" spans="2:6" x14ac:dyDescent="0.25">
      <c r="B215" t="s">
        <v>452</v>
      </c>
      <c r="D215" t="s">
        <v>452</v>
      </c>
      <c r="F215" t="b">
        <f t="shared" si="3"/>
        <v>1</v>
      </c>
    </row>
    <row r="216" spans="2:6" x14ac:dyDescent="0.25">
      <c r="B216" t="s">
        <v>450</v>
      </c>
      <c r="D216" t="s">
        <v>450</v>
      </c>
      <c r="F216" t="b">
        <f t="shared" si="3"/>
        <v>1</v>
      </c>
    </row>
    <row r="217" spans="2:6" x14ac:dyDescent="0.25">
      <c r="B217" t="s">
        <v>462</v>
      </c>
      <c r="D217" t="s">
        <v>462</v>
      </c>
      <c r="F217" t="b">
        <f t="shared" si="3"/>
        <v>1</v>
      </c>
    </row>
    <row r="218" spans="2:6" x14ac:dyDescent="0.25">
      <c r="B218" t="s">
        <v>453</v>
      </c>
      <c r="D218" t="s">
        <v>453</v>
      </c>
      <c r="F218" t="b">
        <f t="shared" si="3"/>
        <v>1</v>
      </c>
    </row>
    <row r="219" spans="2:6" x14ac:dyDescent="0.25">
      <c r="B219" t="s">
        <v>463</v>
      </c>
      <c r="D219" t="s">
        <v>463</v>
      </c>
      <c r="F219" t="b">
        <f t="shared" si="3"/>
        <v>1</v>
      </c>
    </row>
    <row r="220" spans="2:6" x14ac:dyDescent="0.25">
      <c r="B220" t="s">
        <v>454</v>
      </c>
      <c r="D220" t="s">
        <v>454</v>
      </c>
      <c r="F220" t="b">
        <f t="shared" si="3"/>
        <v>1</v>
      </c>
    </row>
    <row r="221" spans="2:6" x14ac:dyDescent="0.25">
      <c r="B221" t="s">
        <v>449</v>
      </c>
      <c r="D221" t="s">
        <v>449</v>
      </c>
      <c r="F221" t="b">
        <f t="shared" si="3"/>
        <v>1</v>
      </c>
    </row>
    <row r="222" spans="2:6" x14ac:dyDescent="0.25">
      <c r="B222" t="s">
        <v>460</v>
      </c>
      <c r="D222" t="s">
        <v>460</v>
      </c>
      <c r="F222" t="b">
        <f t="shared" si="3"/>
        <v>1</v>
      </c>
    </row>
    <row r="223" spans="2:6" x14ac:dyDescent="0.25">
      <c r="B223" t="s">
        <v>461</v>
      </c>
      <c r="D223" t="s">
        <v>461</v>
      </c>
      <c r="F223" t="b">
        <f t="shared" si="3"/>
        <v>1</v>
      </c>
    </row>
    <row r="224" spans="2:6" x14ac:dyDescent="0.25">
      <c r="B224" t="s">
        <v>455</v>
      </c>
      <c r="D224" t="s">
        <v>455</v>
      </c>
      <c r="F224" t="b">
        <f t="shared" si="3"/>
        <v>1</v>
      </c>
    </row>
    <row r="225" spans="2:6" x14ac:dyDescent="0.25">
      <c r="B225" t="s">
        <v>447</v>
      </c>
      <c r="D225" t="s">
        <v>447</v>
      </c>
      <c r="F225" t="b">
        <f t="shared" si="3"/>
        <v>1</v>
      </c>
    </row>
    <row r="226" spans="2:6" x14ac:dyDescent="0.25">
      <c r="B226" t="s">
        <v>451</v>
      </c>
      <c r="D226" t="s">
        <v>451</v>
      </c>
      <c r="F226" t="b">
        <f t="shared" si="3"/>
        <v>1</v>
      </c>
    </row>
    <row r="227" spans="2:6" x14ac:dyDescent="0.25">
      <c r="B227" t="s">
        <v>458</v>
      </c>
      <c r="D227" t="s">
        <v>458</v>
      </c>
      <c r="F227" t="b">
        <f t="shared" si="3"/>
        <v>1</v>
      </c>
    </row>
    <row r="228" spans="2:6" x14ac:dyDescent="0.25">
      <c r="B228" t="s">
        <v>448</v>
      </c>
      <c r="D228" t="s">
        <v>448</v>
      </c>
      <c r="F228" t="b">
        <f t="shared" si="3"/>
        <v>1</v>
      </c>
    </row>
    <row r="229" spans="2:6" x14ac:dyDescent="0.25">
      <c r="B229" t="s">
        <v>446</v>
      </c>
      <c r="D229" t="s">
        <v>446</v>
      </c>
      <c r="F229" t="b">
        <f t="shared" si="3"/>
        <v>1</v>
      </c>
    </row>
    <row r="230" spans="2:6" x14ac:dyDescent="0.25">
      <c r="B230" t="s">
        <v>456</v>
      </c>
      <c r="D230" t="s">
        <v>456</v>
      </c>
      <c r="F230" t="b">
        <f t="shared" si="3"/>
        <v>1</v>
      </c>
    </row>
    <row r="231" spans="2:6" x14ac:dyDescent="0.25">
      <c r="B231" t="s">
        <v>465</v>
      </c>
      <c r="D231" t="s">
        <v>465</v>
      </c>
      <c r="F231" t="b">
        <f t="shared" si="3"/>
        <v>1</v>
      </c>
    </row>
    <row r="232" spans="2:6" x14ac:dyDescent="0.25">
      <c r="B232" t="s">
        <v>479</v>
      </c>
      <c r="D232" t="s">
        <v>479</v>
      </c>
      <c r="F232" t="b">
        <f t="shared" si="3"/>
        <v>1</v>
      </c>
    </row>
    <row r="233" spans="2:6" x14ac:dyDescent="0.25">
      <c r="B233" t="s">
        <v>445</v>
      </c>
      <c r="D233" t="s">
        <v>445</v>
      </c>
      <c r="F233" t="b">
        <f t="shared" si="3"/>
        <v>1</v>
      </c>
    </row>
    <row r="234" spans="2:6" x14ac:dyDescent="0.25">
      <c r="B234" t="s">
        <v>444</v>
      </c>
      <c r="D234" t="s">
        <v>444</v>
      </c>
      <c r="F234" t="b">
        <f t="shared" si="3"/>
        <v>1</v>
      </c>
    </row>
    <row r="235" spans="2:6" x14ac:dyDescent="0.25">
      <c r="B235" t="s">
        <v>464</v>
      </c>
      <c r="D235" t="s">
        <v>464</v>
      </c>
      <c r="F235" t="b">
        <f t="shared" si="3"/>
        <v>1</v>
      </c>
    </row>
    <row r="236" spans="2:6" x14ac:dyDescent="0.25">
      <c r="B236" t="s">
        <v>512</v>
      </c>
      <c r="D236" t="s">
        <v>512</v>
      </c>
      <c r="F236" t="b">
        <f t="shared" si="3"/>
        <v>1</v>
      </c>
    </row>
    <row r="237" spans="2:6" x14ac:dyDescent="0.25">
      <c r="B237" t="s">
        <v>511</v>
      </c>
      <c r="D237" t="s">
        <v>511</v>
      </c>
      <c r="F237" t="b">
        <f t="shared" si="3"/>
        <v>1</v>
      </c>
    </row>
    <row r="238" spans="2:6" x14ac:dyDescent="0.25">
      <c r="B238" t="s">
        <v>510</v>
      </c>
      <c r="D238" t="s">
        <v>510</v>
      </c>
      <c r="F238" t="b">
        <f t="shared" si="3"/>
        <v>1</v>
      </c>
    </row>
    <row r="239" spans="2:6" x14ac:dyDescent="0.25">
      <c r="B239" t="s">
        <v>505</v>
      </c>
      <c r="D239" t="s">
        <v>505</v>
      </c>
      <c r="F239" t="b">
        <f t="shared" si="3"/>
        <v>1</v>
      </c>
    </row>
    <row r="240" spans="2:6" x14ac:dyDescent="0.25">
      <c r="B240" t="s">
        <v>503</v>
      </c>
      <c r="D240" t="s">
        <v>503</v>
      </c>
      <c r="F240" t="b">
        <f t="shared" si="3"/>
        <v>1</v>
      </c>
    </row>
    <row r="241" spans="2:6" x14ac:dyDescent="0.25">
      <c r="B241" t="s">
        <v>509</v>
      </c>
      <c r="D241" t="s">
        <v>509</v>
      </c>
      <c r="F241" t="b">
        <f t="shared" si="3"/>
        <v>1</v>
      </c>
    </row>
    <row r="242" spans="2:6" x14ac:dyDescent="0.25">
      <c r="B242" t="s">
        <v>501</v>
      </c>
      <c r="D242" t="s">
        <v>501</v>
      </c>
      <c r="F242" t="b">
        <f t="shared" si="3"/>
        <v>1</v>
      </c>
    </row>
    <row r="243" spans="2:6" x14ac:dyDescent="0.25">
      <c r="B243" t="s">
        <v>506</v>
      </c>
      <c r="D243" t="s">
        <v>506</v>
      </c>
      <c r="F243" t="b">
        <f t="shared" si="3"/>
        <v>1</v>
      </c>
    </row>
    <row r="244" spans="2:6" x14ac:dyDescent="0.25">
      <c r="B244" t="s">
        <v>507</v>
      </c>
      <c r="D244" t="s">
        <v>507</v>
      </c>
      <c r="F244" t="b">
        <f t="shared" si="3"/>
        <v>1</v>
      </c>
    </row>
    <row r="245" spans="2:6" x14ac:dyDescent="0.25">
      <c r="B245" t="s">
        <v>504</v>
      </c>
      <c r="D245" t="s">
        <v>504</v>
      </c>
      <c r="F245" t="b">
        <f t="shared" si="3"/>
        <v>1</v>
      </c>
    </row>
    <row r="246" spans="2:6" x14ac:dyDescent="0.25">
      <c r="B246" t="s">
        <v>513</v>
      </c>
      <c r="D246" t="s">
        <v>513</v>
      </c>
      <c r="F246" t="b">
        <f t="shared" si="3"/>
        <v>1</v>
      </c>
    </row>
    <row r="247" spans="2:6" x14ac:dyDescent="0.25">
      <c r="B247" t="s">
        <v>502</v>
      </c>
      <c r="D247" t="s">
        <v>502</v>
      </c>
      <c r="F247" t="b">
        <f t="shared" si="3"/>
        <v>1</v>
      </c>
    </row>
    <row r="248" spans="2:6" x14ac:dyDescent="0.25">
      <c r="B248" t="s">
        <v>508</v>
      </c>
      <c r="D248" t="s">
        <v>508</v>
      </c>
      <c r="F248" t="b">
        <f t="shared" si="3"/>
        <v>1</v>
      </c>
    </row>
    <row r="249" spans="2:6" x14ac:dyDescent="0.25">
      <c r="B249" t="s">
        <v>492</v>
      </c>
      <c r="D249" t="s">
        <v>492</v>
      </c>
      <c r="F249" t="b">
        <f t="shared" si="3"/>
        <v>1</v>
      </c>
    </row>
    <row r="250" spans="2:6" x14ac:dyDescent="0.25">
      <c r="B250" t="s">
        <v>494</v>
      </c>
      <c r="D250" t="s">
        <v>494</v>
      </c>
      <c r="F250" t="b">
        <f t="shared" si="3"/>
        <v>1</v>
      </c>
    </row>
    <row r="251" spans="2:6" x14ac:dyDescent="0.25">
      <c r="B251" t="s">
        <v>487</v>
      </c>
      <c r="D251" t="s">
        <v>487</v>
      </c>
      <c r="F251" t="b">
        <f t="shared" si="3"/>
        <v>1</v>
      </c>
    </row>
    <row r="252" spans="2:6" x14ac:dyDescent="0.25">
      <c r="B252" t="s">
        <v>485</v>
      </c>
      <c r="D252" t="s">
        <v>485</v>
      </c>
      <c r="F252" t="b">
        <f t="shared" si="3"/>
        <v>1</v>
      </c>
    </row>
    <row r="253" spans="2:6" x14ac:dyDescent="0.25">
      <c r="B253" t="s">
        <v>497</v>
      </c>
      <c r="D253" t="s">
        <v>497</v>
      </c>
      <c r="F253" t="b">
        <f t="shared" si="3"/>
        <v>1</v>
      </c>
    </row>
    <row r="254" spans="2:6" x14ac:dyDescent="0.25">
      <c r="B254" t="s">
        <v>488</v>
      </c>
      <c r="D254" t="s">
        <v>488</v>
      </c>
      <c r="F254" t="b">
        <f t="shared" si="3"/>
        <v>1</v>
      </c>
    </row>
    <row r="255" spans="2:6" x14ac:dyDescent="0.25">
      <c r="B255" t="s">
        <v>498</v>
      </c>
      <c r="D255" t="s">
        <v>498</v>
      </c>
      <c r="F255" t="b">
        <f t="shared" si="3"/>
        <v>1</v>
      </c>
    </row>
    <row r="256" spans="2:6" x14ac:dyDescent="0.25">
      <c r="B256" t="s">
        <v>489</v>
      </c>
      <c r="D256" t="s">
        <v>489</v>
      </c>
      <c r="F256" t="b">
        <f t="shared" si="3"/>
        <v>1</v>
      </c>
    </row>
    <row r="257" spans="2:6" x14ac:dyDescent="0.25">
      <c r="B257" t="s">
        <v>484</v>
      </c>
      <c r="D257" t="s">
        <v>484</v>
      </c>
      <c r="F257" t="b">
        <f t="shared" si="3"/>
        <v>1</v>
      </c>
    </row>
    <row r="258" spans="2:6" x14ac:dyDescent="0.25">
      <c r="B258" t="s">
        <v>495</v>
      </c>
      <c r="D258" t="s">
        <v>495</v>
      </c>
      <c r="F258" t="b">
        <f t="shared" si="3"/>
        <v>1</v>
      </c>
    </row>
    <row r="259" spans="2:6" x14ac:dyDescent="0.25">
      <c r="B259" t="s">
        <v>496</v>
      </c>
      <c r="D259" t="s">
        <v>496</v>
      </c>
      <c r="F259" t="b">
        <f t="shared" si="3"/>
        <v>1</v>
      </c>
    </row>
    <row r="260" spans="2:6" x14ac:dyDescent="0.25">
      <c r="B260" t="s">
        <v>490</v>
      </c>
      <c r="D260" t="s">
        <v>490</v>
      </c>
      <c r="F260" t="b">
        <f t="shared" ref="F260:F323" si="4">B260=D260</f>
        <v>1</v>
      </c>
    </row>
    <row r="261" spans="2:6" x14ac:dyDescent="0.25">
      <c r="B261" t="s">
        <v>482</v>
      </c>
      <c r="D261" t="s">
        <v>482</v>
      </c>
      <c r="F261" t="b">
        <f t="shared" si="4"/>
        <v>1</v>
      </c>
    </row>
    <row r="262" spans="2:6" x14ac:dyDescent="0.25">
      <c r="B262" t="s">
        <v>486</v>
      </c>
      <c r="D262" t="s">
        <v>486</v>
      </c>
      <c r="F262" t="b">
        <f t="shared" si="4"/>
        <v>1</v>
      </c>
    </row>
    <row r="263" spans="2:6" x14ac:dyDescent="0.25">
      <c r="B263" t="s">
        <v>493</v>
      </c>
      <c r="D263" t="s">
        <v>493</v>
      </c>
      <c r="F263" t="b">
        <f t="shared" si="4"/>
        <v>1</v>
      </c>
    </row>
    <row r="264" spans="2:6" x14ac:dyDescent="0.25">
      <c r="B264" t="s">
        <v>483</v>
      </c>
      <c r="D264" t="s">
        <v>483</v>
      </c>
      <c r="F264" t="b">
        <f t="shared" si="4"/>
        <v>1</v>
      </c>
    </row>
    <row r="265" spans="2:6" x14ac:dyDescent="0.25">
      <c r="B265" t="s">
        <v>481</v>
      </c>
      <c r="D265" t="s">
        <v>481</v>
      </c>
      <c r="F265" t="b">
        <f t="shared" si="4"/>
        <v>1</v>
      </c>
    </row>
    <row r="266" spans="2:6" x14ac:dyDescent="0.25">
      <c r="B266" t="s">
        <v>491</v>
      </c>
      <c r="D266" t="s">
        <v>491</v>
      </c>
      <c r="F266" t="b">
        <f t="shared" si="4"/>
        <v>1</v>
      </c>
    </row>
    <row r="267" spans="2:6" x14ac:dyDescent="0.25">
      <c r="B267" t="s">
        <v>499</v>
      </c>
      <c r="D267" t="s">
        <v>499</v>
      </c>
      <c r="F267" t="b">
        <f t="shared" si="4"/>
        <v>1</v>
      </c>
    </row>
    <row r="268" spans="2:6" x14ac:dyDescent="0.25">
      <c r="B268" t="s">
        <v>500</v>
      </c>
      <c r="D268" t="s">
        <v>500</v>
      </c>
      <c r="F268" t="b">
        <f t="shared" si="4"/>
        <v>1</v>
      </c>
    </row>
    <row r="269" spans="2:6" x14ac:dyDescent="0.25">
      <c r="B269" t="s">
        <v>480</v>
      </c>
      <c r="D269" t="s">
        <v>480</v>
      </c>
      <c r="F269" t="b">
        <f t="shared" si="4"/>
        <v>1</v>
      </c>
    </row>
    <row r="270" spans="2:6" x14ac:dyDescent="0.25">
      <c r="B270" t="s">
        <v>542</v>
      </c>
      <c r="D270" t="s">
        <v>542</v>
      </c>
      <c r="F270" t="b">
        <f t="shared" si="4"/>
        <v>1</v>
      </c>
    </row>
    <row r="271" spans="2:6" x14ac:dyDescent="0.25">
      <c r="B271" t="s">
        <v>541</v>
      </c>
      <c r="D271" t="s">
        <v>541</v>
      </c>
      <c r="F271" t="b">
        <f t="shared" si="4"/>
        <v>1</v>
      </c>
    </row>
    <row r="272" spans="2:6" x14ac:dyDescent="0.25">
      <c r="B272" t="s">
        <v>540</v>
      </c>
      <c r="D272" t="s">
        <v>540</v>
      </c>
      <c r="F272" t="b">
        <f t="shared" si="4"/>
        <v>1</v>
      </c>
    </row>
    <row r="273" spans="2:6" x14ac:dyDescent="0.25">
      <c r="B273" t="s">
        <v>536</v>
      </c>
      <c r="D273" t="s">
        <v>536</v>
      </c>
      <c r="F273" t="b">
        <f t="shared" si="4"/>
        <v>1</v>
      </c>
    </row>
    <row r="274" spans="2:6" x14ac:dyDescent="0.25">
      <c r="B274" t="s">
        <v>534</v>
      </c>
      <c r="D274" t="s">
        <v>534</v>
      </c>
      <c r="F274" t="b">
        <f t="shared" si="4"/>
        <v>1</v>
      </c>
    </row>
    <row r="275" spans="2:6" x14ac:dyDescent="0.25">
      <c r="B275" t="s">
        <v>539</v>
      </c>
      <c r="D275" t="s">
        <v>539</v>
      </c>
      <c r="F275" t="b">
        <f t="shared" si="4"/>
        <v>1</v>
      </c>
    </row>
    <row r="276" spans="2:6" x14ac:dyDescent="0.25">
      <c r="B276" t="s">
        <v>532</v>
      </c>
      <c r="D276" t="s">
        <v>532</v>
      </c>
      <c r="F276" t="b">
        <f t="shared" si="4"/>
        <v>1</v>
      </c>
    </row>
    <row r="277" spans="2:6" x14ac:dyDescent="0.25">
      <c r="B277" t="s">
        <v>537</v>
      </c>
      <c r="D277" t="s">
        <v>537</v>
      </c>
      <c r="F277" t="b">
        <f t="shared" si="4"/>
        <v>1</v>
      </c>
    </row>
    <row r="278" spans="2:6" x14ac:dyDescent="0.25">
      <c r="B278" t="s">
        <v>538</v>
      </c>
      <c r="D278" t="s">
        <v>538</v>
      </c>
      <c r="F278" t="b">
        <f t="shared" si="4"/>
        <v>1</v>
      </c>
    </row>
    <row r="279" spans="2:6" x14ac:dyDescent="0.25">
      <c r="B279" t="s">
        <v>535</v>
      </c>
      <c r="D279" t="s">
        <v>535</v>
      </c>
      <c r="F279" t="b">
        <f t="shared" si="4"/>
        <v>1</v>
      </c>
    </row>
    <row r="280" spans="2:6" x14ac:dyDescent="0.25">
      <c r="B280" t="s">
        <v>543</v>
      </c>
      <c r="D280" t="s">
        <v>543</v>
      </c>
      <c r="F280" t="b">
        <f t="shared" si="4"/>
        <v>1</v>
      </c>
    </row>
    <row r="281" spans="2:6" x14ac:dyDescent="0.25">
      <c r="B281" t="s">
        <v>533</v>
      </c>
      <c r="D281" t="s">
        <v>533</v>
      </c>
      <c r="F281" t="b">
        <f t="shared" si="4"/>
        <v>1</v>
      </c>
    </row>
    <row r="282" spans="2:6" x14ac:dyDescent="0.25">
      <c r="B282" t="s">
        <v>525</v>
      </c>
      <c r="D282" t="s">
        <v>525</v>
      </c>
      <c r="F282" t="b">
        <f t="shared" si="4"/>
        <v>1</v>
      </c>
    </row>
    <row r="283" spans="2:6" x14ac:dyDescent="0.25">
      <c r="B283" t="s">
        <v>527</v>
      </c>
      <c r="D283" t="s">
        <v>527</v>
      </c>
      <c r="F283" t="b">
        <f t="shared" si="4"/>
        <v>1</v>
      </c>
    </row>
    <row r="284" spans="2:6" x14ac:dyDescent="0.25">
      <c r="B284" t="s">
        <v>520</v>
      </c>
      <c r="D284" t="s">
        <v>520</v>
      </c>
      <c r="F284" t="b">
        <f t="shared" si="4"/>
        <v>1</v>
      </c>
    </row>
    <row r="285" spans="2:6" x14ac:dyDescent="0.25">
      <c r="B285" t="s">
        <v>518</v>
      </c>
      <c r="D285" t="s">
        <v>518</v>
      </c>
      <c r="F285" t="b">
        <f t="shared" si="4"/>
        <v>1</v>
      </c>
    </row>
    <row r="286" spans="2:6" x14ac:dyDescent="0.25">
      <c r="B286" t="s">
        <v>530</v>
      </c>
      <c r="D286" t="s">
        <v>530</v>
      </c>
      <c r="F286" t="b">
        <f t="shared" si="4"/>
        <v>1</v>
      </c>
    </row>
    <row r="287" spans="2:6" x14ac:dyDescent="0.25">
      <c r="B287" t="s">
        <v>521</v>
      </c>
      <c r="D287" t="s">
        <v>521</v>
      </c>
      <c r="F287" t="b">
        <f t="shared" si="4"/>
        <v>1</v>
      </c>
    </row>
    <row r="288" spans="2:6" x14ac:dyDescent="0.25">
      <c r="B288" t="s">
        <v>531</v>
      </c>
      <c r="D288" t="s">
        <v>531</v>
      </c>
      <c r="F288" t="b">
        <f t="shared" si="4"/>
        <v>1</v>
      </c>
    </row>
    <row r="289" spans="2:6" x14ac:dyDescent="0.25">
      <c r="B289" t="s">
        <v>522</v>
      </c>
      <c r="D289" t="s">
        <v>522</v>
      </c>
      <c r="F289" t="b">
        <f t="shared" si="4"/>
        <v>1</v>
      </c>
    </row>
    <row r="290" spans="2:6" x14ac:dyDescent="0.25">
      <c r="B290" t="s">
        <v>517</v>
      </c>
      <c r="D290" t="s">
        <v>517</v>
      </c>
      <c r="F290" t="b">
        <f t="shared" si="4"/>
        <v>1</v>
      </c>
    </row>
    <row r="291" spans="2:6" x14ac:dyDescent="0.25">
      <c r="B291" t="s">
        <v>528</v>
      </c>
      <c r="D291" t="s">
        <v>528</v>
      </c>
      <c r="F291" t="b">
        <f t="shared" si="4"/>
        <v>1</v>
      </c>
    </row>
    <row r="292" spans="2:6" x14ac:dyDescent="0.25">
      <c r="B292" t="s">
        <v>529</v>
      </c>
      <c r="D292" t="s">
        <v>529</v>
      </c>
      <c r="F292" t="b">
        <f t="shared" si="4"/>
        <v>1</v>
      </c>
    </row>
    <row r="293" spans="2:6" x14ac:dyDescent="0.25">
      <c r="B293" t="s">
        <v>523</v>
      </c>
      <c r="D293" t="s">
        <v>523</v>
      </c>
      <c r="F293" t="b">
        <f t="shared" si="4"/>
        <v>1</v>
      </c>
    </row>
    <row r="294" spans="2:6" x14ac:dyDescent="0.25">
      <c r="B294" t="s">
        <v>515</v>
      </c>
      <c r="D294" t="s">
        <v>515</v>
      </c>
      <c r="F294" t="b">
        <f t="shared" si="4"/>
        <v>1</v>
      </c>
    </row>
    <row r="295" spans="2:6" x14ac:dyDescent="0.25">
      <c r="B295" t="s">
        <v>519</v>
      </c>
      <c r="D295" t="s">
        <v>519</v>
      </c>
      <c r="F295" t="b">
        <f t="shared" si="4"/>
        <v>1</v>
      </c>
    </row>
    <row r="296" spans="2:6" x14ac:dyDescent="0.25">
      <c r="B296" t="s">
        <v>526</v>
      </c>
      <c r="D296" t="s">
        <v>526</v>
      </c>
      <c r="F296" t="b">
        <f t="shared" si="4"/>
        <v>1</v>
      </c>
    </row>
    <row r="297" spans="2:6" x14ac:dyDescent="0.25">
      <c r="B297" t="s">
        <v>516</v>
      </c>
      <c r="D297" t="s">
        <v>516</v>
      </c>
      <c r="F297" t="b">
        <f t="shared" si="4"/>
        <v>1</v>
      </c>
    </row>
    <row r="298" spans="2:6" x14ac:dyDescent="0.25">
      <c r="B298" t="s">
        <v>514</v>
      </c>
      <c r="D298" t="s">
        <v>514</v>
      </c>
      <c r="F298" t="b">
        <f t="shared" si="4"/>
        <v>1</v>
      </c>
    </row>
    <row r="299" spans="2:6" x14ac:dyDescent="0.25">
      <c r="B299" t="s">
        <v>524</v>
      </c>
      <c r="D299" t="s">
        <v>524</v>
      </c>
      <c r="F299" t="b">
        <f t="shared" si="4"/>
        <v>1</v>
      </c>
    </row>
    <row r="300" spans="2:6" x14ac:dyDescent="0.25">
      <c r="B300" t="s">
        <v>576</v>
      </c>
      <c r="D300" t="s">
        <v>576</v>
      </c>
      <c r="F300" t="b">
        <f t="shared" si="4"/>
        <v>1</v>
      </c>
    </row>
    <row r="301" spans="2:6" x14ac:dyDescent="0.25">
      <c r="B301" t="s">
        <v>575</v>
      </c>
      <c r="D301" t="s">
        <v>575</v>
      </c>
      <c r="F301" t="b">
        <f t="shared" si="4"/>
        <v>1</v>
      </c>
    </row>
    <row r="302" spans="2:6" x14ac:dyDescent="0.25">
      <c r="B302" t="s">
        <v>574</v>
      </c>
      <c r="D302" t="s">
        <v>574</v>
      </c>
      <c r="F302" t="b">
        <f t="shared" si="4"/>
        <v>1</v>
      </c>
    </row>
    <row r="303" spans="2:6" x14ac:dyDescent="0.25">
      <c r="B303" t="s">
        <v>569</v>
      </c>
      <c r="D303" t="s">
        <v>569</v>
      </c>
      <c r="F303" t="b">
        <f t="shared" si="4"/>
        <v>1</v>
      </c>
    </row>
    <row r="304" spans="2:6" x14ac:dyDescent="0.25">
      <c r="B304" t="s">
        <v>567</v>
      </c>
      <c r="D304" t="s">
        <v>567</v>
      </c>
      <c r="F304" t="b">
        <f t="shared" si="4"/>
        <v>1</v>
      </c>
    </row>
    <row r="305" spans="2:6" x14ac:dyDescent="0.25">
      <c r="B305" t="s">
        <v>573</v>
      </c>
      <c r="D305" t="s">
        <v>573</v>
      </c>
      <c r="F305" t="b">
        <f t="shared" si="4"/>
        <v>1</v>
      </c>
    </row>
    <row r="306" spans="2:6" x14ac:dyDescent="0.25">
      <c r="B306" t="s">
        <v>565</v>
      </c>
      <c r="D306" t="s">
        <v>565</v>
      </c>
      <c r="F306" t="b">
        <f t="shared" si="4"/>
        <v>1</v>
      </c>
    </row>
    <row r="307" spans="2:6" x14ac:dyDescent="0.25">
      <c r="B307" t="s">
        <v>570</v>
      </c>
      <c r="D307" t="s">
        <v>570</v>
      </c>
      <c r="F307" t="b">
        <f t="shared" si="4"/>
        <v>1</v>
      </c>
    </row>
    <row r="308" spans="2:6" x14ac:dyDescent="0.25">
      <c r="B308" t="s">
        <v>571</v>
      </c>
      <c r="D308" t="s">
        <v>571</v>
      </c>
      <c r="F308" t="b">
        <f t="shared" si="4"/>
        <v>1</v>
      </c>
    </row>
    <row r="309" spans="2:6" x14ac:dyDescent="0.25">
      <c r="B309" t="s">
        <v>568</v>
      </c>
      <c r="D309" t="s">
        <v>568</v>
      </c>
      <c r="F309" t="b">
        <f t="shared" si="4"/>
        <v>1</v>
      </c>
    </row>
    <row r="310" spans="2:6" x14ac:dyDescent="0.25">
      <c r="B310" t="s">
        <v>577</v>
      </c>
      <c r="D310" t="s">
        <v>577</v>
      </c>
      <c r="F310" t="b">
        <f t="shared" si="4"/>
        <v>1</v>
      </c>
    </row>
    <row r="311" spans="2:6" x14ac:dyDescent="0.25">
      <c r="B311" t="s">
        <v>566</v>
      </c>
      <c r="D311" t="s">
        <v>566</v>
      </c>
      <c r="F311" t="b">
        <f t="shared" si="4"/>
        <v>1</v>
      </c>
    </row>
    <row r="312" spans="2:6" x14ac:dyDescent="0.25">
      <c r="B312" t="s">
        <v>572</v>
      </c>
      <c r="D312" t="s">
        <v>572</v>
      </c>
      <c r="F312" t="b">
        <f t="shared" si="4"/>
        <v>1</v>
      </c>
    </row>
    <row r="313" spans="2:6" x14ac:dyDescent="0.25">
      <c r="B313" t="s">
        <v>555</v>
      </c>
      <c r="D313" t="s">
        <v>555</v>
      </c>
      <c r="F313" t="b">
        <f t="shared" si="4"/>
        <v>1</v>
      </c>
    </row>
    <row r="314" spans="2:6" x14ac:dyDescent="0.25">
      <c r="B314" t="s">
        <v>557</v>
      </c>
      <c r="D314" t="s">
        <v>557</v>
      </c>
      <c r="F314" t="b">
        <f t="shared" si="4"/>
        <v>1</v>
      </c>
    </row>
    <row r="315" spans="2:6" x14ac:dyDescent="0.25">
      <c r="B315" t="s">
        <v>550</v>
      </c>
      <c r="D315" t="s">
        <v>550</v>
      </c>
      <c r="F315" t="b">
        <f t="shared" si="4"/>
        <v>1</v>
      </c>
    </row>
    <row r="316" spans="2:6" x14ac:dyDescent="0.25">
      <c r="B316" t="s">
        <v>548</v>
      </c>
      <c r="D316" t="s">
        <v>548</v>
      </c>
      <c r="F316" t="b">
        <f t="shared" si="4"/>
        <v>1</v>
      </c>
    </row>
    <row r="317" spans="2:6" x14ac:dyDescent="0.25">
      <c r="B317" t="s">
        <v>560</v>
      </c>
      <c r="D317" t="s">
        <v>560</v>
      </c>
      <c r="F317" t="b">
        <f t="shared" si="4"/>
        <v>1</v>
      </c>
    </row>
    <row r="318" spans="2:6" x14ac:dyDescent="0.25">
      <c r="B318" t="s">
        <v>551</v>
      </c>
      <c r="D318" t="s">
        <v>551</v>
      </c>
      <c r="F318" t="b">
        <f t="shared" si="4"/>
        <v>1</v>
      </c>
    </row>
    <row r="319" spans="2:6" x14ac:dyDescent="0.25">
      <c r="B319" t="s">
        <v>561</v>
      </c>
      <c r="D319" t="s">
        <v>561</v>
      </c>
      <c r="F319" t="b">
        <f t="shared" si="4"/>
        <v>1</v>
      </c>
    </row>
    <row r="320" spans="2:6" x14ac:dyDescent="0.25">
      <c r="B320" t="s">
        <v>552</v>
      </c>
      <c r="D320" t="s">
        <v>552</v>
      </c>
      <c r="F320" t="b">
        <f t="shared" si="4"/>
        <v>1</v>
      </c>
    </row>
    <row r="321" spans="2:6" x14ac:dyDescent="0.25">
      <c r="B321" t="s">
        <v>547</v>
      </c>
      <c r="D321" t="s">
        <v>547</v>
      </c>
      <c r="F321" t="b">
        <f t="shared" si="4"/>
        <v>1</v>
      </c>
    </row>
    <row r="322" spans="2:6" x14ac:dyDescent="0.25">
      <c r="B322" t="s">
        <v>558</v>
      </c>
      <c r="D322" t="s">
        <v>558</v>
      </c>
      <c r="F322" t="b">
        <f t="shared" si="4"/>
        <v>1</v>
      </c>
    </row>
    <row r="323" spans="2:6" x14ac:dyDescent="0.25">
      <c r="B323" t="s">
        <v>559</v>
      </c>
      <c r="D323" t="s">
        <v>559</v>
      </c>
      <c r="F323" t="b">
        <f t="shared" si="4"/>
        <v>1</v>
      </c>
    </row>
    <row r="324" spans="2:6" x14ac:dyDescent="0.25">
      <c r="B324" t="s">
        <v>553</v>
      </c>
      <c r="D324" t="s">
        <v>553</v>
      </c>
      <c r="F324" t="b">
        <f t="shared" ref="F324:F387" si="5">B324=D324</f>
        <v>1</v>
      </c>
    </row>
    <row r="325" spans="2:6" x14ac:dyDescent="0.25">
      <c r="B325" t="s">
        <v>545</v>
      </c>
      <c r="D325" t="s">
        <v>545</v>
      </c>
      <c r="F325" t="b">
        <f t="shared" si="5"/>
        <v>1</v>
      </c>
    </row>
    <row r="326" spans="2:6" x14ac:dyDescent="0.25">
      <c r="B326" t="s">
        <v>549</v>
      </c>
      <c r="D326" t="s">
        <v>549</v>
      </c>
      <c r="F326" t="b">
        <f t="shared" si="5"/>
        <v>1</v>
      </c>
    </row>
    <row r="327" spans="2:6" x14ac:dyDescent="0.25">
      <c r="B327" t="s">
        <v>556</v>
      </c>
      <c r="D327" t="s">
        <v>556</v>
      </c>
      <c r="F327" t="b">
        <f t="shared" si="5"/>
        <v>1</v>
      </c>
    </row>
    <row r="328" spans="2:6" x14ac:dyDescent="0.25">
      <c r="B328" t="s">
        <v>546</v>
      </c>
      <c r="D328" t="s">
        <v>546</v>
      </c>
      <c r="F328" t="b">
        <f t="shared" si="5"/>
        <v>1</v>
      </c>
    </row>
    <row r="329" spans="2:6" x14ac:dyDescent="0.25">
      <c r="B329" t="s">
        <v>544</v>
      </c>
      <c r="D329" t="s">
        <v>544</v>
      </c>
      <c r="F329" t="b">
        <f t="shared" si="5"/>
        <v>1</v>
      </c>
    </row>
    <row r="330" spans="2:6" x14ac:dyDescent="0.25">
      <c r="B330" t="s">
        <v>554</v>
      </c>
      <c r="D330" t="s">
        <v>554</v>
      </c>
      <c r="F330" t="b">
        <f t="shared" si="5"/>
        <v>1</v>
      </c>
    </row>
    <row r="331" spans="2:6" x14ac:dyDescent="0.25">
      <c r="B331" t="s">
        <v>578</v>
      </c>
      <c r="D331" t="s">
        <v>578</v>
      </c>
      <c r="F331" t="b">
        <f t="shared" si="5"/>
        <v>1</v>
      </c>
    </row>
    <row r="332" spans="2:6" x14ac:dyDescent="0.25">
      <c r="B332" t="s">
        <v>564</v>
      </c>
      <c r="D332" t="s">
        <v>564</v>
      </c>
      <c r="F332" t="b">
        <f t="shared" si="5"/>
        <v>1</v>
      </c>
    </row>
    <row r="333" spans="2:6" x14ac:dyDescent="0.25">
      <c r="B333" t="s">
        <v>563</v>
      </c>
      <c r="D333" t="s">
        <v>563</v>
      </c>
      <c r="F333" t="b">
        <f t="shared" si="5"/>
        <v>1</v>
      </c>
    </row>
    <row r="334" spans="2:6" x14ac:dyDescent="0.25">
      <c r="B334" t="s">
        <v>562</v>
      </c>
      <c r="D334" t="s">
        <v>562</v>
      </c>
      <c r="F334" t="b">
        <f t="shared" si="5"/>
        <v>1</v>
      </c>
    </row>
    <row r="335" spans="2:6" x14ac:dyDescent="0.25">
      <c r="B335" t="s">
        <v>608</v>
      </c>
      <c r="D335" t="s">
        <v>608</v>
      </c>
      <c r="F335" t="b">
        <f t="shared" si="5"/>
        <v>1</v>
      </c>
    </row>
    <row r="336" spans="2:6" x14ac:dyDescent="0.25">
      <c r="B336" t="s">
        <v>607</v>
      </c>
      <c r="D336" t="s">
        <v>607</v>
      </c>
      <c r="F336" t="b">
        <f t="shared" si="5"/>
        <v>1</v>
      </c>
    </row>
    <row r="337" spans="2:6" x14ac:dyDescent="0.25">
      <c r="B337" t="s">
        <v>606</v>
      </c>
      <c r="D337" t="s">
        <v>606</v>
      </c>
      <c r="F337" t="b">
        <f t="shared" si="5"/>
        <v>1</v>
      </c>
    </row>
    <row r="338" spans="2:6" x14ac:dyDescent="0.25">
      <c r="B338" t="s">
        <v>602</v>
      </c>
      <c r="D338" t="s">
        <v>602</v>
      </c>
      <c r="F338" t="b">
        <f t="shared" si="5"/>
        <v>1</v>
      </c>
    </row>
    <row r="339" spans="2:6" x14ac:dyDescent="0.25">
      <c r="B339" t="s">
        <v>600</v>
      </c>
      <c r="D339" t="s">
        <v>600</v>
      </c>
      <c r="F339" t="b">
        <f t="shared" si="5"/>
        <v>1</v>
      </c>
    </row>
    <row r="340" spans="2:6" x14ac:dyDescent="0.25">
      <c r="B340" t="s">
        <v>605</v>
      </c>
      <c r="D340" t="s">
        <v>605</v>
      </c>
      <c r="F340" t="b">
        <f t="shared" si="5"/>
        <v>1</v>
      </c>
    </row>
    <row r="341" spans="2:6" x14ac:dyDescent="0.25">
      <c r="B341" t="s">
        <v>598</v>
      </c>
      <c r="D341" t="s">
        <v>598</v>
      </c>
      <c r="F341" t="b">
        <f t="shared" si="5"/>
        <v>1</v>
      </c>
    </row>
    <row r="342" spans="2:6" x14ac:dyDescent="0.25">
      <c r="B342" t="s">
        <v>603</v>
      </c>
      <c r="D342" t="s">
        <v>603</v>
      </c>
      <c r="F342" t="b">
        <f t="shared" si="5"/>
        <v>1</v>
      </c>
    </row>
    <row r="343" spans="2:6" x14ac:dyDescent="0.25">
      <c r="B343" t="s">
        <v>604</v>
      </c>
      <c r="D343" t="s">
        <v>604</v>
      </c>
      <c r="F343" t="b">
        <f t="shared" si="5"/>
        <v>1</v>
      </c>
    </row>
    <row r="344" spans="2:6" x14ac:dyDescent="0.25">
      <c r="B344" t="s">
        <v>601</v>
      </c>
      <c r="D344" t="s">
        <v>601</v>
      </c>
      <c r="F344" t="b">
        <f t="shared" si="5"/>
        <v>1</v>
      </c>
    </row>
    <row r="345" spans="2:6" x14ac:dyDescent="0.25">
      <c r="B345" t="s">
        <v>609</v>
      </c>
      <c r="D345" t="s">
        <v>609</v>
      </c>
      <c r="F345" t="b">
        <f t="shared" si="5"/>
        <v>1</v>
      </c>
    </row>
    <row r="346" spans="2:6" x14ac:dyDescent="0.25">
      <c r="B346" t="s">
        <v>599</v>
      </c>
      <c r="D346" t="s">
        <v>599</v>
      </c>
      <c r="F346" t="b">
        <f t="shared" si="5"/>
        <v>1</v>
      </c>
    </row>
    <row r="347" spans="2:6" x14ac:dyDescent="0.25">
      <c r="B347" t="s">
        <v>590</v>
      </c>
      <c r="D347" t="s">
        <v>590</v>
      </c>
      <c r="F347" t="b">
        <f t="shared" si="5"/>
        <v>1</v>
      </c>
    </row>
    <row r="348" spans="2:6" x14ac:dyDescent="0.25">
      <c r="B348" t="s">
        <v>592</v>
      </c>
      <c r="D348" t="s">
        <v>592</v>
      </c>
      <c r="F348" t="b">
        <f t="shared" si="5"/>
        <v>1</v>
      </c>
    </row>
    <row r="349" spans="2:6" x14ac:dyDescent="0.25">
      <c r="B349" t="s">
        <v>586</v>
      </c>
      <c r="D349" t="s">
        <v>586</v>
      </c>
      <c r="F349" t="b">
        <f t="shared" si="5"/>
        <v>1</v>
      </c>
    </row>
    <row r="350" spans="2:6" x14ac:dyDescent="0.25">
      <c r="B350" t="s">
        <v>584</v>
      </c>
      <c r="D350" t="s">
        <v>584</v>
      </c>
      <c r="F350" t="b">
        <f t="shared" si="5"/>
        <v>1</v>
      </c>
    </row>
    <row r="351" spans="2:6" x14ac:dyDescent="0.25">
      <c r="B351" t="s">
        <v>595</v>
      </c>
      <c r="D351" t="s">
        <v>595</v>
      </c>
      <c r="F351" t="b">
        <f t="shared" si="5"/>
        <v>1</v>
      </c>
    </row>
    <row r="352" spans="2:6" x14ac:dyDescent="0.25">
      <c r="B352" t="s">
        <v>587</v>
      </c>
      <c r="D352" t="s">
        <v>587</v>
      </c>
      <c r="F352" t="b">
        <f t="shared" si="5"/>
        <v>1</v>
      </c>
    </row>
    <row r="353" spans="2:6" x14ac:dyDescent="0.25">
      <c r="B353" t="s">
        <v>596</v>
      </c>
      <c r="D353" t="s">
        <v>596</v>
      </c>
      <c r="F353" t="b">
        <f t="shared" si="5"/>
        <v>1</v>
      </c>
    </row>
    <row r="354" spans="2:6" x14ac:dyDescent="0.25">
      <c r="B354" t="s">
        <v>588</v>
      </c>
      <c r="D354" t="s">
        <v>588</v>
      </c>
      <c r="F354" t="b">
        <f t="shared" si="5"/>
        <v>1</v>
      </c>
    </row>
    <row r="355" spans="2:6" x14ac:dyDescent="0.25">
      <c r="B355" t="s">
        <v>583</v>
      </c>
      <c r="D355" t="s">
        <v>583</v>
      </c>
      <c r="F355" t="b">
        <f t="shared" si="5"/>
        <v>1</v>
      </c>
    </row>
    <row r="356" spans="2:6" x14ac:dyDescent="0.25">
      <c r="B356" t="s">
        <v>593</v>
      </c>
      <c r="D356" t="s">
        <v>593</v>
      </c>
      <c r="F356" t="b">
        <f t="shared" si="5"/>
        <v>1</v>
      </c>
    </row>
    <row r="357" spans="2:6" x14ac:dyDescent="0.25">
      <c r="B357" t="s">
        <v>594</v>
      </c>
      <c r="D357" t="s">
        <v>594</v>
      </c>
      <c r="F357" t="b">
        <f t="shared" si="5"/>
        <v>1</v>
      </c>
    </row>
    <row r="358" spans="2:6" x14ac:dyDescent="0.25">
      <c r="B358" t="s">
        <v>589</v>
      </c>
      <c r="D358" t="s">
        <v>589</v>
      </c>
      <c r="F358" t="b">
        <f t="shared" si="5"/>
        <v>1</v>
      </c>
    </row>
    <row r="359" spans="2:6" x14ac:dyDescent="0.25">
      <c r="B359" t="s">
        <v>581</v>
      </c>
      <c r="D359" t="s">
        <v>581</v>
      </c>
      <c r="F359" t="b">
        <f t="shared" si="5"/>
        <v>1</v>
      </c>
    </row>
    <row r="360" spans="2:6" x14ac:dyDescent="0.25">
      <c r="B360" t="s">
        <v>585</v>
      </c>
      <c r="D360" t="s">
        <v>585</v>
      </c>
      <c r="F360" t="b">
        <f t="shared" si="5"/>
        <v>1</v>
      </c>
    </row>
    <row r="361" spans="2:6" x14ac:dyDescent="0.25">
      <c r="B361" t="s">
        <v>591</v>
      </c>
      <c r="D361" t="s">
        <v>591</v>
      </c>
      <c r="F361" t="b">
        <f t="shared" si="5"/>
        <v>1</v>
      </c>
    </row>
    <row r="362" spans="2:6" x14ac:dyDescent="0.25">
      <c r="B362" t="s">
        <v>582</v>
      </c>
      <c r="D362" t="s">
        <v>582</v>
      </c>
      <c r="F362" t="b">
        <f t="shared" si="5"/>
        <v>1</v>
      </c>
    </row>
    <row r="363" spans="2:6" x14ac:dyDescent="0.25">
      <c r="B363" t="s">
        <v>580</v>
      </c>
      <c r="D363" t="s">
        <v>580</v>
      </c>
      <c r="F363" t="b">
        <f t="shared" si="5"/>
        <v>1</v>
      </c>
    </row>
    <row r="364" spans="2:6" x14ac:dyDescent="0.25">
      <c r="B364" t="s">
        <v>597</v>
      </c>
      <c r="D364" t="s">
        <v>597</v>
      </c>
      <c r="F364" t="b">
        <f t="shared" si="5"/>
        <v>1</v>
      </c>
    </row>
    <row r="365" spans="2:6" x14ac:dyDescent="0.25">
      <c r="B365" t="s">
        <v>579</v>
      </c>
      <c r="D365" t="s">
        <v>579</v>
      </c>
      <c r="F365" t="b">
        <f t="shared" si="5"/>
        <v>1</v>
      </c>
    </row>
    <row r="366" spans="2:6" x14ac:dyDescent="0.25">
      <c r="B366" t="s">
        <v>610</v>
      </c>
      <c r="D366" t="s">
        <v>610</v>
      </c>
      <c r="F366" t="b">
        <f t="shared" si="5"/>
        <v>1</v>
      </c>
    </row>
    <row r="367" spans="2:6" x14ac:dyDescent="0.25">
      <c r="B367" t="s">
        <v>623</v>
      </c>
      <c r="D367" t="s">
        <v>623</v>
      </c>
      <c r="F367" t="b">
        <f t="shared" si="5"/>
        <v>1</v>
      </c>
    </row>
    <row r="368" spans="2:6" x14ac:dyDescent="0.25">
      <c r="B368" t="s">
        <v>624</v>
      </c>
      <c r="D368" t="s">
        <v>624</v>
      </c>
      <c r="F368" t="b">
        <f t="shared" si="5"/>
        <v>1</v>
      </c>
    </row>
    <row r="369" spans="2:6" x14ac:dyDescent="0.25">
      <c r="B369" t="s">
        <v>620</v>
      </c>
      <c r="D369" t="s">
        <v>620</v>
      </c>
      <c r="F369" t="b">
        <f t="shared" si="5"/>
        <v>1</v>
      </c>
    </row>
    <row r="370" spans="2:6" x14ac:dyDescent="0.25">
      <c r="B370" t="s">
        <v>621</v>
      </c>
      <c r="D370" t="s">
        <v>621</v>
      </c>
      <c r="F370" t="b">
        <f t="shared" si="5"/>
        <v>1</v>
      </c>
    </row>
    <row r="371" spans="2:6" x14ac:dyDescent="0.25">
      <c r="B371" t="s">
        <v>622</v>
      </c>
      <c r="D371" t="s">
        <v>622</v>
      </c>
      <c r="F371" t="b">
        <f t="shared" si="5"/>
        <v>1</v>
      </c>
    </row>
    <row r="372" spans="2:6" x14ac:dyDescent="0.25">
      <c r="B372" t="s">
        <v>614</v>
      </c>
      <c r="D372" t="s">
        <v>614</v>
      </c>
      <c r="F372" t="b">
        <f t="shared" si="5"/>
        <v>1</v>
      </c>
    </row>
    <row r="373" spans="2:6" x14ac:dyDescent="0.25">
      <c r="B373" t="s">
        <v>615</v>
      </c>
      <c r="D373" t="s">
        <v>615</v>
      </c>
      <c r="F373" t="b">
        <f t="shared" si="5"/>
        <v>1</v>
      </c>
    </row>
    <row r="374" spans="2:6" x14ac:dyDescent="0.25">
      <c r="B374" t="s">
        <v>616</v>
      </c>
      <c r="D374" t="s">
        <v>616</v>
      </c>
      <c r="F374" t="b">
        <f t="shared" si="5"/>
        <v>1</v>
      </c>
    </row>
    <row r="375" spans="2:6" x14ac:dyDescent="0.25">
      <c r="B375" t="s">
        <v>611</v>
      </c>
      <c r="D375" t="s">
        <v>611</v>
      </c>
      <c r="F375" t="b">
        <f t="shared" si="5"/>
        <v>1</v>
      </c>
    </row>
    <row r="376" spans="2:6" x14ac:dyDescent="0.25">
      <c r="B376" t="s">
        <v>612</v>
      </c>
      <c r="D376" t="s">
        <v>612</v>
      </c>
      <c r="F376" t="b">
        <f t="shared" si="5"/>
        <v>1</v>
      </c>
    </row>
    <row r="377" spans="2:6" x14ac:dyDescent="0.25">
      <c r="B377" t="s">
        <v>613</v>
      </c>
      <c r="D377" t="s">
        <v>613</v>
      </c>
      <c r="F377" t="b">
        <f t="shared" si="5"/>
        <v>1</v>
      </c>
    </row>
    <row r="378" spans="2:6" x14ac:dyDescent="0.25">
      <c r="B378" t="s">
        <v>617</v>
      </c>
      <c r="D378" t="s">
        <v>617</v>
      </c>
      <c r="F378" t="b">
        <f t="shared" si="5"/>
        <v>1</v>
      </c>
    </row>
    <row r="379" spans="2:6" x14ac:dyDescent="0.25">
      <c r="B379" t="s">
        <v>619</v>
      </c>
      <c r="D379" t="s">
        <v>619</v>
      </c>
      <c r="F379" t="b">
        <f t="shared" si="5"/>
        <v>1</v>
      </c>
    </row>
    <row r="380" spans="2:6" x14ac:dyDescent="0.25">
      <c r="B380" t="s">
        <v>618</v>
      </c>
      <c r="D380" t="s">
        <v>618</v>
      </c>
      <c r="F380" t="b">
        <f t="shared" si="5"/>
        <v>1</v>
      </c>
    </row>
    <row r="381" spans="2:6" x14ac:dyDescent="0.25">
      <c r="B381" t="s">
        <v>701</v>
      </c>
      <c r="D381" t="s">
        <v>701</v>
      </c>
      <c r="F381" t="b">
        <f t="shared" si="5"/>
        <v>1</v>
      </c>
    </row>
    <row r="382" spans="2:6" x14ac:dyDescent="0.25">
      <c r="B382" t="s">
        <v>700</v>
      </c>
      <c r="D382" t="s">
        <v>700</v>
      </c>
      <c r="F382" t="b">
        <f t="shared" si="5"/>
        <v>1</v>
      </c>
    </row>
    <row r="383" spans="2:6" x14ac:dyDescent="0.25">
      <c r="B383" t="s">
        <v>699</v>
      </c>
      <c r="D383" t="s">
        <v>699</v>
      </c>
      <c r="F383" t="b">
        <f t="shared" si="5"/>
        <v>1</v>
      </c>
    </row>
    <row r="384" spans="2:6" x14ac:dyDescent="0.25">
      <c r="B384" t="s">
        <v>695</v>
      </c>
      <c r="D384" t="s">
        <v>695</v>
      </c>
      <c r="F384" t="b">
        <f t="shared" si="5"/>
        <v>1</v>
      </c>
    </row>
    <row r="385" spans="2:6" x14ac:dyDescent="0.25">
      <c r="B385" t="s">
        <v>698</v>
      </c>
      <c r="D385" t="s">
        <v>698</v>
      </c>
      <c r="F385" t="b">
        <f t="shared" si="5"/>
        <v>1</v>
      </c>
    </row>
    <row r="386" spans="2:6" x14ac:dyDescent="0.25">
      <c r="B386" t="s">
        <v>692</v>
      </c>
      <c r="D386" t="s">
        <v>692</v>
      </c>
      <c r="F386" t="b">
        <f t="shared" si="5"/>
        <v>1</v>
      </c>
    </row>
    <row r="387" spans="2:6" x14ac:dyDescent="0.25">
      <c r="B387" t="s">
        <v>696</v>
      </c>
      <c r="D387" t="s">
        <v>696</v>
      </c>
      <c r="F387" t="b">
        <f t="shared" si="5"/>
        <v>1</v>
      </c>
    </row>
    <row r="388" spans="2:6" x14ac:dyDescent="0.25">
      <c r="B388" t="s">
        <v>694</v>
      </c>
      <c r="D388" t="s">
        <v>694</v>
      </c>
      <c r="F388" t="b">
        <f t="shared" ref="F388:F452" si="6">B388=D388</f>
        <v>1</v>
      </c>
    </row>
    <row r="389" spans="2:6" x14ac:dyDescent="0.25">
      <c r="B389" t="s">
        <v>702</v>
      </c>
      <c r="D389" t="s">
        <v>702</v>
      </c>
      <c r="F389" t="b">
        <f t="shared" si="6"/>
        <v>1</v>
      </c>
    </row>
    <row r="390" spans="2:6" x14ac:dyDescent="0.25">
      <c r="B390" t="s">
        <v>693</v>
      </c>
      <c r="D390" t="s">
        <v>693</v>
      </c>
      <c r="F390" t="b">
        <f t="shared" si="6"/>
        <v>1</v>
      </c>
    </row>
    <row r="391" spans="2:6" x14ac:dyDescent="0.25">
      <c r="B391" t="s">
        <v>697</v>
      </c>
      <c r="D391" t="s">
        <v>697</v>
      </c>
      <c r="F391" t="b">
        <f t="shared" si="6"/>
        <v>1</v>
      </c>
    </row>
    <row r="392" spans="2:6" x14ac:dyDescent="0.25">
      <c r="B392" t="s">
        <v>650</v>
      </c>
      <c r="D392" t="s">
        <v>650</v>
      </c>
      <c r="F392" t="b">
        <f t="shared" si="6"/>
        <v>1</v>
      </c>
    </row>
    <row r="393" spans="2:6" x14ac:dyDescent="0.25">
      <c r="B393" t="s">
        <v>651</v>
      </c>
      <c r="D393" t="s">
        <v>651</v>
      </c>
      <c r="F393" t="b">
        <f t="shared" si="6"/>
        <v>1</v>
      </c>
    </row>
    <row r="394" spans="2:6" x14ac:dyDescent="0.25">
      <c r="B394" t="s">
        <v>644</v>
      </c>
      <c r="D394" t="s">
        <v>644</v>
      </c>
      <c r="F394" t="b">
        <f t="shared" si="6"/>
        <v>1</v>
      </c>
    </row>
    <row r="395" spans="2:6" x14ac:dyDescent="0.25">
      <c r="B395" t="s">
        <v>642</v>
      </c>
      <c r="D395" t="s">
        <v>642</v>
      </c>
      <c r="F395" t="b">
        <f t="shared" si="6"/>
        <v>1</v>
      </c>
    </row>
    <row r="396" spans="2:6" x14ac:dyDescent="0.25">
      <c r="B396" t="s">
        <v>654</v>
      </c>
      <c r="D396" t="s">
        <v>654</v>
      </c>
      <c r="F396" t="b">
        <f t="shared" si="6"/>
        <v>1</v>
      </c>
    </row>
    <row r="397" spans="2:6" x14ac:dyDescent="0.25">
      <c r="B397" t="s">
        <v>645</v>
      </c>
      <c r="D397" t="s">
        <v>645</v>
      </c>
      <c r="F397" t="b">
        <f t="shared" si="6"/>
        <v>1</v>
      </c>
    </row>
    <row r="398" spans="2:6" x14ac:dyDescent="0.25">
      <c r="B398" t="s">
        <v>655</v>
      </c>
      <c r="D398" t="s">
        <v>655</v>
      </c>
      <c r="F398" t="b">
        <f t="shared" si="6"/>
        <v>1</v>
      </c>
    </row>
    <row r="399" spans="2:6" x14ac:dyDescent="0.25">
      <c r="B399" t="s">
        <v>646</v>
      </c>
      <c r="D399" t="s">
        <v>646</v>
      </c>
      <c r="F399" t="b">
        <f t="shared" si="6"/>
        <v>1</v>
      </c>
    </row>
    <row r="400" spans="2:6" x14ac:dyDescent="0.25">
      <c r="B400" t="s">
        <v>641</v>
      </c>
      <c r="D400" t="s">
        <v>641</v>
      </c>
      <c r="F400" t="b">
        <f t="shared" si="6"/>
        <v>1</v>
      </c>
    </row>
    <row r="401" spans="2:6" x14ac:dyDescent="0.25">
      <c r="B401" t="s">
        <v>652</v>
      </c>
      <c r="D401" t="s">
        <v>652</v>
      </c>
      <c r="F401" t="b">
        <f t="shared" si="6"/>
        <v>1</v>
      </c>
    </row>
    <row r="402" spans="2:6" x14ac:dyDescent="0.25">
      <c r="B402" t="s">
        <v>653</v>
      </c>
      <c r="D402" t="s">
        <v>653</v>
      </c>
      <c r="F402" t="b">
        <f t="shared" si="6"/>
        <v>1</v>
      </c>
    </row>
    <row r="403" spans="2:6" x14ac:dyDescent="0.25">
      <c r="B403" t="s">
        <v>647</v>
      </c>
      <c r="D403" t="s">
        <v>647</v>
      </c>
      <c r="F403" t="b">
        <f t="shared" si="6"/>
        <v>1</v>
      </c>
    </row>
    <row r="404" spans="2:6" x14ac:dyDescent="0.25">
      <c r="B404" t="s">
        <v>639</v>
      </c>
      <c r="D404" t="s">
        <v>639</v>
      </c>
      <c r="F404" t="b">
        <f t="shared" si="6"/>
        <v>1</v>
      </c>
    </row>
    <row r="405" spans="2:6" x14ac:dyDescent="0.25">
      <c r="B405" t="s">
        <v>640</v>
      </c>
      <c r="D405" t="s">
        <v>640</v>
      </c>
      <c r="F405" t="b">
        <f t="shared" si="6"/>
        <v>1</v>
      </c>
    </row>
    <row r="406" spans="2:6" x14ac:dyDescent="0.25">
      <c r="B406" t="s">
        <v>648</v>
      </c>
      <c r="D406" t="s">
        <v>648</v>
      </c>
      <c r="F406" t="b">
        <f t="shared" si="6"/>
        <v>1</v>
      </c>
    </row>
    <row r="407" spans="2:6" x14ac:dyDescent="0.25">
      <c r="B407" t="s">
        <v>643</v>
      </c>
      <c r="D407" t="s">
        <v>643</v>
      </c>
      <c r="F407" t="b">
        <f t="shared" si="6"/>
        <v>1</v>
      </c>
    </row>
    <row r="408" spans="2:6" x14ac:dyDescent="0.25">
      <c r="B408" t="s">
        <v>649</v>
      </c>
      <c r="D408" t="s">
        <v>649</v>
      </c>
      <c r="F408" t="b">
        <f t="shared" si="6"/>
        <v>1</v>
      </c>
    </row>
    <row r="409" spans="2:6" x14ac:dyDescent="0.25">
      <c r="B409" t="s">
        <v>678</v>
      </c>
      <c r="D409" t="s">
        <v>678</v>
      </c>
      <c r="F409" t="b">
        <f t="shared" si="6"/>
        <v>1</v>
      </c>
    </row>
    <row r="410" spans="2:6" x14ac:dyDescent="0.25">
      <c r="B410" t="s">
        <v>681</v>
      </c>
      <c r="D410" t="s">
        <v>681</v>
      </c>
      <c r="F410" t="b">
        <f t="shared" si="6"/>
        <v>1</v>
      </c>
    </row>
    <row r="411" spans="2:6" x14ac:dyDescent="0.25">
      <c r="B411" t="s">
        <v>676</v>
      </c>
      <c r="D411" t="s">
        <v>676</v>
      </c>
      <c r="F411" t="b">
        <f t="shared" si="6"/>
        <v>1</v>
      </c>
    </row>
    <row r="412" spans="2:6" x14ac:dyDescent="0.25">
      <c r="B412" t="s">
        <v>677</v>
      </c>
      <c r="D412" t="s">
        <v>677</v>
      </c>
      <c r="F412" t="b">
        <f t="shared" si="6"/>
        <v>1</v>
      </c>
    </row>
    <row r="413" spans="2:6" x14ac:dyDescent="0.25">
      <c r="B413" t="s">
        <v>675</v>
      </c>
      <c r="D413" t="s">
        <v>675</v>
      </c>
      <c r="F413" t="b">
        <f t="shared" si="6"/>
        <v>1</v>
      </c>
    </row>
    <row r="414" spans="2:6" x14ac:dyDescent="0.25">
      <c r="B414" t="s">
        <v>679</v>
      </c>
      <c r="D414" t="s">
        <v>679</v>
      </c>
      <c r="F414" t="b">
        <f t="shared" si="6"/>
        <v>1</v>
      </c>
    </row>
    <row r="415" spans="2:6" x14ac:dyDescent="0.25">
      <c r="B415" t="s">
        <v>682</v>
      </c>
      <c r="D415" t="s">
        <v>682</v>
      </c>
      <c r="F415" t="b">
        <f t="shared" si="6"/>
        <v>1</v>
      </c>
    </row>
    <row r="416" spans="2:6" x14ac:dyDescent="0.25">
      <c r="B416" t="s">
        <v>680</v>
      </c>
      <c r="D416" t="s">
        <v>680</v>
      </c>
      <c r="F416" t="b">
        <f t="shared" si="6"/>
        <v>1</v>
      </c>
    </row>
    <row r="417" spans="2:6" x14ac:dyDescent="0.25">
      <c r="B417" t="s">
        <v>719</v>
      </c>
      <c r="D417" t="s">
        <v>719</v>
      </c>
      <c r="F417" t="b">
        <f t="shared" si="6"/>
        <v>1</v>
      </c>
    </row>
    <row r="418" spans="2:6" x14ac:dyDescent="0.25">
      <c r="B418" t="s">
        <v>720</v>
      </c>
      <c r="D418" t="s">
        <v>720</v>
      </c>
      <c r="F418" t="b">
        <f t="shared" si="6"/>
        <v>1</v>
      </c>
    </row>
    <row r="419" spans="2:6" x14ac:dyDescent="0.25">
      <c r="B419" t="s">
        <v>718</v>
      </c>
      <c r="D419" t="s">
        <v>718</v>
      </c>
      <c r="F419" t="b">
        <f t="shared" si="6"/>
        <v>1</v>
      </c>
    </row>
    <row r="420" spans="2:6" x14ac:dyDescent="0.25">
      <c r="B420" t="s">
        <v>706</v>
      </c>
      <c r="D420" t="s">
        <v>706</v>
      </c>
      <c r="F420" t="b">
        <f t="shared" si="6"/>
        <v>1</v>
      </c>
    </row>
    <row r="421" spans="2:6" x14ac:dyDescent="0.25">
      <c r="B421" t="s">
        <v>708</v>
      </c>
      <c r="D421" t="s">
        <v>708</v>
      </c>
      <c r="F421" t="b">
        <f t="shared" si="6"/>
        <v>1</v>
      </c>
    </row>
    <row r="422" spans="2:6" x14ac:dyDescent="0.25">
      <c r="B422" t="s">
        <v>703</v>
      </c>
      <c r="D422" t="s">
        <v>703</v>
      </c>
      <c r="F422" t="b">
        <f t="shared" si="6"/>
        <v>1</v>
      </c>
    </row>
    <row r="423" spans="2:6" x14ac:dyDescent="0.25">
      <c r="B423" t="s">
        <v>707</v>
      </c>
      <c r="D423" t="s">
        <v>707</v>
      </c>
      <c r="F423" t="b">
        <f t="shared" si="6"/>
        <v>1</v>
      </c>
    </row>
    <row r="424" spans="2:6" x14ac:dyDescent="0.25">
      <c r="B424" t="s">
        <v>705</v>
      </c>
      <c r="D424" t="s">
        <v>705</v>
      </c>
      <c r="F424" t="b">
        <f t="shared" si="6"/>
        <v>1</v>
      </c>
    </row>
    <row r="425" spans="2:6" x14ac:dyDescent="0.25">
      <c r="B425" t="s">
        <v>704</v>
      </c>
      <c r="D425" t="s">
        <v>704</v>
      </c>
      <c r="F425" t="b">
        <f t="shared" si="6"/>
        <v>1</v>
      </c>
    </row>
    <row r="426" spans="2:6" x14ac:dyDescent="0.25">
      <c r="B426" t="s">
        <v>710</v>
      </c>
      <c r="D426" t="s">
        <v>710</v>
      </c>
      <c r="F426" t="b">
        <f t="shared" si="6"/>
        <v>1</v>
      </c>
    </row>
    <row r="427" spans="2:6" x14ac:dyDescent="0.25">
      <c r="B427" t="s">
        <v>709</v>
      </c>
      <c r="D427" t="s">
        <v>709</v>
      </c>
      <c r="F427" t="b">
        <f t="shared" si="6"/>
        <v>1</v>
      </c>
    </row>
    <row r="428" spans="2:6" x14ac:dyDescent="0.25">
      <c r="B428" t="s">
        <v>713</v>
      </c>
      <c r="D428" t="s">
        <v>713</v>
      </c>
      <c r="F428" t="b">
        <f t="shared" si="6"/>
        <v>1</v>
      </c>
    </row>
    <row r="429" spans="2:6" x14ac:dyDescent="0.25">
      <c r="B429" t="s">
        <v>715</v>
      </c>
      <c r="D429" t="s">
        <v>715</v>
      </c>
      <c r="F429" t="b">
        <f t="shared" si="6"/>
        <v>1</v>
      </c>
    </row>
    <row r="430" spans="2:6" x14ac:dyDescent="0.25">
      <c r="B430" t="s">
        <v>714</v>
      </c>
      <c r="D430" t="s">
        <v>714</v>
      </c>
      <c r="F430" t="b">
        <f t="shared" si="6"/>
        <v>1</v>
      </c>
    </row>
    <row r="431" spans="2:6" x14ac:dyDescent="0.25">
      <c r="B431" t="s">
        <v>717</v>
      </c>
      <c r="D431" t="s">
        <v>717</v>
      </c>
      <c r="F431" t="b">
        <f t="shared" si="6"/>
        <v>1</v>
      </c>
    </row>
    <row r="432" spans="2:6" x14ac:dyDescent="0.25">
      <c r="B432" t="s">
        <v>711</v>
      </c>
      <c r="D432" t="s">
        <v>711</v>
      </c>
      <c r="F432" t="b">
        <f t="shared" si="6"/>
        <v>1</v>
      </c>
    </row>
    <row r="433" spans="2:6" x14ac:dyDescent="0.25">
      <c r="B433" t="s">
        <v>712</v>
      </c>
      <c r="D433" t="s">
        <v>712</v>
      </c>
      <c r="F433" t="b">
        <f t="shared" si="6"/>
        <v>1</v>
      </c>
    </row>
    <row r="434" spans="2:6" x14ac:dyDescent="0.25">
      <c r="B434" t="s">
        <v>716</v>
      </c>
      <c r="D434" t="s">
        <v>716</v>
      </c>
      <c r="F434" t="b">
        <f t="shared" si="6"/>
        <v>1</v>
      </c>
    </row>
    <row r="435" spans="2:6" x14ac:dyDescent="0.25">
      <c r="B435" t="s">
        <v>662</v>
      </c>
      <c r="D435" t="s">
        <v>662</v>
      </c>
      <c r="F435" t="b">
        <f t="shared" si="6"/>
        <v>1</v>
      </c>
    </row>
    <row r="436" spans="2:6" x14ac:dyDescent="0.25">
      <c r="B436" t="s">
        <v>663</v>
      </c>
      <c r="D436" t="s">
        <v>663</v>
      </c>
      <c r="F436" t="b">
        <f t="shared" si="6"/>
        <v>1</v>
      </c>
    </row>
    <row r="437" spans="2:6" x14ac:dyDescent="0.25">
      <c r="B437" t="s">
        <v>665</v>
      </c>
      <c r="D437" t="s">
        <v>665</v>
      </c>
      <c r="F437" t="b">
        <f t="shared" si="6"/>
        <v>1</v>
      </c>
    </row>
    <row r="438" spans="2:6" x14ac:dyDescent="0.25">
      <c r="B438" t="s">
        <v>664</v>
      </c>
      <c r="D438" t="s">
        <v>664</v>
      </c>
      <c r="F438" t="b">
        <f t="shared" si="6"/>
        <v>1</v>
      </c>
    </row>
    <row r="439" spans="2:6" x14ac:dyDescent="0.25">
      <c r="B439" t="s">
        <v>666</v>
      </c>
      <c r="D439" t="s">
        <v>666</v>
      </c>
      <c r="F439" t="b">
        <f t="shared" si="6"/>
        <v>1</v>
      </c>
    </row>
    <row r="440" spans="2:6" x14ac:dyDescent="0.25">
      <c r="B440" t="s">
        <v>667</v>
      </c>
      <c r="D440" t="s">
        <v>667</v>
      </c>
      <c r="F440" t="b">
        <f t="shared" si="6"/>
        <v>1</v>
      </c>
    </row>
    <row r="441" spans="2:6" x14ac:dyDescent="0.25">
      <c r="B441" t="s">
        <v>671</v>
      </c>
      <c r="D441" t="s">
        <v>671</v>
      </c>
      <c r="F441" t="b">
        <f t="shared" si="6"/>
        <v>1</v>
      </c>
    </row>
    <row r="442" spans="2:6" x14ac:dyDescent="0.25">
      <c r="B442" t="s">
        <v>670</v>
      </c>
      <c r="D442" t="s">
        <v>670</v>
      </c>
      <c r="F442" t="b">
        <f t="shared" si="6"/>
        <v>1</v>
      </c>
    </row>
    <row r="443" spans="2:6" x14ac:dyDescent="0.25">
      <c r="B443" t="s">
        <v>672</v>
      </c>
      <c r="D443" t="s">
        <v>672</v>
      </c>
      <c r="F443" t="b">
        <f t="shared" si="6"/>
        <v>1</v>
      </c>
    </row>
    <row r="444" spans="2:6" x14ac:dyDescent="0.25">
      <c r="B444" t="s">
        <v>668</v>
      </c>
      <c r="D444" t="s">
        <v>668</v>
      </c>
      <c r="F444" t="b">
        <f t="shared" si="6"/>
        <v>1</v>
      </c>
    </row>
    <row r="445" spans="2:6" x14ac:dyDescent="0.25">
      <c r="B445" t="s">
        <v>669</v>
      </c>
      <c r="D445" t="s">
        <v>669</v>
      </c>
      <c r="F445" t="b">
        <f t="shared" si="6"/>
        <v>1</v>
      </c>
    </row>
    <row r="446" spans="2:6" x14ac:dyDescent="0.25">
      <c r="B446" t="s">
        <v>673</v>
      </c>
      <c r="D446" t="s">
        <v>673</v>
      </c>
      <c r="F446" t="b">
        <f t="shared" si="6"/>
        <v>1</v>
      </c>
    </row>
    <row r="447" spans="2:6" x14ac:dyDescent="0.25">
      <c r="B447" t="s">
        <v>674</v>
      </c>
      <c r="D447" t="s">
        <v>674</v>
      </c>
      <c r="F447" t="b">
        <f t="shared" si="6"/>
        <v>1</v>
      </c>
    </row>
    <row r="448" spans="2:6" x14ac:dyDescent="0.25">
      <c r="B448" t="s">
        <v>684</v>
      </c>
      <c r="D448" t="s">
        <v>684</v>
      </c>
      <c r="F448" t="b">
        <f t="shared" si="6"/>
        <v>1</v>
      </c>
    </row>
    <row r="449" spans="2:6" x14ac:dyDescent="0.25">
      <c r="B449" t="s">
        <v>687</v>
      </c>
      <c r="D449" t="s">
        <v>687</v>
      </c>
      <c r="F449" t="b">
        <f t="shared" si="6"/>
        <v>1</v>
      </c>
    </row>
    <row r="450" spans="2:6" x14ac:dyDescent="0.25">
      <c r="B450" t="s">
        <v>686</v>
      </c>
      <c r="D450" t="s">
        <v>686</v>
      </c>
      <c r="F450" t="b">
        <f t="shared" si="6"/>
        <v>1</v>
      </c>
    </row>
    <row r="451" spans="2:6" x14ac:dyDescent="0.25">
      <c r="B451" t="s">
        <v>685</v>
      </c>
      <c r="D451" t="s">
        <v>685</v>
      </c>
      <c r="F451" t="b">
        <f t="shared" si="6"/>
        <v>1</v>
      </c>
    </row>
    <row r="452" spans="2:6" x14ac:dyDescent="0.25">
      <c r="B452" t="s">
        <v>691</v>
      </c>
      <c r="D452" t="s">
        <v>691</v>
      </c>
      <c r="F452" t="b">
        <f t="shared" si="6"/>
        <v>1</v>
      </c>
    </row>
    <row r="453" spans="2:6" x14ac:dyDescent="0.25">
      <c r="B453" t="s">
        <v>690</v>
      </c>
      <c r="D453" t="s">
        <v>690</v>
      </c>
      <c r="F453" t="b">
        <f t="shared" ref="F453:F516" si="7">B453=D453</f>
        <v>1</v>
      </c>
    </row>
    <row r="454" spans="2:6" x14ac:dyDescent="0.25">
      <c r="B454" t="s">
        <v>689</v>
      </c>
      <c r="D454" t="s">
        <v>689</v>
      </c>
      <c r="F454" t="b">
        <f t="shared" si="7"/>
        <v>1</v>
      </c>
    </row>
    <row r="455" spans="2:6" x14ac:dyDescent="0.25">
      <c r="B455" t="s">
        <v>683</v>
      </c>
      <c r="D455" t="s">
        <v>683</v>
      </c>
      <c r="F455" t="b">
        <f t="shared" si="7"/>
        <v>1</v>
      </c>
    </row>
    <row r="456" spans="2:6" x14ac:dyDescent="0.25">
      <c r="B456" t="s">
        <v>688</v>
      </c>
      <c r="D456" t="s">
        <v>688</v>
      </c>
      <c r="F456" t="b">
        <f t="shared" si="7"/>
        <v>1</v>
      </c>
    </row>
    <row r="457" spans="2:6" x14ac:dyDescent="0.25">
      <c r="B457" t="s">
        <v>660</v>
      </c>
      <c r="D457" t="s">
        <v>660</v>
      </c>
      <c r="F457" t="b">
        <f t="shared" si="7"/>
        <v>1</v>
      </c>
    </row>
    <row r="458" spans="2:6" x14ac:dyDescent="0.25">
      <c r="B458" t="s">
        <v>658</v>
      </c>
      <c r="D458" t="s">
        <v>658</v>
      </c>
      <c r="F458" t="b">
        <f t="shared" si="7"/>
        <v>1</v>
      </c>
    </row>
    <row r="459" spans="2:6" x14ac:dyDescent="0.25">
      <c r="B459" t="s">
        <v>659</v>
      </c>
      <c r="D459" t="s">
        <v>659</v>
      </c>
      <c r="F459" t="b">
        <f t="shared" si="7"/>
        <v>1</v>
      </c>
    </row>
    <row r="460" spans="2:6" x14ac:dyDescent="0.25">
      <c r="B460" t="s">
        <v>628</v>
      </c>
      <c r="D460" t="s">
        <v>628</v>
      </c>
      <c r="F460" t="b">
        <f t="shared" si="7"/>
        <v>1</v>
      </c>
    </row>
    <row r="461" spans="2:6" x14ac:dyDescent="0.25">
      <c r="B461" t="s">
        <v>629</v>
      </c>
      <c r="D461" t="s">
        <v>629</v>
      </c>
      <c r="F461" t="b">
        <f t="shared" si="7"/>
        <v>1</v>
      </c>
    </row>
    <row r="462" spans="2:6" x14ac:dyDescent="0.25">
      <c r="B462" t="s">
        <v>635</v>
      </c>
      <c r="D462" t="s">
        <v>635</v>
      </c>
      <c r="F462" t="b">
        <f t="shared" si="7"/>
        <v>1</v>
      </c>
    </row>
    <row r="463" spans="2:6" x14ac:dyDescent="0.25">
      <c r="B463" t="s">
        <v>632</v>
      </c>
      <c r="D463" t="s">
        <v>632</v>
      </c>
      <c r="F463" t="b">
        <f t="shared" si="7"/>
        <v>1</v>
      </c>
    </row>
    <row r="464" spans="2:6" x14ac:dyDescent="0.25">
      <c r="B464" t="s">
        <v>631</v>
      </c>
      <c r="D464" t="s">
        <v>631</v>
      </c>
      <c r="F464" t="b">
        <f t="shared" si="7"/>
        <v>1</v>
      </c>
    </row>
    <row r="465" spans="2:6" x14ac:dyDescent="0.25">
      <c r="B465" t="s">
        <v>625</v>
      </c>
      <c r="D465" t="s">
        <v>625</v>
      </c>
      <c r="F465" t="b">
        <f t="shared" si="7"/>
        <v>1</v>
      </c>
    </row>
    <row r="466" spans="2:6" x14ac:dyDescent="0.25">
      <c r="B466" t="s">
        <v>630</v>
      </c>
      <c r="D466" t="s">
        <v>630</v>
      </c>
      <c r="F466" t="b">
        <f t="shared" si="7"/>
        <v>1</v>
      </c>
    </row>
    <row r="467" spans="2:6" x14ac:dyDescent="0.25">
      <c r="B467" t="s">
        <v>633</v>
      </c>
      <c r="D467" t="s">
        <v>633</v>
      </c>
      <c r="F467" t="b">
        <f t="shared" si="7"/>
        <v>1</v>
      </c>
    </row>
    <row r="468" spans="2:6" x14ac:dyDescent="0.25">
      <c r="B468" t="s">
        <v>634</v>
      </c>
      <c r="D468" t="s">
        <v>634</v>
      </c>
      <c r="F468" t="b">
        <f t="shared" si="7"/>
        <v>1</v>
      </c>
    </row>
    <row r="469" spans="2:6" x14ac:dyDescent="0.25">
      <c r="B469" t="s">
        <v>626</v>
      </c>
      <c r="D469" t="s">
        <v>626</v>
      </c>
      <c r="F469" t="b">
        <f t="shared" si="7"/>
        <v>1</v>
      </c>
    </row>
    <row r="470" spans="2:6" x14ac:dyDescent="0.25">
      <c r="B470" t="s">
        <v>636</v>
      </c>
      <c r="D470" t="s">
        <v>636</v>
      </c>
      <c r="F470" t="b">
        <f t="shared" si="7"/>
        <v>1</v>
      </c>
    </row>
    <row r="471" spans="2:6" x14ac:dyDescent="0.25">
      <c r="B471" t="s">
        <v>627</v>
      </c>
      <c r="D471" t="s">
        <v>627</v>
      </c>
      <c r="F471" t="b">
        <f t="shared" si="7"/>
        <v>1</v>
      </c>
    </row>
    <row r="472" spans="2:6" x14ac:dyDescent="0.25">
      <c r="B472" t="s">
        <v>661</v>
      </c>
      <c r="D472" t="s">
        <v>661</v>
      </c>
      <c r="F472" t="b">
        <f t="shared" si="7"/>
        <v>1</v>
      </c>
    </row>
    <row r="473" spans="2:6" x14ac:dyDescent="0.25">
      <c r="B473" t="s">
        <v>657</v>
      </c>
      <c r="D473" t="s">
        <v>657</v>
      </c>
      <c r="F473" t="b">
        <f t="shared" si="7"/>
        <v>1</v>
      </c>
    </row>
    <row r="474" spans="2:6" x14ac:dyDescent="0.25">
      <c r="B474" t="s">
        <v>656</v>
      </c>
      <c r="D474" t="s">
        <v>656</v>
      </c>
      <c r="F474" t="b">
        <f t="shared" si="7"/>
        <v>1</v>
      </c>
    </row>
    <row r="475" spans="2:6" x14ac:dyDescent="0.25">
      <c r="B475" t="s">
        <v>638</v>
      </c>
      <c r="D475" t="s">
        <v>638</v>
      </c>
      <c r="F475" t="b">
        <f t="shared" si="7"/>
        <v>1</v>
      </c>
    </row>
    <row r="476" spans="2:6" x14ac:dyDescent="0.25">
      <c r="B476" t="s">
        <v>637</v>
      </c>
      <c r="D476" t="s">
        <v>637</v>
      </c>
      <c r="F476" t="b">
        <f t="shared" si="7"/>
        <v>1</v>
      </c>
    </row>
    <row r="477" spans="2:6" x14ac:dyDescent="0.25">
      <c r="B477" t="s">
        <v>764</v>
      </c>
      <c r="D477" t="s">
        <v>764</v>
      </c>
      <c r="F477" t="b">
        <f t="shared" si="7"/>
        <v>1</v>
      </c>
    </row>
    <row r="478" spans="2:6" x14ac:dyDescent="0.25">
      <c r="B478" t="s">
        <v>763</v>
      </c>
      <c r="D478" t="s">
        <v>763</v>
      </c>
      <c r="F478" t="b">
        <f t="shared" si="7"/>
        <v>1</v>
      </c>
    </row>
    <row r="479" spans="2:6" x14ac:dyDescent="0.25">
      <c r="B479" t="s">
        <v>762</v>
      </c>
      <c r="D479" t="s">
        <v>762</v>
      </c>
      <c r="F479" t="b">
        <f t="shared" si="7"/>
        <v>1</v>
      </c>
    </row>
    <row r="480" spans="2:6" x14ac:dyDescent="0.25">
      <c r="B480" t="s">
        <v>757</v>
      </c>
      <c r="D480" t="s">
        <v>757</v>
      </c>
      <c r="F480" t="b">
        <f t="shared" si="7"/>
        <v>1</v>
      </c>
    </row>
    <row r="481" spans="2:6" x14ac:dyDescent="0.25">
      <c r="B481" t="s">
        <v>755</v>
      </c>
      <c r="D481" t="s">
        <v>755</v>
      </c>
      <c r="F481" t="b">
        <f t="shared" si="7"/>
        <v>1</v>
      </c>
    </row>
    <row r="482" spans="2:6" x14ac:dyDescent="0.25">
      <c r="B482" t="s">
        <v>761</v>
      </c>
      <c r="D482" t="s">
        <v>761</v>
      </c>
      <c r="F482" t="b">
        <f t="shared" si="7"/>
        <v>1</v>
      </c>
    </row>
    <row r="483" spans="2:6" x14ac:dyDescent="0.25">
      <c r="B483" t="s">
        <v>753</v>
      </c>
      <c r="D483" t="s">
        <v>753</v>
      </c>
      <c r="F483" t="b">
        <f t="shared" si="7"/>
        <v>1</v>
      </c>
    </row>
    <row r="484" spans="2:6" x14ac:dyDescent="0.25">
      <c r="B484" t="s">
        <v>758</v>
      </c>
      <c r="D484" t="s">
        <v>758</v>
      </c>
      <c r="F484" t="b">
        <f t="shared" si="7"/>
        <v>1</v>
      </c>
    </row>
    <row r="485" spans="2:6" x14ac:dyDescent="0.25">
      <c r="B485" t="s">
        <v>759</v>
      </c>
      <c r="D485" t="s">
        <v>759</v>
      </c>
      <c r="F485" t="b">
        <f t="shared" si="7"/>
        <v>1</v>
      </c>
    </row>
    <row r="486" spans="2:6" x14ac:dyDescent="0.25">
      <c r="B486" t="s">
        <v>756</v>
      </c>
      <c r="D486" t="s">
        <v>756</v>
      </c>
      <c r="F486" t="b">
        <f t="shared" si="7"/>
        <v>1</v>
      </c>
    </row>
    <row r="487" spans="2:6" x14ac:dyDescent="0.25">
      <c r="B487" t="s">
        <v>765</v>
      </c>
      <c r="D487" t="s">
        <v>765</v>
      </c>
      <c r="F487" t="b">
        <f t="shared" si="7"/>
        <v>1</v>
      </c>
    </row>
    <row r="488" spans="2:6" x14ac:dyDescent="0.25">
      <c r="B488" t="s">
        <v>754</v>
      </c>
      <c r="D488" t="s">
        <v>754</v>
      </c>
      <c r="F488" t="b">
        <f t="shared" si="7"/>
        <v>1</v>
      </c>
    </row>
    <row r="489" spans="2:6" x14ac:dyDescent="0.25">
      <c r="B489" t="s">
        <v>760</v>
      </c>
      <c r="D489" t="s">
        <v>760</v>
      </c>
      <c r="F489" t="b">
        <f t="shared" si="7"/>
        <v>1</v>
      </c>
    </row>
    <row r="490" spans="2:6" x14ac:dyDescent="0.25">
      <c r="B490" t="s">
        <v>734</v>
      </c>
      <c r="D490" t="s">
        <v>734</v>
      </c>
      <c r="F490" t="b">
        <f t="shared" si="7"/>
        <v>1</v>
      </c>
    </row>
    <row r="491" spans="2:6" x14ac:dyDescent="0.25">
      <c r="B491" t="s">
        <v>736</v>
      </c>
      <c r="D491" t="s">
        <v>736</v>
      </c>
      <c r="F491" t="b">
        <f t="shared" si="7"/>
        <v>1</v>
      </c>
    </row>
    <row r="492" spans="2:6" x14ac:dyDescent="0.25">
      <c r="B492" t="s">
        <v>729</v>
      </c>
      <c r="D492" t="s">
        <v>729</v>
      </c>
      <c r="F492" t="b">
        <f t="shared" si="7"/>
        <v>1</v>
      </c>
    </row>
    <row r="493" spans="2:6" x14ac:dyDescent="0.25">
      <c r="B493" t="s">
        <v>727</v>
      </c>
      <c r="D493" t="s">
        <v>727</v>
      </c>
      <c r="F493" t="b">
        <f t="shared" si="7"/>
        <v>1</v>
      </c>
    </row>
    <row r="494" spans="2:6" x14ac:dyDescent="0.25">
      <c r="B494" t="s">
        <v>739</v>
      </c>
      <c r="D494" t="s">
        <v>739</v>
      </c>
      <c r="F494" t="b">
        <f t="shared" si="7"/>
        <v>1</v>
      </c>
    </row>
    <row r="495" spans="2:6" x14ac:dyDescent="0.25">
      <c r="B495" t="s">
        <v>730</v>
      </c>
      <c r="D495" t="s">
        <v>730</v>
      </c>
      <c r="F495" t="b">
        <f t="shared" si="7"/>
        <v>1</v>
      </c>
    </row>
    <row r="496" spans="2:6" x14ac:dyDescent="0.25">
      <c r="B496" t="s">
        <v>740</v>
      </c>
      <c r="D496" t="s">
        <v>740</v>
      </c>
      <c r="F496" t="b">
        <f t="shared" si="7"/>
        <v>1</v>
      </c>
    </row>
    <row r="497" spans="2:6" x14ac:dyDescent="0.25">
      <c r="B497" t="s">
        <v>731</v>
      </c>
      <c r="D497" t="s">
        <v>731</v>
      </c>
      <c r="F497" t="b">
        <f t="shared" si="7"/>
        <v>1</v>
      </c>
    </row>
    <row r="498" spans="2:6" x14ac:dyDescent="0.25">
      <c r="B498" t="s">
        <v>726</v>
      </c>
      <c r="D498" t="s">
        <v>726</v>
      </c>
      <c r="F498" t="b">
        <f t="shared" si="7"/>
        <v>1</v>
      </c>
    </row>
    <row r="499" spans="2:6" x14ac:dyDescent="0.25">
      <c r="B499" t="s">
        <v>737</v>
      </c>
      <c r="D499" t="s">
        <v>737</v>
      </c>
      <c r="F499" t="b">
        <f t="shared" si="7"/>
        <v>1</v>
      </c>
    </row>
    <row r="500" spans="2:6" x14ac:dyDescent="0.25">
      <c r="B500" t="s">
        <v>738</v>
      </c>
      <c r="D500" t="s">
        <v>738</v>
      </c>
      <c r="F500" t="b">
        <f t="shared" si="7"/>
        <v>1</v>
      </c>
    </row>
    <row r="501" spans="2:6" x14ac:dyDescent="0.25">
      <c r="B501" t="s">
        <v>732</v>
      </c>
      <c r="D501" t="s">
        <v>732</v>
      </c>
      <c r="F501" t="b">
        <f t="shared" si="7"/>
        <v>1</v>
      </c>
    </row>
    <row r="502" spans="2:6" x14ac:dyDescent="0.25">
      <c r="B502" t="s">
        <v>724</v>
      </c>
      <c r="D502" t="s">
        <v>724</v>
      </c>
      <c r="F502" t="b">
        <f t="shared" si="7"/>
        <v>1</v>
      </c>
    </row>
    <row r="503" spans="2:6" x14ac:dyDescent="0.25">
      <c r="B503" t="s">
        <v>728</v>
      </c>
      <c r="D503" t="s">
        <v>728</v>
      </c>
      <c r="F503" t="b">
        <f t="shared" si="7"/>
        <v>1</v>
      </c>
    </row>
    <row r="504" spans="2:6" x14ac:dyDescent="0.25">
      <c r="B504" t="s">
        <v>735</v>
      </c>
      <c r="D504" t="s">
        <v>735</v>
      </c>
      <c r="F504" t="b">
        <f t="shared" si="7"/>
        <v>1</v>
      </c>
    </row>
    <row r="505" spans="2:6" x14ac:dyDescent="0.25">
      <c r="B505" t="s">
        <v>725</v>
      </c>
      <c r="D505" t="s">
        <v>725</v>
      </c>
      <c r="F505" t="b">
        <f t="shared" si="7"/>
        <v>1</v>
      </c>
    </row>
    <row r="506" spans="2:6" x14ac:dyDescent="0.25">
      <c r="B506" t="s">
        <v>723</v>
      </c>
      <c r="D506" t="s">
        <v>723</v>
      </c>
      <c r="F506" t="b">
        <f t="shared" si="7"/>
        <v>1</v>
      </c>
    </row>
    <row r="507" spans="2:6" x14ac:dyDescent="0.25">
      <c r="B507" t="s">
        <v>733</v>
      </c>
      <c r="D507" t="s">
        <v>733</v>
      </c>
      <c r="F507" t="b">
        <f t="shared" si="7"/>
        <v>1</v>
      </c>
    </row>
    <row r="508" spans="2:6" x14ac:dyDescent="0.25">
      <c r="B508" t="s">
        <v>750</v>
      </c>
      <c r="D508" t="s">
        <v>750</v>
      </c>
      <c r="F508" t="b">
        <f t="shared" si="7"/>
        <v>1</v>
      </c>
    </row>
    <row r="509" spans="2:6" x14ac:dyDescent="0.25">
      <c r="B509" t="s">
        <v>749</v>
      </c>
      <c r="D509" t="s">
        <v>749</v>
      </c>
      <c r="F509" t="b">
        <f t="shared" si="7"/>
        <v>1</v>
      </c>
    </row>
    <row r="510" spans="2:6" x14ac:dyDescent="0.25">
      <c r="B510" t="s">
        <v>751</v>
      </c>
      <c r="D510" t="s">
        <v>751</v>
      </c>
      <c r="F510" t="b">
        <f t="shared" si="7"/>
        <v>1</v>
      </c>
    </row>
    <row r="511" spans="2:6" x14ac:dyDescent="0.25">
      <c r="B511" t="s">
        <v>752</v>
      </c>
      <c r="D511" t="s">
        <v>752</v>
      </c>
      <c r="F511" t="b">
        <f t="shared" si="7"/>
        <v>1</v>
      </c>
    </row>
    <row r="512" spans="2:6" x14ac:dyDescent="0.25">
      <c r="B512" t="s">
        <v>767</v>
      </c>
      <c r="D512" t="s">
        <v>767</v>
      </c>
      <c r="F512" t="b">
        <f t="shared" si="7"/>
        <v>1</v>
      </c>
    </row>
    <row r="513" spans="2:6" x14ac:dyDescent="0.25">
      <c r="B513" t="s">
        <v>766</v>
      </c>
      <c r="D513" t="s">
        <v>766</v>
      </c>
      <c r="F513" t="b">
        <f t="shared" si="7"/>
        <v>1</v>
      </c>
    </row>
    <row r="514" spans="2:6" x14ac:dyDescent="0.25">
      <c r="B514" t="s">
        <v>768</v>
      </c>
      <c r="D514" t="s">
        <v>768</v>
      </c>
      <c r="F514" t="b">
        <f t="shared" si="7"/>
        <v>1</v>
      </c>
    </row>
    <row r="515" spans="2:6" x14ac:dyDescent="0.25">
      <c r="B515" t="s">
        <v>741</v>
      </c>
      <c r="D515" t="s">
        <v>741</v>
      </c>
      <c r="F515" t="b">
        <f t="shared" si="7"/>
        <v>1</v>
      </c>
    </row>
    <row r="516" spans="2:6" x14ac:dyDescent="0.25">
      <c r="B516" t="s">
        <v>742</v>
      </c>
      <c r="D516" t="s">
        <v>742</v>
      </c>
      <c r="F516" t="b">
        <f t="shared" si="7"/>
        <v>1</v>
      </c>
    </row>
    <row r="517" spans="2:6" x14ac:dyDescent="0.25">
      <c r="B517" t="s">
        <v>746</v>
      </c>
      <c r="D517" t="s">
        <v>746</v>
      </c>
      <c r="F517" t="b">
        <f t="shared" ref="F517:F580" si="8">B517=D517</f>
        <v>1</v>
      </c>
    </row>
    <row r="518" spans="2:6" x14ac:dyDescent="0.25">
      <c r="B518" t="s">
        <v>747</v>
      </c>
      <c r="D518" t="s">
        <v>747</v>
      </c>
      <c r="F518" t="b">
        <f t="shared" si="8"/>
        <v>1</v>
      </c>
    </row>
    <row r="519" spans="2:6" x14ac:dyDescent="0.25">
      <c r="B519" t="s">
        <v>743</v>
      </c>
      <c r="D519" t="s">
        <v>743</v>
      </c>
      <c r="F519" t="b">
        <f t="shared" si="8"/>
        <v>1</v>
      </c>
    </row>
    <row r="520" spans="2:6" x14ac:dyDescent="0.25">
      <c r="B520" t="s">
        <v>744</v>
      </c>
      <c r="D520" t="s">
        <v>744</v>
      </c>
      <c r="F520" t="b">
        <f t="shared" si="8"/>
        <v>1</v>
      </c>
    </row>
    <row r="521" spans="2:6" x14ac:dyDescent="0.25">
      <c r="B521" t="s">
        <v>748</v>
      </c>
      <c r="D521" t="s">
        <v>748</v>
      </c>
      <c r="F521" t="b">
        <f t="shared" si="8"/>
        <v>1</v>
      </c>
    </row>
    <row r="522" spans="2:6" x14ac:dyDescent="0.25">
      <c r="B522" t="s">
        <v>745</v>
      </c>
      <c r="D522" t="s">
        <v>745</v>
      </c>
      <c r="F522" t="b">
        <f t="shared" si="8"/>
        <v>1</v>
      </c>
    </row>
    <row r="523" spans="2:6" x14ac:dyDescent="0.25">
      <c r="B523" t="s">
        <v>722</v>
      </c>
      <c r="D523" t="s">
        <v>722</v>
      </c>
      <c r="F523" t="b">
        <f t="shared" si="8"/>
        <v>1</v>
      </c>
    </row>
    <row r="524" spans="2:6" x14ac:dyDescent="0.25">
      <c r="B524" t="s">
        <v>721</v>
      </c>
      <c r="D524" t="s">
        <v>721</v>
      </c>
      <c r="F524" t="b">
        <f t="shared" si="8"/>
        <v>1</v>
      </c>
    </row>
    <row r="525" spans="2:6" x14ac:dyDescent="0.25">
      <c r="B525" t="s">
        <v>806</v>
      </c>
      <c r="D525" t="s">
        <v>806</v>
      </c>
      <c r="F525" t="b">
        <f t="shared" si="8"/>
        <v>1</v>
      </c>
    </row>
    <row r="526" spans="2:6" x14ac:dyDescent="0.25">
      <c r="B526" t="s">
        <v>805</v>
      </c>
      <c r="D526" t="s">
        <v>805</v>
      </c>
      <c r="F526" t="b">
        <f t="shared" si="8"/>
        <v>1</v>
      </c>
    </row>
    <row r="527" spans="2:6" x14ac:dyDescent="0.25">
      <c r="B527" t="s">
        <v>804</v>
      </c>
      <c r="D527" t="s">
        <v>804</v>
      </c>
      <c r="F527" t="b">
        <f t="shared" si="8"/>
        <v>1</v>
      </c>
    </row>
    <row r="528" spans="2:6" x14ac:dyDescent="0.25">
      <c r="B528" t="s">
        <v>799</v>
      </c>
      <c r="D528" t="s">
        <v>799</v>
      </c>
      <c r="F528" t="b">
        <f t="shared" si="8"/>
        <v>1</v>
      </c>
    </row>
    <row r="529" spans="2:6" x14ac:dyDescent="0.25">
      <c r="B529" t="s">
        <v>797</v>
      </c>
      <c r="D529" t="s">
        <v>797</v>
      </c>
      <c r="F529" t="b">
        <f t="shared" si="8"/>
        <v>1</v>
      </c>
    </row>
    <row r="530" spans="2:6" x14ac:dyDescent="0.25">
      <c r="B530" t="s">
        <v>803</v>
      </c>
      <c r="D530" t="s">
        <v>803</v>
      </c>
      <c r="F530" t="b">
        <f t="shared" si="8"/>
        <v>1</v>
      </c>
    </row>
    <row r="531" spans="2:6" x14ac:dyDescent="0.25">
      <c r="B531" t="s">
        <v>795</v>
      </c>
      <c r="D531" t="s">
        <v>795</v>
      </c>
      <c r="F531" t="b">
        <f t="shared" si="8"/>
        <v>1</v>
      </c>
    </row>
    <row r="532" spans="2:6" x14ac:dyDescent="0.25">
      <c r="B532" t="s">
        <v>800</v>
      </c>
      <c r="D532" t="s">
        <v>800</v>
      </c>
      <c r="F532" t="b">
        <f t="shared" si="8"/>
        <v>1</v>
      </c>
    </row>
    <row r="533" spans="2:6" x14ac:dyDescent="0.25">
      <c r="B533" t="s">
        <v>801</v>
      </c>
      <c r="D533" t="s">
        <v>801</v>
      </c>
      <c r="F533" t="b">
        <f t="shared" si="8"/>
        <v>1</v>
      </c>
    </row>
    <row r="534" spans="2:6" x14ac:dyDescent="0.25">
      <c r="B534" t="s">
        <v>798</v>
      </c>
      <c r="D534" t="s">
        <v>798</v>
      </c>
      <c r="F534" t="b">
        <f t="shared" si="8"/>
        <v>1</v>
      </c>
    </row>
    <row r="535" spans="2:6" x14ac:dyDescent="0.25">
      <c r="B535" t="s">
        <v>807</v>
      </c>
      <c r="D535" t="s">
        <v>807</v>
      </c>
      <c r="F535" t="b">
        <f t="shared" si="8"/>
        <v>1</v>
      </c>
    </row>
    <row r="536" spans="2:6" x14ac:dyDescent="0.25">
      <c r="B536" t="s">
        <v>796</v>
      </c>
      <c r="D536" t="s">
        <v>796</v>
      </c>
      <c r="F536" t="b">
        <f t="shared" si="8"/>
        <v>1</v>
      </c>
    </row>
    <row r="537" spans="2:6" x14ac:dyDescent="0.25">
      <c r="B537" t="s">
        <v>802</v>
      </c>
      <c r="D537" t="s">
        <v>802</v>
      </c>
      <c r="F537" t="b">
        <f t="shared" si="8"/>
        <v>1</v>
      </c>
    </row>
    <row r="538" spans="2:6" x14ac:dyDescent="0.25">
      <c r="B538" t="s">
        <v>781</v>
      </c>
      <c r="D538" t="s">
        <v>781</v>
      </c>
      <c r="F538" t="b">
        <f t="shared" si="8"/>
        <v>1</v>
      </c>
    </row>
    <row r="539" spans="2:6" x14ac:dyDescent="0.25">
      <c r="B539" t="s">
        <v>783</v>
      </c>
      <c r="D539" t="s">
        <v>783</v>
      </c>
      <c r="F539" t="b">
        <f t="shared" si="8"/>
        <v>1</v>
      </c>
    </row>
    <row r="540" spans="2:6" x14ac:dyDescent="0.25">
      <c r="B540" t="s">
        <v>776</v>
      </c>
      <c r="D540" t="s">
        <v>776</v>
      </c>
      <c r="F540" t="b">
        <f t="shared" si="8"/>
        <v>1</v>
      </c>
    </row>
    <row r="541" spans="2:6" x14ac:dyDescent="0.25">
      <c r="B541" t="s">
        <v>774</v>
      </c>
      <c r="D541" t="s">
        <v>774</v>
      </c>
      <c r="F541" t="b">
        <f t="shared" si="8"/>
        <v>1</v>
      </c>
    </row>
    <row r="542" spans="2:6" x14ac:dyDescent="0.25">
      <c r="B542" t="s">
        <v>786</v>
      </c>
      <c r="D542" t="s">
        <v>786</v>
      </c>
      <c r="F542" t="b">
        <f t="shared" si="8"/>
        <v>1</v>
      </c>
    </row>
    <row r="543" spans="2:6" x14ac:dyDescent="0.25">
      <c r="B543" t="s">
        <v>777</v>
      </c>
      <c r="D543" t="s">
        <v>777</v>
      </c>
      <c r="F543" t="b">
        <f t="shared" si="8"/>
        <v>1</v>
      </c>
    </row>
    <row r="544" spans="2:6" x14ac:dyDescent="0.25">
      <c r="B544" t="s">
        <v>787</v>
      </c>
      <c r="D544" t="s">
        <v>787</v>
      </c>
      <c r="F544" t="b">
        <f t="shared" si="8"/>
        <v>1</v>
      </c>
    </row>
    <row r="545" spans="2:6" x14ac:dyDescent="0.25">
      <c r="B545" t="s">
        <v>778</v>
      </c>
      <c r="D545" t="s">
        <v>778</v>
      </c>
      <c r="F545" t="b">
        <f t="shared" si="8"/>
        <v>1</v>
      </c>
    </row>
    <row r="546" spans="2:6" x14ac:dyDescent="0.25">
      <c r="B546" t="s">
        <v>773</v>
      </c>
      <c r="D546" t="s">
        <v>773</v>
      </c>
      <c r="F546" t="b">
        <f t="shared" si="8"/>
        <v>1</v>
      </c>
    </row>
    <row r="547" spans="2:6" x14ac:dyDescent="0.25">
      <c r="B547" t="s">
        <v>784</v>
      </c>
      <c r="D547" t="s">
        <v>784</v>
      </c>
      <c r="F547" t="b">
        <f t="shared" si="8"/>
        <v>1</v>
      </c>
    </row>
    <row r="548" spans="2:6" x14ac:dyDescent="0.25">
      <c r="B548" t="s">
        <v>785</v>
      </c>
      <c r="D548" t="s">
        <v>785</v>
      </c>
      <c r="F548" t="b">
        <f t="shared" si="8"/>
        <v>1</v>
      </c>
    </row>
    <row r="549" spans="2:6" x14ac:dyDescent="0.25">
      <c r="B549" t="s">
        <v>779</v>
      </c>
      <c r="D549" t="s">
        <v>779</v>
      </c>
      <c r="F549" t="b">
        <f t="shared" si="8"/>
        <v>1</v>
      </c>
    </row>
    <row r="550" spans="2:6" x14ac:dyDescent="0.25">
      <c r="B550" t="s">
        <v>771</v>
      </c>
      <c r="D550" t="s">
        <v>771</v>
      </c>
      <c r="F550" t="b">
        <f t="shared" si="8"/>
        <v>1</v>
      </c>
    </row>
    <row r="551" spans="2:6" x14ac:dyDescent="0.25">
      <c r="B551" t="s">
        <v>775</v>
      </c>
      <c r="D551" t="s">
        <v>775</v>
      </c>
      <c r="F551" t="b">
        <f t="shared" si="8"/>
        <v>1</v>
      </c>
    </row>
    <row r="552" spans="2:6" x14ac:dyDescent="0.25">
      <c r="B552" t="s">
        <v>782</v>
      </c>
      <c r="D552" t="s">
        <v>782</v>
      </c>
      <c r="F552" t="b">
        <f t="shared" si="8"/>
        <v>1</v>
      </c>
    </row>
    <row r="553" spans="2:6" x14ac:dyDescent="0.25">
      <c r="B553" t="s">
        <v>772</v>
      </c>
      <c r="D553" t="s">
        <v>772</v>
      </c>
      <c r="F553" t="b">
        <f t="shared" si="8"/>
        <v>1</v>
      </c>
    </row>
    <row r="554" spans="2:6" x14ac:dyDescent="0.25">
      <c r="B554" t="s">
        <v>770</v>
      </c>
      <c r="D554" t="s">
        <v>770</v>
      </c>
      <c r="F554" t="b">
        <f t="shared" si="8"/>
        <v>1</v>
      </c>
    </row>
    <row r="555" spans="2:6" x14ac:dyDescent="0.25">
      <c r="B555" t="s">
        <v>780</v>
      </c>
      <c r="D555" t="s">
        <v>780</v>
      </c>
      <c r="F555" t="b">
        <f t="shared" si="8"/>
        <v>1</v>
      </c>
    </row>
    <row r="556" spans="2:6" x14ac:dyDescent="0.25">
      <c r="B556" t="s">
        <v>792</v>
      </c>
      <c r="D556" t="s">
        <v>792</v>
      </c>
      <c r="F556" t="b">
        <f t="shared" si="8"/>
        <v>1</v>
      </c>
    </row>
    <row r="557" spans="2:6" x14ac:dyDescent="0.25">
      <c r="B557" t="s">
        <v>793</v>
      </c>
      <c r="D557" t="s">
        <v>793</v>
      </c>
      <c r="F557" t="b">
        <f t="shared" si="8"/>
        <v>1</v>
      </c>
    </row>
    <row r="558" spans="2:6" x14ac:dyDescent="0.25">
      <c r="B558" t="s">
        <v>813</v>
      </c>
      <c r="D558" t="s">
        <v>813</v>
      </c>
      <c r="F558" t="b">
        <f t="shared" si="8"/>
        <v>1</v>
      </c>
    </row>
    <row r="559" spans="2:6" x14ac:dyDescent="0.25">
      <c r="B559" t="s">
        <v>810</v>
      </c>
      <c r="D559" t="s">
        <v>810</v>
      </c>
      <c r="F559" t="b">
        <f t="shared" si="8"/>
        <v>1</v>
      </c>
    </row>
    <row r="560" spans="2:6" x14ac:dyDescent="0.25">
      <c r="B560" t="s">
        <v>809</v>
      </c>
      <c r="D560" t="s">
        <v>809</v>
      </c>
      <c r="F560" t="b">
        <f t="shared" si="8"/>
        <v>1</v>
      </c>
    </row>
    <row r="561" spans="2:6" x14ac:dyDescent="0.25">
      <c r="B561" t="s">
        <v>808</v>
      </c>
      <c r="D561" t="s">
        <v>808</v>
      </c>
      <c r="F561" t="b">
        <f t="shared" si="8"/>
        <v>1</v>
      </c>
    </row>
    <row r="562" spans="2:6" x14ac:dyDescent="0.25">
      <c r="B562" t="s">
        <v>811</v>
      </c>
      <c r="D562" t="s">
        <v>811</v>
      </c>
      <c r="F562" t="b">
        <f t="shared" si="8"/>
        <v>1</v>
      </c>
    </row>
    <row r="563" spans="2:6" x14ac:dyDescent="0.25">
      <c r="B563" t="s">
        <v>812</v>
      </c>
      <c r="D563" t="s">
        <v>812</v>
      </c>
      <c r="F563" t="b">
        <f t="shared" si="8"/>
        <v>1</v>
      </c>
    </row>
    <row r="564" spans="2:6" x14ac:dyDescent="0.25">
      <c r="B564" t="s">
        <v>790</v>
      </c>
      <c r="D564" t="s">
        <v>790</v>
      </c>
      <c r="F564" t="b">
        <f t="shared" si="8"/>
        <v>1</v>
      </c>
    </row>
    <row r="565" spans="2:6" x14ac:dyDescent="0.25">
      <c r="B565" t="s">
        <v>789</v>
      </c>
      <c r="D565" t="s">
        <v>789</v>
      </c>
      <c r="F565" t="b">
        <f t="shared" si="8"/>
        <v>1</v>
      </c>
    </row>
    <row r="566" spans="2:6" x14ac:dyDescent="0.25">
      <c r="B566" t="s">
        <v>791</v>
      </c>
      <c r="D566" t="s">
        <v>791</v>
      </c>
      <c r="F566" t="b">
        <f t="shared" si="8"/>
        <v>1</v>
      </c>
    </row>
    <row r="567" spans="2:6" x14ac:dyDescent="0.25">
      <c r="B567" t="s">
        <v>794</v>
      </c>
      <c r="D567" t="s">
        <v>794</v>
      </c>
      <c r="F567" t="b">
        <f t="shared" si="8"/>
        <v>1</v>
      </c>
    </row>
    <row r="568" spans="2:6" x14ac:dyDescent="0.25">
      <c r="B568" t="s">
        <v>769</v>
      </c>
      <c r="D568" t="s">
        <v>769</v>
      </c>
      <c r="F568" t="b">
        <f t="shared" si="8"/>
        <v>1</v>
      </c>
    </row>
    <row r="569" spans="2:6" x14ac:dyDescent="0.25">
      <c r="B569" t="s">
        <v>788</v>
      </c>
      <c r="D569" t="s">
        <v>788</v>
      </c>
      <c r="F569" t="b">
        <f t="shared" si="8"/>
        <v>1</v>
      </c>
    </row>
    <row r="570" spans="2:6" x14ac:dyDescent="0.25">
      <c r="B570" t="s">
        <v>852</v>
      </c>
      <c r="D570" t="s">
        <v>852</v>
      </c>
      <c r="F570" t="b">
        <f t="shared" si="8"/>
        <v>1</v>
      </c>
    </row>
    <row r="571" spans="2:6" x14ac:dyDescent="0.25">
      <c r="B571" t="s">
        <v>851</v>
      </c>
      <c r="D571" t="s">
        <v>851</v>
      </c>
      <c r="F571" t="b">
        <f t="shared" si="8"/>
        <v>1</v>
      </c>
    </row>
    <row r="572" spans="2:6" x14ac:dyDescent="0.25">
      <c r="B572" t="s">
        <v>850</v>
      </c>
      <c r="D572" t="s">
        <v>850</v>
      </c>
      <c r="F572" t="b">
        <f t="shared" si="8"/>
        <v>1</v>
      </c>
    </row>
    <row r="573" spans="2:6" x14ac:dyDescent="0.25">
      <c r="B573" t="s">
        <v>845</v>
      </c>
      <c r="D573" t="s">
        <v>845</v>
      </c>
      <c r="F573" t="b">
        <f t="shared" si="8"/>
        <v>1</v>
      </c>
    </row>
    <row r="574" spans="2:6" x14ac:dyDescent="0.25">
      <c r="B574" t="s">
        <v>843</v>
      </c>
      <c r="D574" t="s">
        <v>843</v>
      </c>
      <c r="F574" t="b">
        <f t="shared" si="8"/>
        <v>1</v>
      </c>
    </row>
    <row r="575" spans="2:6" x14ac:dyDescent="0.25">
      <c r="B575" t="s">
        <v>849</v>
      </c>
      <c r="D575" t="s">
        <v>849</v>
      </c>
      <c r="F575" t="b">
        <f t="shared" si="8"/>
        <v>1</v>
      </c>
    </row>
    <row r="576" spans="2:6" x14ac:dyDescent="0.25">
      <c r="B576" t="s">
        <v>841</v>
      </c>
      <c r="D576" t="s">
        <v>841</v>
      </c>
      <c r="F576" t="b">
        <f t="shared" si="8"/>
        <v>1</v>
      </c>
    </row>
    <row r="577" spans="2:6" x14ac:dyDescent="0.25">
      <c r="B577" t="s">
        <v>846</v>
      </c>
      <c r="D577" t="s">
        <v>846</v>
      </c>
      <c r="F577" t="b">
        <f t="shared" si="8"/>
        <v>1</v>
      </c>
    </row>
    <row r="578" spans="2:6" x14ac:dyDescent="0.25">
      <c r="B578" t="s">
        <v>847</v>
      </c>
      <c r="D578" t="s">
        <v>847</v>
      </c>
      <c r="F578" t="b">
        <f t="shared" si="8"/>
        <v>1</v>
      </c>
    </row>
    <row r="579" spans="2:6" x14ac:dyDescent="0.25">
      <c r="B579" t="s">
        <v>844</v>
      </c>
      <c r="D579" t="s">
        <v>844</v>
      </c>
      <c r="F579" t="b">
        <f t="shared" si="8"/>
        <v>1</v>
      </c>
    </row>
    <row r="580" spans="2:6" x14ac:dyDescent="0.25">
      <c r="B580" t="s">
        <v>853</v>
      </c>
      <c r="D580" t="s">
        <v>853</v>
      </c>
      <c r="F580" t="b">
        <f t="shared" si="8"/>
        <v>1</v>
      </c>
    </row>
    <row r="581" spans="2:6" x14ac:dyDescent="0.25">
      <c r="B581" t="s">
        <v>842</v>
      </c>
      <c r="D581" t="s">
        <v>842</v>
      </c>
      <c r="F581" t="b">
        <f t="shared" ref="F581:F644" si="9">B581=D581</f>
        <v>1</v>
      </c>
    </row>
    <row r="582" spans="2:6" x14ac:dyDescent="0.25">
      <c r="B582" t="s">
        <v>848</v>
      </c>
      <c r="D582" t="s">
        <v>848</v>
      </c>
      <c r="F582" t="b">
        <f t="shared" si="9"/>
        <v>1</v>
      </c>
    </row>
    <row r="583" spans="2:6" x14ac:dyDescent="0.25">
      <c r="B583" t="s">
        <v>826</v>
      </c>
      <c r="D583" t="s">
        <v>826</v>
      </c>
      <c r="F583" t="b">
        <f t="shared" si="9"/>
        <v>1</v>
      </c>
    </row>
    <row r="584" spans="2:6" x14ac:dyDescent="0.25">
      <c r="B584" t="s">
        <v>828</v>
      </c>
      <c r="D584" t="s">
        <v>828</v>
      </c>
      <c r="F584" t="b">
        <f t="shared" si="9"/>
        <v>1</v>
      </c>
    </row>
    <row r="585" spans="2:6" x14ac:dyDescent="0.25">
      <c r="B585" t="s">
        <v>821</v>
      </c>
      <c r="D585" t="s">
        <v>821</v>
      </c>
      <c r="F585" t="b">
        <f t="shared" si="9"/>
        <v>1</v>
      </c>
    </row>
    <row r="586" spans="2:6" x14ac:dyDescent="0.25">
      <c r="B586" t="s">
        <v>819</v>
      </c>
      <c r="D586" t="s">
        <v>819</v>
      </c>
      <c r="F586" t="b">
        <f t="shared" si="9"/>
        <v>1</v>
      </c>
    </row>
    <row r="587" spans="2:6" x14ac:dyDescent="0.25">
      <c r="B587" t="s">
        <v>831</v>
      </c>
      <c r="D587" t="s">
        <v>831</v>
      </c>
      <c r="F587" t="b">
        <f t="shared" si="9"/>
        <v>1</v>
      </c>
    </row>
    <row r="588" spans="2:6" x14ac:dyDescent="0.25">
      <c r="B588" t="s">
        <v>822</v>
      </c>
      <c r="D588" t="s">
        <v>822</v>
      </c>
      <c r="F588" t="b">
        <f t="shared" si="9"/>
        <v>1</v>
      </c>
    </row>
    <row r="589" spans="2:6" x14ac:dyDescent="0.25">
      <c r="B589" t="s">
        <v>832</v>
      </c>
      <c r="D589" t="s">
        <v>832</v>
      </c>
      <c r="F589" t="b">
        <f t="shared" si="9"/>
        <v>1</v>
      </c>
    </row>
    <row r="590" spans="2:6" x14ac:dyDescent="0.25">
      <c r="B590" t="s">
        <v>823</v>
      </c>
      <c r="D590" t="s">
        <v>823</v>
      </c>
      <c r="F590" t="b">
        <f t="shared" si="9"/>
        <v>1</v>
      </c>
    </row>
    <row r="591" spans="2:6" x14ac:dyDescent="0.25">
      <c r="B591" t="s">
        <v>818</v>
      </c>
      <c r="D591" t="s">
        <v>818</v>
      </c>
      <c r="F591" t="b">
        <f t="shared" si="9"/>
        <v>1</v>
      </c>
    </row>
    <row r="592" spans="2:6" x14ac:dyDescent="0.25">
      <c r="B592" t="s">
        <v>829</v>
      </c>
      <c r="D592" t="s">
        <v>829</v>
      </c>
      <c r="F592" t="b">
        <f t="shared" si="9"/>
        <v>1</v>
      </c>
    </row>
    <row r="593" spans="2:6" x14ac:dyDescent="0.25">
      <c r="B593" t="s">
        <v>830</v>
      </c>
      <c r="D593" t="s">
        <v>830</v>
      </c>
      <c r="F593" t="b">
        <f t="shared" si="9"/>
        <v>1</v>
      </c>
    </row>
    <row r="594" spans="2:6" x14ac:dyDescent="0.25">
      <c r="B594" t="s">
        <v>824</v>
      </c>
      <c r="D594" t="s">
        <v>824</v>
      </c>
      <c r="F594" t="b">
        <f t="shared" si="9"/>
        <v>1</v>
      </c>
    </row>
    <row r="595" spans="2:6" x14ac:dyDescent="0.25">
      <c r="B595" t="s">
        <v>816</v>
      </c>
      <c r="D595" t="s">
        <v>816</v>
      </c>
      <c r="F595" t="b">
        <f t="shared" si="9"/>
        <v>1</v>
      </c>
    </row>
    <row r="596" spans="2:6" x14ac:dyDescent="0.25">
      <c r="B596" t="s">
        <v>820</v>
      </c>
      <c r="D596" t="s">
        <v>820</v>
      </c>
      <c r="F596" t="b">
        <f t="shared" si="9"/>
        <v>1</v>
      </c>
    </row>
    <row r="597" spans="2:6" x14ac:dyDescent="0.25">
      <c r="B597" t="s">
        <v>827</v>
      </c>
      <c r="D597" t="s">
        <v>827</v>
      </c>
      <c r="F597" t="b">
        <f t="shared" si="9"/>
        <v>1</v>
      </c>
    </row>
    <row r="598" spans="2:6" x14ac:dyDescent="0.25">
      <c r="B598" t="s">
        <v>817</v>
      </c>
      <c r="D598" t="s">
        <v>817</v>
      </c>
      <c r="F598" t="b">
        <f t="shared" si="9"/>
        <v>1</v>
      </c>
    </row>
    <row r="599" spans="2:6" x14ac:dyDescent="0.25">
      <c r="B599" t="s">
        <v>815</v>
      </c>
      <c r="D599" t="s">
        <v>815</v>
      </c>
      <c r="F599" t="b">
        <f t="shared" si="9"/>
        <v>1</v>
      </c>
    </row>
    <row r="600" spans="2:6" x14ac:dyDescent="0.25">
      <c r="B600" t="s">
        <v>825</v>
      </c>
      <c r="D600" t="s">
        <v>825</v>
      </c>
      <c r="F600" t="b">
        <f t="shared" si="9"/>
        <v>1</v>
      </c>
    </row>
    <row r="601" spans="2:6" x14ac:dyDescent="0.25">
      <c r="B601" t="s">
        <v>837</v>
      </c>
      <c r="D601" t="s">
        <v>837</v>
      </c>
      <c r="F601" t="b">
        <f t="shared" si="9"/>
        <v>1</v>
      </c>
    </row>
    <row r="602" spans="2:6" x14ac:dyDescent="0.25">
      <c r="B602" t="s">
        <v>838</v>
      </c>
      <c r="D602" t="s">
        <v>838</v>
      </c>
      <c r="F602" t="b">
        <f t="shared" si="9"/>
        <v>1</v>
      </c>
    </row>
    <row r="603" spans="2:6" x14ac:dyDescent="0.25">
      <c r="B603" t="s">
        <v>854</v>
      </c>
      <c r="D603" t="s">
        <v>854</v>
      </c>
      <c r="F603" t="b">
        <f t="shared" si="9"/>
        <v>1</v>
      </c>
    </row>
    <row r="604" spans="2:6" x14ac:dyDescent="0.25">
      <c r="B604" t="s">
        <v>836</v>
      </c>
      <c r="D604" t="s">
        <v>836</v>
      </c>
      <c r="F604" t="b">
        <f t="shared" si="9"/>
        <v>1</v>
      </c>
    </row>
    <row r="605" spans="2:6" x14ac:dyDescent="0.25">
      <c r="B605" t="s">
        <v>835</v>
      </c>
      <c r="D605" t="s">
        <v>835</v>
      </c>
      <c r="F605" t="b">
        <f t="shared" si="9"/>
        <v>1</v>
      </c>
    </row>
    <row r="606" spans="2:6" x14ac:dyDescent="0.25">
      <c r="B606" t="s">
        <v>839</v>
      </c>
      <c r="D606" t="s">
        <v>839</v>
      </c>
      <c r="F606" t="b">
        <f t="shared" si="9"/>
        <v>1</v>
      </c>
    </row>
    <row r="607" spans="2:6" x14ac:dyDescent="0.25">
      <c r="B607" t="s">
        <v>840</v>
      </c>
      <c r="D607" t="s">
        <v>840</v>
      </c>
      <c r="F607" t="b">
        <f t="shared" si="9"/>
        <v>1</v>
      </c>
    </row>
    <row r="608" spans="2:6" x14ac:dyDescent="0.25">
      <c r="B608" t="s">
        <v>814</v>
      </c>
      <c r="D608" t="s">
        <v>814</v>
      </c>
      <c r="F608" t="b">
        <f t="shared" si="9"/>
        <v>1</v>
      </c>
    </row>
    <row r="609" spans="2:6" x14ac:dyDescent="0.25">
      <c r="B609" t="s">
        <v>834</v>
      </c>
      <c r="D609" t="s">
        <v>834</v>
      </c>
      <c r="F609" t="b">
        <f t="shared" si="9"/>
        <v>1</v>
      </c>
    </row>
    <row r="610" spans="2:6" x14ac:dyDescent="0.25">
      <c r="B610" t="s">
        <v>833</v>
      </c>
      <c r="D610" t="s">
        <v>833</v>
      </c>
      <c r="F610" t="b">
        <f t="shared" si="9"/>
        <v>1</v>
      </c>
    </row>
    <row r="611" spans="2:6" x14ac:dyDescent="0.25">
      <c r="B611" t="s">
        <v>901</v>
      </c>
      <c r="D611" t="s">
        <v>901</v>
      </c>
      <c r="F611" t="b">
        <f t="shared" si="9"/>
        <v>1</v>
      </c>
    </row>
    <row r="612" spans="2:6" x14ac:dyDescent="0.25">
      <c r="B612" t="s">
        <v>900</v>
      </c>
      <c r="D612" t="s">
        <v>900</v>
      </c>
      <c r="F612" t="b">
        <f t="shared" si="9"/>
        <v>1</v>
      </c>
    </row>
    <row r="613" spans="2:6" x14ac:dyDescent="0.25">
      <c r="B613" t="s">
        <v>899</v>
      </c>
      <c r="D613" t="s">
        <v>899</v>
      </c>
      <c r="F613" t="b">
        <f t="shared" si="9"/>
        <v>1</v>
      </c>
    </row>
    <row r="614" spans="2:6" x14ac:dyDescent="0.25">
      <c r="B614" t="s">
        <v>894</v>
      </c>
      <c r="D614" t="s">
        <v>894</v>
      </c>
      <c r="F614" t="b">
        <f t="shared" si="9"/>
        <v>1</v>
      </c>
    </row>
    <row r="615" spans="2:6" x14ac:dyDescent="0.25">
      <c r="B615" t="s">
        <v>892</v>
      </c>
      <c r="D615" t="s">
        <v>892</v>
      </c>
      <c r="F615" t="b">
        <f t="shared" si="9"/>
        <v>1</v>
      </c>
    </row>
    <row r="616" spans="2:6" x14ac:dyDescent="0.25">
      <c r="B616" t="s">
        <v>898</v>
      </c>
      <c r="D616" t="s">
        <v>898</v>
      </c>
      <c r="F616" t="b">
        <f t="shared" si="9"/>
        <v>1</v>
      </c>
    </row>
    <row r="617" spans="2:6" x14ac:dyDescent="0.25">
      <c r="B617" t="s">
        <v>890</v>
      </c>
      <c r="D617" t="s">
        <v>890</v>
      </c>
      <c r="F617" t="b">
        <f t="shared" si="9"/>
        <v>1</v>
      </c>
    </row>
    <row r="618" spans="2:6" x14ac:dyDescent="0.25">
      <c r="B618" t="s">
        <v>895</v>
      </c>
      <c r="D618" t="s">
        <v>895</v>
      </c>
      <c r="F618" t="b">
        <f t="shared" si="9"/>
        <v>1</v>
      </c>
    </row>
    <row r="619" spans="2:6" x14ac:dyDescent="0.25">
      <c r="B619" t="s">
        <v>896</v>
      </c>
      <c r="D619" t="s">
        <v>896</v>
      </c>
      <c r="F619" t="b">
        <f t="shared" si="9"/>
        <v>1</v>
      </c>
    </row>
    <row r="620" spans="2:6" x14ac:dyDescent="0.25">
      <c r="B620" t="s">
        <v>893</v>
      </c>
      <c r="D620" t="s">
        <v>893</v>
      </c>
      <c r="F620" t="b">
        <f t="shared" si="9"/>
        <v>1</v>
      </c>
    </row>
    <row r="621" spans="2:6" x14ac:dyDescent="0.25">
      <c r="B621" t="s">
        <v>902</v>
      </c>
      <c r="D621" t="s">
        <v>902</v>
      </c>
      <c r="F621" t="b">
        <f t="shared" si="9"/>
        <v>1</v>
      </c>
    </row>
    <row r="622" spans="2:6" x14ac:dyDescent="0.25">
      <c r="B622" t="s">
        <v>891</v>
      </c>
      <c r="D622" t="s">
        <v>891</v>
      </c>
      <c r="F622" t="b">
        <f t="shared" si="9"/>
        <v>1</v>
      </c>
    </row>
    <row r="623" spans="2:6" x14ac:dyDescent="0.25">
      <c r="B623" t="s">
        <v>897</v>
      </c>
      <c r="D623" t="s">
        <v>897</v>
      </c>
      <c r="F623" t="b">
        <f t="shared" si="9"/>
        <v>1</v>
      </c>
    </row>
    <row r="624" spans="2:6" x14ac:dyDescent="0.25">
      <c r="B624" t="s">
        <v>868</v>
      </c>
      <c r="D624" t="s">
        <v>868</v>
      </c>
      <c r="F624" t="b">
        <f t="shared" si="9"/>
        <v>1</v>
      </c>
    </row>
    <row r="625" spans="2:6" x14ac:dyDescent="0.25">
      <c r="B625" t="s">
        <v>870</v>
      </c>
      <c r="D625" t="s">
        <v>870</v>
      </c>
      <c r="F625" t="b">
        <f t="shared" si="9"/>
        <v>1</v>
      </c>
    </row>
    <row r="626" spans="2:6" x14ac:dyDescent="0.25">
      <c r="B626" t="s">
        <v>863</v>
      </c>
      <c r="D626" t="s">
        <v>863</v>
      </c>
      <c r="F626" t="b">
        <f t="shared" si="9"/>
        <v>1</v>
      </c>
    </row>
    <row r="627" spans="2:6" x14ac:dyDescent="0.25">
      <c r="B627" t="s">
        <v>861</v>
      </c>
      <c r="D627" t="s">
        <v>861</v>
      </c>
      <c r="F627" t="b">
        <f t="shared" si="9"/>
        <v>1</v>
      </c>
    </row>
    <row r="628" spans="2:6" x14ac:dyDescent="0.25">
      <c r="B628" t="s">
        <v>873</v>
      </c>
      <c r="D628" t="s">
        <v>873</v>
      </c>
      <c r="F628" t="b">
        <f t="shared" si="9"/>
        <v>1</v>
      </c>
    </row>
    <row r="629" spans="2:6" x14ac:dyDescent="0.25">
      <c r="B629" t="s">
        <v>864</v>
      </c>
      <c r="D629" t="s">
        <v>864</v>
      </c>
      <c r="F629" t="b">
        <f t="shared" si="9"/>
        <v>1</v>
      </c>
    </row>
    <row r="630" spans="2:6" x14ac:dyDescent="0.25">
      <c r="B630" t="s">
        <v>874</v>
      </c>
      <c r="D630" t="s">
        <v>874</v>
      </c>
      <c r="F630" t="b">
        <f t="shared" si="9"/>
        <v>1</v>
      </c>
    </row>
    <row r="631" spans="2:6" x14ac:dyDescent="0.25">
      <c r="B631" t="s">
        <v>865</v>
      </c>
      <c r="D631" t="s">
        <v>865</v>
      </c>
      <c r="F631" t="b">
        <f t="shared" si="9"/>
        <v>1</v>
      </c>
    </row>
    <row r="632" spans="2:6" x14ac:dyDescent="0.25">
      <c r="B632" t="s">
        <v>860</v>
      </c>
      <c r="D632" t="s">
        <v>860</v>
      </c>
      <c r="F632" t="b">
        <f t="shared" si="9"/>
        <v>1</v>
      </c>
    </row>
    <row r="633" spans="2:6" x14ac:dyDescent="0.25">
      <c r="B633" t="s">
        <v>871</v>
      </c>
      <c r="D633" t="s">
        <v>871</v>
      </c>
      <c r="F633" t="b">
        <f t="shared" si="9"/>
        <v>1</v>
      </c>
    </row>
    <row r="634" spans="2:6" x14ac:dyDescent="0.25">
      <c r="B634" t="s">
        <v>872</v>
      </c>
      <c r="D634" t="s">
        <v>872</v>
      </c>
      <c r="F634" t="b">
        <f t="shared" si="9"/>
        <v>1</v>
      </c>
    </row>
    <row r="635" spans="2:6" x14ac:dyDescent="0.25">
      <c r="B635" t="s">
        <v>866</v>
      </c>
      <c r="D635" t="s">
        <v>866</v>
      </c>
      <c r="F635" t="b">
        <f t="shared" si="9"/>
        <v>1</v>
      </c>
    </row>
    <row r="636" spans="2:6" x14ac:dyDescent="0.25">
      <c r="B636" t="s">
        <v>858</v>
      </c>
      <c r="D636" t="s">
        <v>858</v>
      </c>
      <c r="F636" t="b">
        <f t="shared" si="9"/>
        <v>1</v>
      </c>
    </row>
    <row r="637" spans="2:6" x14ac:dyDescent="0.25">
      <c r="B637" t="s">
        <v>862</v>
      </c>
      <c r="D637" t="s">
        <v>862</v>
      </c>
      <c r="F637" t="b">
        <f t="shared" si="9"/>
        <v>1</v>
      </c>
    </row>
    <row r="638" spans="2:6" x14ac:dyDescent="0.25">
      <c r="B638" t="s">
        <v>869</v>
      </c>
      <c r="D638" t="s">
        <v>869</v>
      </c>
      <c r="F638" t="b">
        <f t="shared" si="9"/>
        <v>1</v>
      </c>
    </row>
    <row r="639" spans="2:6" x14ac:dyDescent="0.25">
      <c r="B639" t="s">
        <v>859</v>
      </c>
      <c r="D639" t="s">
        <v>859</v>
      </c>
      <c r="F639" t="b">
        <f t="shared" si="9"/>
        <v>1</v>
      </c>
    </row>
    <row r="640" spans="2:6" x14ac:dyDescent="0.25">
      <c r="B640" t="s">
        <v>857</v>
      </c>
      <c r="D640" t="s">
        <v>857</v>
      </c>
      <c r="F640" t="b">
        <f t="shared" si="9"/>
        <v>1</v>
      </c>
    </row>
    <row r="641" spans="2:6" x14ac:dyDescent="0.25">
      <c r="B641" t="s">
        <v>867</v>
      </c>
      <c r="D641" t="s">
        <v>867</v>
      </c>
      <c r="F641" t="b">
        <f t="shared" si="9"/>
        <v>1</v>
      </c>
    </row>
    <row r="642" spans="2:6" x14ac:dyDescent="0.25">
      <c r="B642" t="s">
        <v>881</v>
      </c>
      <c r="D642" t="s">
        <v>881</v>
      </c>
      <c r="F642" t="b">
        <f t="shared" si="9"/>
        <v>1</v>
      </c>
    </row>
    <row r="643" spans="2:6" x14ac:dyDescent="0.25">
      <c r="B643" t="s">
        <v>883</v>
      </c>
      <c r="D643" t="s">
        <v>883</v>
      </c>
      <c r="F643" t="b">
        <f t="shared" si="9"/>
        <v>1</v>
      </c>
    </row>
    <row r="644" spans="2:6" x14ac:dyDescent="0.25">
      <c r="B644" t="s">
        <v>882</v>
      </c>
      <c r="D644" t="s">
        <v>882</v>
      </c>
      <c r="F644" t="b">
        <f t="shared" si="9"/>
        <v>1</v>
      </c>
    </row>
    <row r="645" spans="2:6" x14ac:dyDescent="0.25">
      <c r="B645" t="s">
        <v>906</v>
      </c>
      <c r="D645" t="s">
        <v>906</v>
      </c>
      <c r="F645" t="b">
        <f t="shared" ref="F645:F708" si="10">B645=D645</f>
        <v>1</v>
      </c>
    </row>
    <row r="646" spans="2:6" x14ac:dyDescent="0.25">
      <c r="B646" t="s">
        <v>904</v>
      </c>
      <c r="D646" t="s">
        <v>904</v>
      </c>
      <c r="F646" t="b">
        <f t="shared" si="10"/>
        <v>1</v>
      </c>
    </row>
    <row r="647" spans="2:6" x14ac:dyDescent="0.25">
      <c r="B647" t="s">
        <v>905</v>
      </c>
      <c r="D647" t="s">
        <v>905</v>
      </c>
      <c r="F647" t="b">
        <f t="shared" si="10"/>
        <v>1</v>
      </c>
    </row>
    <row r="648" spans="2:6" x14ac:dyDescent="0.25">
      <c r="B648" t="s">
        <v>903</v>
      </c>
      <c r="D648" t="s">
        <v>903</v>
      </c>
      <c r="F648" t="b">
        <f t="shared" si="10"/>
        <v>1</v>
      </c>
    </row>
    <row r="649" spans="2:6" x14ac:dyDescent="0.25">
      <c r="B649" t="s">
        <v>909</v>
      </c>
      <c r="D649" t="s">
        <v>909</v>
      </c>
      <c r="F649" t="b">
        <f t="shared" si="10"/>
        <v>1</v>
      </c>
    </row>
    <row r="650" spans="2:6" x14ac:dyDescent="0.25">
      <c r="B650" t="s">
        <v>908</v>
      </c>
      <c r="D650" t="s">
        <v>908</v>
      </c>
      <c r="F650" t="b">
        <f t="shared" si="10"/>
        <v>1</v>
      </c>
    </row>
    <row r="651" spans="2:6" x14ac:dyDescent="0.25">
      <c r="B651" t="s">
        <v>910</v>
      </c>
      <c r="D651" t="s">
        <v>910</v>
      </c>
      <c r="F651" t="b">
        <f t="shared" si="10"/>
        <v>1</v>
      </c>
    </row>
    <row r="652" spans="2:6" x14ac:dyDescent="0.25">
      <c r="B652" t="s">
        <v>907</v>
      </c>
      <c r="D652" t="s">
        <v>907</v>
      </c>
      <c r="F652" t="b">
        <f t="shared" si="10"/>
        <v>1</v>
      </c>
    </row>
    <row r="653" spans="2:6" x14ac:dyDescent="0.25">
      <c r="B653" t="s">
        <v>878</v>
      </c>
      <c r="D653" t="s">
        <v>878</v>
      </c>
      <c r="F653" t="b">
        <f t="shared" si="10"/>
        <v>1</v>
      </c>
    </row>
    <row r="654" spans="2:6" x14ac:dyDescent="0.25">
      <c r="B654" t="s">
        <v>877</v>
      </c>
      <c r="D654" t="s">
        <v>877</v>
      </c>
      <c r="F654" t="b">
        <f t="shared" si="10"/>
        <v>1</v>
      </c>
    </row>
    <row r="655" spans="2:6" x14ac:dyDescent="0.25">
      <c r="B655" t="s">
        <v>879</v>
      </c>
      <c r="D655" t="s">
        <v>879</v>
      </c>
      <c r="F655" t="b">
        <f t="shared" si="10"/>
        <v>1</v>
      </c>
    </row>
    <row r="656" spans="2:6" x14ac:dyDescent="0.25">
      <c r="B656" t="s">
        <v>880</v>
      </c>
      <c r="D656" t="s">
        <v>880</v>
      </c>
      <c r="F656" t="b">
        <f t="shared" si="10"/>
        <v>1</v>
      </c>
    </row>
    <row r="657" spans="2:6" x14ac:dyDescent="0.25">
      <c r="B657" t="s">
        <v>884</v>
      </c>
      <c r="D657" t="s">
        <v>884</v>
      </c>
      <c r="F657" t="b">
        <f t="shared" si="10"/>
        <v>1</v>
      </c>
    </row>
    <row r="658" spans="2:6" x14ac:dyDescent="0.25">
      <c r="B658" t="s">
        <v>887</v>
      </c>
      <c r="D658" t="s">
        <v>887</v>
      </c>
      <c r="F658" t="b">
        <f t="shared" si="10"/>
        <v>1</v>
      </c>
    </row>
    <row r="659" spans="2:6" x14ac:dyDescent="0.25">
      <c r="B659" t="s">
        <v>886</v>
      </c>
      <c r="D659" t="s">
        <v>886</v>
      </c>
      <c r="F659" t="b">
        <f t="shared" si="10"/>
        <v>1</v>
      </c>
    </row>
    <row r="660" spans="2:6" x14ac:dyDescent="0.25">
      <c r="B660" t="s">
        <v>885</v>
      </c>
      <c r="D660" t="s">
        <v>885</v>
      </c>
      <c r="F660" t="b">
        <f t="shared" si="10"/>
        <v>1</v>
      </c>
    </row>
    <row r="661" spans="2:6" x14ac:dyDescent="0.25">
      <c r="B661" t="s">
        <v>889</v>
      </c>
      <c r="D661" t="s">
        <v>889</v>
      </c>
      <c r="F661" t="b">
        <f t="shared" si="10"/>
        <v>1</v>
      </c>
    </row>
    <row r="662" spans="2:6" x14ac:dyDescent="0.25">
      <c r="B662" t="s">
        <v>888</v>
      </c>
      <c r="D662" t="s">
        <v>888</v>
      </c>
      <c r="F662" t="b">
        <f t="shared" si="10"/>
        <v>1</v>
      </c>
    </row>
    <row r="663" spans="2:6" x14ac:dyDescent="0.25">
      <c r="B663" t="s">
        <v>855</v>
      </c>
      <c r="D663" t="s">
        <v>855</v>
      </c>
      <c r="F663" t="b">
        <f t="shared" si="10"/>
        <v>1</v>
      </c>
    </row>
    <row r="664" spans="2:6" x14ac:dyDescent="0.25">
      <c r="B664" t="s">
        <v>856</v>
      </c>
      <c r="D664" t="s">
        <v>856</v>
      </c>
      <c r="F664" t="b">
        <f t="shared" si="10"/>
        <v>1</v>
      </c>
    </row>
    <row r="665" spans="2:6" x14ac:dyDescent="0.25">
      <c r="B665" t="s">
        <v>876</v>
      </c>
      <c r="D665" t="s">
        <v>876</v>
      </c>
      <c r="F665" t="b">
        <f t="shared" si="10"/>
        <v>1</v>
      </c>
    </row>
    <row r="666" spans="2:6" x14ac:dyDescent="0.25">
      <c r="B666" t="s">
        <v>875</v>
      </c>
      <c r="D666" t="s">
        <v>875</v>
      </c>
      <c r="F666" t="b">
        <f t="shared" si="10"/>
        <v>1</v>
      </c>
    </row>
    <row r="667" spans="2:6" x14ac:dyDescent="0.25">
      <c r="B667" t="s">
        <v>952</v>
      </c>
      <c r="D667" t="s">
        <v>952</v>
      </c>
      <c r="F667" t="b">
        <f t="shared" si="10"/>
        <v>1</v>
      </c>
    </row>
    <row r="668" spans="2:6" x14ac:dyDescent="0.25">
      <c r="B668" t="s">
        <v>951</v>
      </c>
      <c r="D668" t="s">
        <v>951</v>
      </c>
      <c r="F668" t="b">
        <f t="shared" si="10"/>
        <v>1</v>
      </c>
    </row>
    <row r="669" spans="2:6" x14ac:dyDescent="0.25">
      <c r="B669" t="s">
        <v>950</v>
      </c>
      <c r="D669" t="s">
        <v>950</v>
      </c>
      <c r="F669" t="b">
        <f t="shared" si="10"/>
        <v>1</v>
      </c>
    </row>
    <row r="670" spans="2:6" x14ac:dyDescent="0.25">
      <c r="B670" t="s">
        <v>946</v>
      </c>
      <c r="D670" t="s">
        <v>946</v>
      </c>
      <c r="F670" t="b">
        <f t="shared" si="10"/>
        <v>1</v>
      </c>
    </row>
    <row r="671" spans="2:6" x14ac:dyDescent="0.25">
      <c r="B671" t="s">
        <v>944</v>
      </c>
      <c r="D671" t="s">
        <v>944</v>
      </c>
      <c r="F671" t="b">
        <f t="shared" si="10"/>
        <v>1</v>
      </c>
    </row>
    <row r="672" spans="2:6" x14ac:dyDescent="0.25">
      <c r="B672" t="s">
        <v>949</v>
      </c>
      <c r="D672" t="s">
        <v>949</v>
      </c>
      <c r="F672" t="b">
        <f t="shared" si="10"/>
        <v>1</v>
      </c>
    </row>
    <row r="673" spans="2:6" x14ac:dyDescent="0.25">
      <c r="B673" t="s">
        <v>942</v>
      </c>
      <c r="D673" t="s">
        <v>942</v>
      </c>
      <c r="F673" t="b">
        <f t="shared" si="10"/>
        <v>1</v>
      </c>
    </row>
    <row r="674" spans="2:6" x14ac:dyDescent="0.25">
      <c r="B674" t="s">
        <v>947</v>
      </c>
      <c r="D674" t="s">
        <v>947</v>
      </c>
      <c r="F674" t="b">
        <f t="shared" si="10"/>
        <v>1</v>
      </c>
    </row>
    <row r="675" spans="2:6" x14ac:dyDescent="0.25">
      <c r="B675" t="s">
        <v>948</v>
      </c>
      <c r="D675" t="s">
        <v>948</v>
      </c>
      <c r="F675" t="b">
        <f t="shared" si="10"/>
        <v>1</v>
      </c>
    </row>
    <row r="676" spans="2:6" x14ac:dyDescent="0.25">
      <c r="B676" t="s">
        <v>945</v>
      </c>
      <c r="D676" t="s">
        <v>945</v>
      </c>
      <c r="F676" t="b">
        <f t="shared" si="10"/>
        <v>1</v>
      </c>
    </row>
    <row r="677" spans="2:6" x14ac:dyDescent="0.25">
      <c r="B677" t="s">
        <v>953</v>
      </c>
      <c r="D677" t="s">
        <v>953</v>
      </c>
      <c r="F677" t="b">
        <f t="shared" si="10"/>
        <v>1</v>
      </c>
    </row>
    <row r="678" spans="2:6" x14ac:dyDescent="0.25">
      <c r="B678" t="s">
        <v>943</v>
      </c>
      <c r="D678" t="s">
        <v>943</v>
      </c>
      <c r="F678" t="b">
        <f t="shared" si="10"/>
        <v>1</v>
      </c>
    </row>
    <row r="679" spans="2:6" x14ac:dyDescent="0.25">
      <c r="B679" t="s">
        <v>1086</v>
      </c>
      <c r="F679" t="b">
        <f t="shared" si="10"/>
        <v>0</v>
      </c>
    </row>
    <row r="680" spans="2:6" x14ac:dyDescent="0.25">
      <c r="B680" t="s">
        <v>924</v>
      </c>
      <c r="D680" t="s">
        <v>924</v>
      </c>
      <c r="F680" t="b">
        <f t="shared" si="10"/>
        <v>1</v>
      </c>
    </row>
    <row r="681" spans="2:6" x14ac:dyDescent="0.25">
      <c r="B681" t="s">
        <v>926</v>
      </c>
      <c r="D681" t="s">
        <v>926</v>
      </c>
      <c r="F681" t="b">
        <f t="shared" si="10"/>
        <v>1</v>
      </c>
    </row>
    <row r="682" spans="2:6" x14ac:dyDescent="0.25">
      <c r="B682" t="s">
        <v>919</v>
      </c>
      <c r="D682" t="s">
        <v>919</v>
      </c>
      <c r="F682" t="b">
        <f t="shared" si="10"/>
        <v>1</v>
      </c>
    </row>
    <row r="683" spans="2:6" x14ac:dyDescent="0.25">
      <c r="B683" t="s">
        <v>917</v>
      </c>
      <c r="D683" t="s">
        <v>917</v>
      </c>
      <c r="F683" t="b">
        <f t="shared" si="10"/>
        <v>1</v>
      </c>
    </row>
    <row r="684" spans="2:6" x14ac:dyDescent="0.25">
      <c r="B684" t="s">
        <v>929</v>
      </c>
      <c r="D684" t="s">
        <v>929</v>
      </c>
      <c r="F684" t="b">
        <f t="shared" si="10"/>
        <v>1</v>
      </c>
    </row>
    <row r="685" spans="2:6" x14ac:dyDescent="0.25">
      <c r="B685" t="s">
        <v>920</v>
      </c>
      <c r="D685" t="s">
        <v>920</v>
      </c>
      <c r="F685" t="b">
        <f t="shared" si="10"/>
        <v>1</v>
      </c>
    </row>
    <row r="686" spans="2:6" x14ac:dyDescent="0.25">
      <c r="B686" t="s">
        <v>930</v>
      </c>
      <c r="D686" t="s">
        <v>930</v>
      </c>
      <c r="F686" t="b">
        <f t="shared" si="10"/>
        <v>1</v>
      </c>
    </row>
    <row r="687" spans="2:6" x14ac:dyDescent="0.25">
      <c r="B687" t="s">
        <v>921</v>
      </c>
      <c r="D687" t="s">
        <v>921</v>
      </c>
      <c r="F687" t="b">
        <f t="shared" si="10"/>
        <v>1</v>
      </c>
    </row>
    <row r="688" spans="2:6" x14ac:dyDescent="0.25">
      <c r="B688" t="s">
        <v>916</v>
      </c>
      <c r="D688" t="s">
        <v>916</v>
      </c>
      <c r="F688" t="b">
        <f t="shared" si="10"/>
        <v>1</v>
      </c>
    </row>
    <row r="689" spans="2:6" x14ac:dyDescent="0.25">
      <c r="B689" t="s">
        <v>927</v>
      </c>
      <c r="D689" t="s">
        <v>927</v>
      </c>
      <c r="F689" t="b">
        <f t="shared" si="10"/>
        <v>1</v>
      </c>
    </row>
    <row r="690" spans="2:6" x14ac:dyDescent="0.25">
      <c r="B690" t="s">
        <v>928</v>
      </c>
      <c r="D690" t="s">
        <v>928</v>
      </c>
      <c r="F690" t="b">
        <f t="shared" si="10"/>
        <v>1</v>
      </c>
    </row>
    <row r="691" spans="2:6" x14ac:dyDescent="0.25">
      <c r="B691" t="s">
        <v>922</v>
      </c>
      <c r="D691" t="s">
        <v>922</v>
      </c>
      <c r="F691" t="b">
        <f t="shared" si="10"/>
        <v>1</v>
      </c>
    </row>
    <row r="692" spans="2:6" x14ac:dyDescent="0.25">
      <c r="B692" t="s">
        <v>914</v>
      </c>
      <c r="D692" t="s">
        <v>914</v>
      </c>
      <c r="F692" t="b">
        <f t="shared" si="10"/>
        <v>1</v>
      </c>
    </row>
    <row r="693" spans="2:6" x14ac:dyDescent="0.25">
      <c r="B693" t="s">
        <v>918</v>
      </c>
      <c r="D693" t="s">
        <v>918</v>
      </c>
      <c r="F693" t="b">
        <f t="shared" si="10"/>
        <v>1</v>
      </c>
    </row>
    <row r="694" spans="2:6" x14ac:dyDescent="0.25">
      <c r="B694" t="s">
        <v>925</v>
      </c>
      <c r="D694" t="s">
        <v>925</v>
      </c>
      <c r="F694" t="b">
        <f t="shared" si="10"/>
        <v>1</v>
      </c>
    </row>
    <row r="695" spans="2:6" x14ac:dyDescent="0.25">
      <c r="B695" t="s">
        <v>915</v>
      </c>
      <c r="D695" t="s">
        <v>915</v>
      </c>
      <c r="F695" t="b">
        <f t="shared" si="10"/>
        <v>1</v>
      </c>
    </row>
    <row r="696" spans="2:6" x14ac:dyDescent="0.25">
      <c r="B696" t="s">
        <v>913</v>
      </c>
      <c r="D696" t="s">
        <v>913</v>
      </c>
      <c r="F696" t="b">
        <f t="shared" si="10"/>
        <v>1</v>
      </c>
    </row>
    <row r="697" spans="2:6" x14ac:dyDescent="0.25">
      <c r="B697" t="s">
        <v>923</v>
      </c>
      <c r="D697" t="s">
        <v>923</v>
      </c>
      <c r="F697" t="b">
        <f t="shared" si="10"/>
        <v>1</v>
      </c>
    </row>
    <row r="698" spans="2:6" x14ac:dyDescent="0.25">
      <c r="B698" t="s">
        <v>938</v>
      </c>
      <c r="D698" t="s">
        <v>938</v>
      </c>
      <c r="F698" t="b">
        <f t="shared" si="10"/>
        <v>1</v>
      </c>
    </row>
    <row r="699" spans="2:6" x14ac:dyDescent="0.25">
      <c r="B699" t="s">
        <v>957</v>
      </c>
      <c r="D699" t="s">
        <v>957</v>
      </c>
      <c r="F699" t="b">
        <f t="shared" si="10"/>
        <v>1</v>
      </c>
    </row>
    <row r="700" spans="2:6" x14ac:dyDescent="0.25">
      <c r="B700" t="s">
        <v>956</v>
      </c>
      <c r="D700" t="s">
        <v>956</v>
      </c>
      <c r="F700" t="b">
        <f t="shared" si="10"/>
        <v>1</v>
      </c>
    </row>
    <row r="701" spans="2:6" x14ac:dyDescent="0.25">
      <c r="B701" t="s">
        <v>955</v>
      </c>
      <c r="D701" t="s">
        <v>955</v>
      </c>
      <c r="F701" t="b">
        <f t="shared" si="10"/>
        <v>1</v>
      </c>
    </row>
    <row r="702" spans="2:6" x14ac:dyDescent="0.25">
      <c r="B702" t="s">
        <v>954</v>
      </c>
      <c r="D702" t="s">
        <v>954</v>
      </c>
      <c r="F702" t="b">
        <f t="shared" si="10"/>
        <v>1</v>
      </c>
    </row>
    <row r="703" spans="2:6" x14ac:dyDescent="0.25">
      <c r="B703" t="s">
        <v>959</v>
      </c>
      <c r="D703" t="s">
        <v>959</v>
      </c>
      <c r="F703" t="b">
        <f t="shared" si="10"/>
        <v>1</v>
      </c>
    </row>
    <row r="704" spans="2:6" x14ac:dyDescent="0.25">
      <c r="B704" t="s">
        <v>958</v>
      </c>
      <c r="D704" t="s">
        <v>958</v>
      </c>
      <c r="F704" t="b">
        <f t="shared" si="10"/>
        <v>1</v>
      </c>
    </row>
    <row r="705" spans="2:6" x14ac:dyDescent="0.25">
      <c r="B705" t="s">
        <v>935</v>
      </c>
      <c r="D705" t="s">
        <v>935</v>
      </c>
      <c r="F705" t="b">
        <f t="shared" si="10"/>
        <v>1</v>
      </c>
    </row>
    <row r="706" spans="2:6" x14ac:dyDescent="0.25">
      <c r="B706" t="s">
        <v>934</v>
      </c>
      <c r="D706" t="s">
        <v>934</v>
      </c>
      <c r="F706" t="b">
        <f t="shared" si="10"/>
        <v>1</v>
      </c>
    </row>
    <row r="707" spans="2:6" x14ac:dyDescent="0.25">
      <c r="B707" t="s">
        <v>936</v>
      </c>
      <c r="D707" t="s">
        <v>936</v>
      </c>
      <c r="F707" t="b">
        <f t="shared" si="10"/>
        <v>1</v>
      </c>
    </row>
    <row r="708" spans="2:6" x14ac:dyDescent="0.25">
      <c r="B708" t="s">
        <v>937</v>
      </c>
      <c r="D708" t="s">
        <v>937</v>
      </c>
      <c r="F708" t="b">
        <f t="shared" si="10"/>
        <v>1</v>
      </c>
    </row>
    <row r="709" spans="2:6" x14ac:dyDescent="0.25">
      <c r="B709" t="s">
        <v>941</v>
      </c>
      <c r="D709" t="s">
        <v>941</v>
      </c>
      <c r="F709" t="b">
        <f t="shared" ref="F709:F725" si="11">B709=D709</f>
        <v>1</v>
      </c>
    </row>
    <row r="710" spans="2:6" x14ac:dyDescent="0.25">
      <c r="B710" t="s">
        <v>940</v>
      </c>
      <c r="D710" t="s">
        <v>940</v>
      </c>
      <c r="F710" t="b">
        <f t="shared" si="11"/>
        <v>1</v>
      </c>
    </row>
    <row r="711" spans="2:6" x14ac:dyDescent="0.25">
      <c r="B711" t="s">
        <v>939</v>
      </c>
      <c r="D711" t="s">
        <v>939</v>
      </c>
      <c r="F711" t="b">
        <f t="shared" si="11"/>
        <v>1</v>
      </c>
    </row>
    <row r="712" spans="2:6" x14ac:dyDescent="0.25">
      <c r="B712" t="s">
        <v>912</v>
      </c>
      <c r="D712" t="s">
        <v>912</v>
      </c>
      <c r="F712" t="b">
        <f t="shared" si="11"/>
        <v>1</v>
      </c>
    </row>
    <row r="713" spans="2:6" x14ac:dyDescent="0.25">
      <c r="B713" t="s">
        <v>911</v>
      </c>
      <c r="D713" t="s">
        <v>911</v>
      </c>
      <c r="F713" t="b">
        <f t="shared" si="11"/>
        <v>1</v>
      </c>
    </row>
    <row r="714" spans="2:6" x14ac:dyDescent="0.25">
      <c r="B714" t="s">
        <v>933</v>
      </c>
      <c r="D714" t="s">
        <v>933</v>
      </c>
      <c r="F714" t="b">
        <f t="shared" si="11"/>
        <v>1</v>
      </c>
    </row>
    <row r="715" spans="2:6" x14ac:dyDescent="0.25">
      <c r="B715" t="s">
        <v>931</v>
      </c>
      <c r="D715" t="s">
        <v>931</v>
      </c>
      <c r="F715" t="b">
        <f t="shared" si="11"/>
        <v>1</v>
      </c>
    </row>
    <row r="716" spans="2:6" x14ac:dyDescent="0.25">
      <c r="B716" t="s">
        <v>932</v>
      </c>
      <c r="D716" t="s">
        <v>932</v>
      </c>
      <c r="F716" t="b">
        <f t="shared" si="11"/>
        <v>1</v>
      </c>
    </row>
    <row r="717" spans="2:6" x14ac:dyDescent="0.25">
      <c r="B717" t="s">
        <v>963</v>
      </c>
      <c r="D717" t="s">
        <v>963</v>
      </c>
      <c r="F717" t="b">
        <f t="shared" si="11"/>
        <v>1</v>
      </c>
    </row>
    <row r="718" spans="2:6" x14ac:dyDescent="0.25">
      <c r="B718" t="s">
        <v>968</v>
      </c>
      <c r="D718" t="s">
        <v>968</v>
      </c>
      <c r="F718" t="b">
        <f t="shared" si="11"/>
        <v>1</v>
      </c>
    </row>
    <row r="719" spans="2:6" x14ac:dyDescent="0.25">
      <c r="B719" t="s">
        <v>967</v>
      </c>
      <c r="D719" t="s">
        <v>967</v>
      </c>
      <c r="F719" t="b">
        <f t="shared" si="11"/>
        <v>1</v>
      </c>
    </row>
    <row r="720" spans="2:6" x14ac:dyDescent="0.25">
      <c r="B720" t="s">
        <v>961</v>
      </c>
      <c r="D720" t="s">
        <v>961</v>
      </c>
      <c r="F720" t="b">
        <f t="shared" si="11"/>
        <v>1</v>
      </c>
    </row>
    <row r="721" spans="2:6" x14ac:dyDescent="0.25">
      <c r="B721" t="s">
        <v>960</v>
      </c>
      <c r="D721" t="s">
        <v>960</v>
      </c>
      <c r="F721" t="b">
        <f t="shared" si="11"/>
        <v>1</v>
      </c>
    </row>
    <row r="722" spans="2:6" x14ac:dyDescent="0.25">
      <c r="B722" t="s">
        <v>962</v>
      </c>
      <c r="D722" t="s">
        <v>962</v>
      </c>
      <c r="F722" t="b">
        <f t="shared" si="11"/>
        <v>1</v>
      </c>
    </row>
    <row r="723" spans="2:6" x14ac:dyDescent="0.25">
      <c r="B723" t="s">
        <v>964</v>
      </c>
      <c r="D723" t="s">
        <v>964</v>
      </c>
      <c r="F723" t="b">
        <f t="shared" si="11"/>
        <v>1</v>
      </c>
    </row>
    <row r="724" spans="2:6" x14ac:dyDescent="0.25">
      <c r="B724" t="s">
        <v>965</v>
      </c>
      <c r="D724" t="s">
        <v>965</v>
      </c>
      <c r="F724" t="b">
        <f t="shared" si="11"/>
        <v>1</v>
      </c>
    </row>
    <row r="725" spans="2:6" x14ac:dyDescent="0.25">
      <c r="B725" t="s">
        <v>966</v>
      </c>
      <c r="D725" t="s">
        <v>966</v>
      </c>
      <c r="F725" t="b">
        <f t="shared" si="11"/>
        <v>1</v>
      </c>
    </row>
  </sheetData>
  <sortState ref="B3:B731">
    <sortCondition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1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0" t="s">
        <v>128</v>
      </c>
      <c r="C1" s="150"/>
    </row>
    <row r="2" spans="1:22" x14ac:dyDescent="0.25">
      <c r="A2" s="150" t="s">
        <v>129</v>
      </c>
      <c r="C2" s="150"/>
      <c r="D2" s="152" t="s">
        <v>130</v>
      </c>
      <c r="E2" s="15"/>
      <c r="F2" s="152" t="s">
        <v>2</v>
      </c>
      <c r="G2" s="15"/>
      <c r="H2" s="152" t="s">
        <v>3</v>
      </c>
      <c r="I2" s="15"/>
      <c r="J2" s="152" t="s">
        <v>4</v>
      </c>
      <c r="K2" s="15"/>
      <c r="L2" s="152" t="s">
        <v>5</v>
      </c>
      <c r="M2" s="15"/>
      <c r="N2" s="152"/>
      <c r="O2" s="15"/>
      <c r="P2" s="152"/>
      <c r="Q2" s="153"/>
      <c r="R2" s="152"/>
      <c r="T2" s="154"/>
    </row>
    <row r="4" spans="1:22" x14ac:dyDescent="0.25">
      <c r="A4" s="150" t="s">
        <v>131</v>
      </c>
      <c r="C4" s="150"/>
    </row>
    <row r="5" spans="1:22" x14ac:dyDescent="0.25">
      <c r="B5" s="150"/>
      <c r="C5" s="150" t="s">
        <v>132</v>
      </c>
      <c r="D5" s="155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</row>
    <row r="6" spans="1:22" x14ac:dyDescent="0.25">
      <c r="B6" s="150"/>
      <c r="C6" s="150" t="s">
        <v>133</v>
      </c>
      <c r="D6" s="155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22" x14ac:dyDescent="0.25">
      <c r="B7" s="150"/>
      <c r="C7" s="150" t="s">
        <v>134</v>
      </c>
      <c r="D7" s="155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</row>
    <row r="8" spans="1:22" x14ac:dyDescent="0.25">
      <c r="B8" s="150"/>
      <c r="C8" s="150" t="s">
        <v>135</v>
      </c>
      <c r="D8" s="155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</row>
    <row r="9" spans="1:22" x14ac:dyDescent="0.25">
      <c r="B9" s="150"/>
      <c r="C9" s="150" t="s">
        <v>136</v>
      </c>
      <c r="D9" s="155"/>
      <c r="E9" s="151"/>
      <c r="F9" s="151"/>
      <c r="G9" s="151"/>
      <c r="H9" s="162"/>
      <c r="I9" s="151"/>
      <c r="J9" s="151"/>
      <c r="K9" s="151"/>
      <c r="L9" s="151"/>
      <c r="M9" s="151"/>
      <c r="N9" s="151"/>
      <c r="O9" s="151"/>
      <c r="P9" s="151"/>
      <c r="Q9" s="151"/>
      <c r="R9" s="151"/>
      <c r="V9" s="156"/>
    </row>
    <row r="10" spans="1:22" x14ac:dyDescent="0.25">
      <c r="A10" s="150" t="s">
        <v>137</v>
      </c>
      <c r="C10" s="150"/>
      <c r="D10" s="157">
        <f>SUM(D5:D8)</f>
        <v>0</v>
      </c>
      <c r="E10" s="151"/>
      <c r="F10" s="157">
        <f>SUM(F5:F8)</f>
        <v>0</v>
      </c>
      <c r="G10" s="151"/>
      <c r="H10" s="158">
        <f>SUM(H5:H9)</f>
        <v>0</v>
      </c>
      <c r="I10" s="151"/>
      <c r="J10" s="158">
        <f>SUM(J5:J9)</f>
        <v>0</v>
      </c>
      <c r="K10" s="151"/>
      <c r="L10" s="158">
        <f>SUM(L5:L9)</f>
        <v>0</v>
      </c>
      <c r="M10" s="151"/>
      <c r="N10" s="158">
        <f>SUM(N5:N9)</f>
        <v>0</v>
      </c>
      <c r="O10" s="151"/>
      <c r="P10" s="158">
        <f>SUM(P5:P9)</f>
        <v>0</v>
      </c>
      <c r="Q10" s="151"/>
      <c r="R10" s="158">
        <f>SUM(R5:R9)</f>
        <v>0</v>
      </c>
      <c r="T10" s="158">
        <f>SUM(T5:T9)</f>
        <v>0</v>
      </c>
    </row>
    <row r="11" spans="1:22" x14ac:dyDescent="0.25">
      <c r="B11" s="150"/>
      <c r="C11" s="150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</row>
    <row r="12" spans="1:22" x14ac:dyDescent="0.25">
      <c r="A12" s="150" t="s">
        <v>138</v>
      </c>
      <c r="C12" s="150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</row>
    <row r="13" spans="1:22" x14ac:dyDescent="0.25">
      <c r="B13" s="150"/>
      <c r="C13" s="150" t="s">
        <v>139</v>
      </c>
      <c r="D13" s="155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</row>
    <row r="14" spans="1:22" x14ac:dyDescent="0.25">
      <c r="B14" s="150"/>
      <c r="C14" s="150" t="s">
        <v>140</v>
      </c>
      <c r="D14" s="155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</row>
    <row r="15" spans="1:22" x14ac:dyDescent="0.25">
      <c r="B15" s="150"/>
      <c r="C15" s="150" t="s">
        <v>141</v>
      </c>
      <c r="D15" s="155"/>
      <c r="E15" s="151"/>
      <c r="F15" s="151"/>
      <c r="G15" s="151"/>
      <c r="H15" s="151"/>
      <c r="I15" s="151"/>
      <c r="K15" s="151"/>
      <c r="L15" s="151"/>
      <c r="M15" s="151"/>
      <c r="N15" s="151"/>
      <c r="O15" s="151"/>
      <c r="P15" s="151"/>
      <c r="Q15" s="151"/>
      <c r="R15" s="151"/>
    </row>
    <row r="16" spans="1:22" x14ac:dyDescent="0.25">
      <c r="B16" s="150"/>
      <c r="C16" s="150" t="s">
        <v>142</v>
      </c>
      <c r="D16" s="155"/>
      <c r="E16" s="151"/>
      <c r="F16" s="151"/>
      <c r="G16" s="151"/>
      <c r="H16" s="151"/>
      <c r="I16" s="151"/>
      <c r="K16" s="151"/>
      <c r="L16" s="151"/>
      <c r="M16" s="151"/>
      <c r="N16" s="151"/>
      <c r="O16" s="151"/>
      <c r="P16" s="151"/>
      <c r="Q16" s="151"/>
      <c r="R16" s="151"/>
    </row>
    <row r="17" spans="1:20" x14ac:dyDescent="0.25">
      <c r="B17" s="150"/>
      <c r="C17" s="150" t="s">
        <v>143</v>
      </c>
      <c r="D17" s="155"/>
      <c r="E17" s="151"/>
      <c r="F17" s="151"/>
      <c r="G17" s="151"/>
      <c r="H17" s="151"/>
      <c r="I17" s="151"/>
      <c r="K17" s="151"/>
      <c r="L17" s="151"/>
      <c r="M17" s="151"/>
      <c r="N17" s="151"/>
      <c r="O17" s="151"/>
      <c r="P17" s="151"/>
      <c r="Q17" s="151"/>
      <c r="R17" s="151"/>
    </row>
    <row r="18" spans="1:20" x14ac:dyDescent="0.25">
      <c r="B18" s="150"/>
      <c r="C18" s="150" t="s">
        <v>144</v>
      </c>
      <c r="D18" s="155"/>
      <c r="E18" s="151"/>
      <c r="F18" s="151"/>
      <c r="G18" s="151"/>
      <c r="H18" s="151"/>
      <c r="I18" s="151"/>
      <c r="K18" s="151"/>
      <c r="L18" s="151"/>
      <c r="M18" s="151"/>
      <c r="N18" s="151"/>
      <c r="O18" s="151"/>
      <c r="P18" s="151"/>
      <c r="Q18" s="151"/>
      <c r="R18" s="151"/>
    </row>
    <row r="19" spans="1:20" x14ac:dyDescent="0.25">
      <c r="B19" s="150"/>
      <c r="C19" s="150" t="s">
        <v>144</v>
      </c>
      <c r="D19" s="155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</row>
    <row r="20" spans="1:20" x14ac:dyDescent="0.25">
      <c r="B20" s="150"/>
      <c r="C20" s="150" t="s">
        <v>145</v>
      </c>
      <c r="D20" s="155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</row>
    <row r="21" spans="1:20" x14ac:dyDescent="0.25">
      <c r="A21" s="150" t="s">
        <v>146</v>
      </c>
      <c r="C21" s="150"/>
      <c r="D21" s="157">
        <f>SUM(D13:D20)</f>
        <v>0</v>
      </c>
      <c r="E21" s="151"/>
      <c r="F21" s="157">
        <f>SUM(F13:F20)</f>
        <v>0</v>
      </c>
      <c r="G21" s="151"/>
      <c r="H21" s="158">
        <f>SUM(H13:H20)</f>
        <v>0</v>
      </c>
      <c r="I21" s="151"/>
      <c r="J21" s="158"/>
      <c r="K21" s="151"/>
      <c r="L21" s="158"/>
      <c r="M21" s="151"/>
      <c r="N21" s="158"/>
      <c r="O21" s="151"/>
      <c r="P21" s="158"/>
      <c r="Q21" s="151"/>
      <c r="R21" s="158"/>
      <c r="T21" s="158"/>
    </row>
    <row r="22" spans="1:20" x14ac:dyDescent="0.25">
      <c r="B22" s="150"/>
      <c r="C22" s="150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</row>
    <row r="23" spans="1:20" ht="15.75" thickBot="1" x14ac:dyDescent="0.3">
      <c r="A23" s="150" t="s">
        <v>147</v>
      </c>
      <c r="C23" s="150"/>
      <c r="D23" s="159">
        <f>+D10-D21</f>
        <v>0</v>
      </c>
      <c r="E23" s="151"/>
      <c r="F23" s="159">
        <f>+F10-F21</f>
        <v>0</v>
      </c>
      <c r="G23" s="151"/>
      <c r="H23" s="159">
        <f>+H10-H21</f>
        <v>0</v>
      </c>
      <c r="I23" s="151"/>
      <c r="J23" s="160"/>
      <c r="K23" s="151"/>
      <c r="L23" s="160"/>
      <c r="M23" s="151"/>
      <c r="N23" s="160"/>
      <c r="O23" s="151"/>
      <c r="P23" s="160"/>
      <c r="Q23" s="151"/>
      <c r="R23" s="160"/>
      <c r="T23" s="160"/>
    </row>
    <row r="24" spans="1:20" ht="15.75" thickTop="1" x14ac:dyDescent="0.25">
      <c r="A24" t="s">
        <v>148</v>
      </c>
      <c r="B24" s="150"/>
      <c r="C24" s="150"/>
      <c r="D24" s="155">
        <f>+D23-'[1]Current Working'!H61</f>
        <v>-2391589.8199999998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</row>
    <row r="25" spans="1:20" x14ac:dyDescent="0.25">
      <c r="A25" t="s">
        <v>149</v>
      </c>
    </row>
    <row r="26" spans="1:20" x14ac:dyDescent="0.25">
      <c r="B26" s="151"/>
      <c r="C26" s="150" t="s">
        <v>150</v>
      </c>
      <c r="D26" s="151"/>
      <c r="E26" s="151"/>
      <c r="F26" s="151"/>
      <c r="G26" s="151"/>
      <c r="H26" s="151"/>
      <c r="I26" s="151"/>
      <c r="J26" s="151"/>
      <c r="K26" s="151"/>
      <c r="N26" s="151"/>
      <c r="O26" s="151"/>
      <c r="P26" s="151"/>
      <c r="R26" s="151"/>
      <c r="S26" s="151"/>
    </row>
    <row r="27" spans="1:20" x14ac:dyDescent="0.25">
      <c r="B27" s="151"/>
      <c r="C27" s="150"/>
      <c r="D27" s="151"/>
      <c r="E27" s="151"/>
      <c r="F27" s="151"/>
      <c r="G27" s="151"/>
      <c r="H27" s="151"/>
      <c r="I27" s="151"/>
      <c r="J27" s="151"/>
      <c r="K27" s="151"/>
      <c r="N27" s="151"/>
      <c r="O27" s="151"/>
      <c r="P27" s="151"/>
      <c r="R27" s="151"/>
      <c r="S27" s="151"/>
    </row>
    <row r="28" spans="1:20" x14ac:dyDescent="0.25">
      <c r="B28" s="151"/>
      <c r="C28" s="150"/>
      <c r="D28" s="151"/>
      <c r="E28" s="151"/>
      <c r="F28" s="151"/>
      <c r="G28" s="151"/>
      <c r="H28" s="151"/>
      <c r="I28" s="151"/>
      <c r="J28" s="151"/>
      <c r="K28" s="151"/>
      <c r="N28" s="151"/>
      <c r="O28" s="151"/>
      <c r="R28" s="151"/>
      <c r="S28" s="151"/>
    </row>
    <row r="29" spans="1:20" x14ac:dyDescent="0.25">
      <c r="P29" s="156"/>
      <c r="R29" s="151"/>
      <c r="S29" s="151"/>
    </row>
    <row r="30" spans="1:20" x14ac:dyDescent="0.25">
      <c r="R30" s="151"/>
      <c r="S30" s="151"/>
    </row>
    <row r="31" spans="1:20" x14ac:dyDescent="0.25">
      <c r="R31" s="151"/>
      <c r="S31" s="151"/>
    </row>
    <row r="32" spans="1:20" x14ac:dyDescent="0.25">
      <c r="R32" s="151"/>
      <c r="S32" s="151"/>
    </row>
    <row r="35" spans="3:18" x14ac:dyDescent="0.25">
      <c r="C35" s="161"/>
      <c r="R35" s="15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19" sqref="E19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80"/>
    </row>
    <row r="3" spans="1:1" x14ac:dyDescent="0.25">
      <c r="A3" s="181"/>
    </row>
    <row r="4" spans="1:1" x14ac:dyDescent="0.25">
      <c r="A4" s="181"/>
    </row>
    <row r="5" spans="1:1" x14ac:dyDescent="0.25">
      <c r="A5" s="181"/>
    </row>
    <row r="6" spans="1:1" x14ac:dyDescent="0.25">
      <c r="A6" s="181"/>
    </row>
    <row r="7" spans="1:1" x14ac:dyDescent="0.25">
      <c r="A7" s="181"/>
    </row>
    <row r="8" spans="1:1" x14ac:dyDescent="0.25">
      <c r="A8" s="181"/>
    </row>
    <row r="9" spans="1:1" x14ac:dyDescent="0.25">
      <c r="A9" s="181"/>
    </row>
    <row r="10" spans="1:1" x14ac:dyDescent="0.25">
      <c r="A10" s="181"/>
    </row>
    <row r="11" spans="1:1" x14ac:dyDescent="0.25">
      <c r="A11" s="181"/>
    </row>
    <row r="12" spans="1:1" x14ac:dyDescent="0.25">
      <c r="A12" s="18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QD2UCF5UJE4V-2141839551-42</_dlc_DocId>
    <_dlc_DocIdUrl xmlns="7184055b-e5ea-4162-8b19-ace5c644b73a">
      <Url>http://intranet2/finance/_layouts/15/DocIdRedir.aspx?ID=QD2UCF5UJE4V-2141839551-42</Url>
      <Description>QD2UCF5UJE4V-2141839551-42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D31368-92F0-490F-9700-AD7B7AF0A406}"/>
</file>

<file path=customXml/itemProps2.xml><?xml version="1.0" encoding="utf-8"?>
<ds:datastoreItem xmlns:ds="http://schemas.openxmlformats.org/officeDocument/2006/customXml" ds:itemID="{70A8FD7C-A7C0-4A66-9CE8-F36F89B4693A}"/>
</file>

<file path=customXml/itemProps3.xml><?xml version="1.0" encoding="utf-8"?>
<ds:datastoreItem xmlns:ds="http://schemas.openxmlformats.org/officeDocument/2006/customXml" ds:itemID="{E5758C81-1C17-4E93-94F0-A315E9A24D7F}"/>
</file>

<file path=customXml/itemProps4.xml><?xml version="1.0" encoding="utf-8"?>
<ds:datastoreItem xmlns:ds="http://schemas.openxmlformats.org/officeDocument/2006/customXml" ds:itemID="{1703BB15-328F-4BCF-9447-2FA3AF83FE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Current Working</vt:lpstr>
      <vt:lpstr>Expenses</vt:lpstr>
      <vt:lpstr>Revenues</vt:lpstr>
      <vt:lpstr>Sheet1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2020-11-18T21:16:10Z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d69797fd-75bd-4bc3-95e6-4739c77deb6a</vt:lpwstr>
  </property>
</Properties>
</file>