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Expenses!$A$2:$BJ$174</definedName>
    <definedName name="_xlnm._FilterDatabase" localSheetId="2" hidden="1">Revenues!$A$2:$WWY$17</definedName>
    <definedName name="_xlnm.Print_Area" localSheetId="0">'Current Working'!$B$1:$BH$46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4" l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3" i="4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3" i="3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3" i="3"/>
  <c r="F33" i="4" l="1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AN29" i="5"/>
  <c r="AO29" i="5"/>
  <c r="AP29" i="5"/>
  <c r="AQ29" i="5"/>
  <c r="AR29" i="5"/>
  <c r="AS29" i="5"/>
  <c r="AT29" i="5"/>
  <c r="AM28" i="5"/>
  <c r="AN28" i="5"/>
  <c r="AO28" i="5"/>
  <c r="AP28" i="5"/>
  <c r="AQ28" i="5"/>
  <c r="AR28" i="5"/>
  <c r="AS28" i="5"/>
  <c r="AT28" i="5"/>
  <c r="AN27" i="5"/>
  <c r="AO27" i="5"/>
  <c r="AP27" i="5"/>
  <c r="AQ27" i="5"/>
  <c r="AR27" i="5"/>
  <c r="AS27" i="5"/>
  <c r="AT27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N23" i="5"/>
  <c r="AO23" i="5"/>
  <c r="AP23" i="5"/>
  <c r="AQ23" i="5"/>
  <c r="AR23" i="5"/>
  <c r="AS23" i="5"/>
  <c r="AT23" i="5"/>
  <c r="AO17" i="5"/>
  <c r="AP17" i="5"/>
  <c r="AQ17" i="5"/>
  <c r="AR17" i="5"/>
  <c r="AS17" i="5"/>
  <c r="AT17" i="5"/>
  <c r="AN12" i="5"/>
  <c r="AO12" i="5"/>
  <c r="AP12" i="5"/>
  <c r="AQ12" i="5"/>
  <c r="AR12" i="5"/>
  <c r="AS12" i="5"/>
  <c r="AN13" i="5"/>
  <c r="AO13" i="5"/>
  <c r="AP13" i="5"/>
  <c r="AQ13" i="5"/>
  <c r="AR13" i="5"/>
  <c r="AS13" i="5"/>
  <c r="AO11" i="5"/>
  <c r="AP11" i="5"/>
  <c r="AQ11" i="5"/>
  <c r="AR11" i="5"/>
  <c r="AS11" i="5"/>
  <c r="AZ29" i="5"/>
  <c r="BA29" i="5"/>
  <c r="BB29" i="5"/>
  <c r="BC29" i="5"/>
  <c r="BD29" i="5"/>
  <c r="AY28" i="5"/>
  <c r="AZ28" i="5"/>
  <c r="BA28" i="5"/>
  <c r="BB28" i="5"/>
  <c r="BC28" i="5"/>
  <c r="BD28" i="5"/>
  <c r="BE28" i="5"/>
  <c r="AZ27" i="5"/>
  <c r="BA27" i="5"/>
  <c r="BB27" i="5"/>
  <c r="BC27" i="5"/>
  <c r="BD27" i="5"/>
  <c r="BE27" i="5"/>
  <c r="AZ18" i="5"/>
  <c r="BA18" i="5"/>
  <c r="BB18" i="5"/>
  <c r="BC18" i="5"/>
  <c r="BD18" i="5"/>
  <c r="AZ19" i="5"/>
  <c r="BA19" i="5"/>
  <c r="BB19" i="5"/>
  <c r="BC19" i="5"/>
  <c r="BD19" i="5"/>
  <c r="AZ20" i="5"/>
  <c r="BA20" i="5"/>
  <c r="BB20" i="5"/>
  <c r="BC20" i="5"/>
  <c r="BD20" i="5"/>
  <c r="BE20" i="5"/>
  <c r="AZ21" i="5"/>
  <c r="BA21" i="5"/>
  <c r="BB21" i="5"/>
  <c r="BC21" i="5"/>
  <c r="BD21" i="5"/>
  <c r="AZ22" i="5"/>
  <c r="BA22" i="5"/>
  <c r="BB22" i="5"/>
  <c r="BC22" i="5"/>
  <c r="BD22" i="5"/>
  <c r="AZ23" i="5"/>
  <c r="BA23" i="5"/>
  <c r="BB23" i="5"/>
  <c r="BC23" i="5"/>
  <c r="BD23" i="5"/>
  <c r="BA17" i="5"/>
  <c r="BB17" i="5"/>
  <c r="BC17" i="5"/>
  <c r="BD17" i="5"/>
  <c r="BE17" i="5"/>
  <c r="AZ12" i="5"/>
  <c r="BA12" i="5"/>
  <c r="BB12" i="5"/>
  <c r="BC12" i="5"/>
  <c r="BD12" i="5"/>
  <c r="BE12" i="5"/>
  <c r="AZ13" i="5"/>
  <c r="BA13" i="5"/>
  <c r="BB13" i="5"/>
  <c r="BC13" i="5"/>
  <c r="BD13" i="5"/>
  <c r="BE13" i="5"/>
  <c r="BA11" i="5"/>
  <c r="BB11" i="5"/>
  <c r="BC11" i="5"/>
  <c r="BD11" i="5"/>
  <c r="BE11" i="5"/>
  <c r="AK17" i="3"/>
  <c r="AK175" i="4"/>
  <c r="AQ24" i="5" l="1"/>
  <c r="AP24" i="5"/>
  <c r="AO24" i="5"/>
  <c r="AO30" i="5"/>
  <c r="AO14" i="5"/>
  <c r="AP14" i="5"/>
  <c r="BA24" i="5"/>
  <c r="BD30" i="5"/>
  <c r="BC30" i="5"/>
  <c r="BB30" i="5"/>
  <c r="AZ30" i="5"/>
  <c r="BA30" i="5"/>
  <c r="BA14" i="5"/>
  <c r="AJ17" i="3"/>
  <c r="AN17" i="5"/>
  <c r="AM18" i="5"/>
  <c r="AM19" i="5"/>
  <c r="AM20" i="5"/>
  <c r="AM21" i="5"/>
  <c r="AM22" i="5"/>
  <c r="AM23" i="5"/>
  <c r="AO32" i="5" l="1"/>
  <c r="AO34" i="5" s="1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B18" i="5"/>
  <c r="AB19" i="5"/>
  <c r="AB20" i="5"/>
  <c r="AB21" i="5"/>
  <c r="AB22" i="5"/>
  <c r="AB23" i="5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3" i="3"/>
  <c r="Z12" i="3"/>
  <c r="Z13" i="3"/>
  <c r="Z14" i="3"/>
  <c r="Z15" i="3"/>
  <c r="Z16" i="3"/>
  <c r="Z4" i="3"/>
  <c r="Z5" i="3"/>
  <c r="Z6" i="3"/>
  <c r="Z7" i="3"/>
  <c r="Z8" i="3"/>
  <c r="Z9" i="3"/>
  <c r="Z10" i="3"/>
  <c r="Z11" i="3"/>
  <c r="Z3" i="3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R23" i="5"/>
  <c r="S23" i="5"/>
  <c r="T23" i="5"/>
  <c r="U23" i="5"/>
  <c r="V23" i="5"/>
  <c r="W23" i="5"/>
  <c r="Q18" i="5"/>
  <c r="Q19" i="5"/>
  <c r="Q20" i="5"/>
  <c r="Q21" i="5"/>
  <c r="Q22" i="5"/>
  <c r="Q23" i="5"/>
  <c r="Q17" i="5"/>
  <c r="V12" i="5"/>
  <c r="R11" i="5"/>
  <c r="R12" i="5"/>
  <c r="G11" i="5"/>
  <c r="F11" i="5"/>
  <c r="G12" i="5"/>
  <c r="F12" i="5"/>
  <c r="S11" i="5"/>
  <c r="T11" i="5"/>
  <c r="U11" i="5"/>
  <c r="W11" i="5"/>
  <c r="S12" i="5"/>
  <c r="T12" i="5"/>
  <c r="U12" i="5"/>
  <c r="W12" i="5"/>
  <c r="R13" i="5"/>
  <c r="S13" i="5"/>
  <c r="T13" i="5"/>
  <c r="U13" i="5"/>
  <c r="V13" i="5"/>
  <c r="W13" i="5"/>
  <c r="Q13" i="5"/>
  <c r="H11" i="5"/>
  <c r="I11" i="5"/>
  <c r="J11" i="5"/>
  <c r="K11" i="5"/>
  <c r="H12" i="5"/>
  <c r="I12" i="5"/>
  <c r="J12" i="5"/>
  <c r="K12" i="5"/>
  <c r="H13" i="5"/>
  <c r="I13" i="5"/>
  <c r="J13" i="5"/>
  <c r="K13" i="5"/>
  <c r="H18" i="5"/>
  <c r="I18" i="5"/>
  <c r="J18" i="5"/>
  <c r="K18" i="5"/>
  <c r="L18" i="5"/>
  <c r="H19" i="5"/>
  <c r="I19" i="5"/>
  <c r="J19" i="5"/>
  <c r="K19" i="5"/>
  <c r="L19" i="5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H23" i="5"/>
  <c r="I23" i="5"/>
  <c r="J23" i="5"/>
  <c r="K23" i="5"/>
  <c r="L23" i="5"/>
  <c r="G19" i="5"/>
  <c r="G20" i="5"/>
  <c r="G21" i="5"/>
  <c r="G22" i="5"/>
  <c r="G23" i="5"/>
  <c r="F20" i="5"/>
  <c r="F21" i="5"/>
  <c r="F22" i="5"/>
  <c r="F23" i="5"/>
  <c r="G27" i="5"/>
  <c r="H27" i="5"/>
  <c r="I27" i="5"/>
  <c r="J27" i="5"/>
  <c r="K27" i="5"/>
  <c r="L27" i="5"/>
  <c r="H28" i="5"/>
  <c r="I28" i="5"/>
  <c r="J28" i="5"/>
  <c r="K28" i="5"/>
  <c r="G29" i="5"/>
  <c r="H29" i="5"/>
  <c r="I29" i="5"/>
  <c r="J29" i="5"/>
  <c r="K29" i="5"/>
  <c r="L29" i="5"/>
  <c r="F29" i="5"/>
  <c r="F27" i="5"/>
  <c r="L12" i="5"/>
  <c r="L13" i="5"/>
  <c r="L11" i="5"/>
  <c r="G13" i="5"/>
  <c r="F13" i="5"/>
  <c r="F15" i="3"/>
  <c r="F16" i="3"/>
  <c r="V11" i="5" l="1"/>
  <c r="Q11" i="5"/>
  <c r="Q12" i="5"/>
  <c r="L28" i="5"/>
  <c r="N17" i="3"/>
  <c r="F28" i="5"/>
  <c r="G28" i="5"/>
  <c r="AB17" i="3"/>
  <c r="AC17" i="3"/>
  <c r="AD17" i="3"/>
  <c r="AE17" i="3"/>
  <c r="R27" i="5"/>
  <c r="W27" i="5"/>
  <c r="Q28" i="5"/>
  <c r="R28" i="5"/>
  <c r="R17" i="3"/>
  <c r="S17" i="3"/>
  <c r="T17" i="3"/>
  <c r="U17" i="3"/>
  <c r="V17" i="3"/>
  <c r="W17" i="3"/>
  <c r="Q17" i="3"/>
  <c r="I17" i="3"/>
  <c r="J17" i="3"/>
  <c r="K17" i="3"/>
  <c r="L17" i="3"/>
  <c r="M17" i="3"/>
  <c r="H17" i="3"/>
  <c r="W28" i="5"/>
  <c r="Q27" i="5"/>
  <c r="S28" i="5"/>
  <c r="T28" i="5"/>
  <c r="U28" i="5"/>
  <c r="V28" i="5"/>
  <c r="S27" i="5"/>
  <c r="T27" i="5"/>
  <c r="U27" i="5"/>
  <c r="V27" i="5"/>
  <c r="F14" i="3"/>
  <c r="Z17" i="3" l="1"/>
  <c r="AF17" i="3"/>
  <c r="AA17" i="3"/>
  <c r="AG16" i="3"/>
  <c r="BD34" i="5"/>
  <c r="AY29" i="5"/>
  <c r="AY27" i="5"/>
  <c r="AB175" i="4"/>
  <c r="AC175" i="4"/>
  <c r="AD175" i="4"/>
  <c r="S175" i="4"/>
  <c r="T175" i="4"/>
  <c r="U175" i="4"/>
  <c r="V175" i="4"/>
  <c r="Q175" i="4"/>
  <c r="F6" i="4"/>
  <c r="AY18" i="5"/>
  <c r="AY19" i="5"/>
  <c r="AY20" i="5"/>
  <c r="AY22" i="5"/>
  <c r="AY23" i="5"/>
  <c r="AZ17" i="5"/>
  <c r="AY17" i="5"/>
  <c r="N175" i="4" l="1"/>
  <c r="I175" i="4"/>
  <c r="H175" i="4"/>
  <c r="G17" i="5"/>
  <c r="H17" i="5"/>
  <c r="I17" i="5"/>
  <c r="J17" i="5"/>
  <c r="K17" i="5"/>
  <c r="L17" i="5"/>
  <c r="G18" i="5"/>
  <c r="F18" i="5"/>
  <c r="F19" i="5"/>
  <c r="F17" i="5"/>
  <c r="AM27" i="5"/>
  <c r="AM29" i="5"/>
  <c r="AC29" i="5"/>
  <c r="AD29" i="5"/>
  <c r="AE29" i="5"/>
  <c r="AF29" i="5"/>
  <c r="AG29" i="5"/>
  <c r="AH29" i="5"/>
  <c r="AB29" i="5"/>
  <c r="AC27" i="5"/>
  <c r="AD27" i="5"/>
  <c r="AE27" i="5"/>
  <c r="AF27" i="5"/>
  <c r="AG27" i="5"/>
  <c r="AH27" i="5"/>
  <c r="AB27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Y175" i="4"/>
  <c r="AX175" i="4"/>
  <c r="AW175" i="4"/>
  <c r="AV175" i="4"/>
  <c r="AU175" i="4"/>
  <c r="AT175" i="4"/>
  <c r="AS175" i="4"/>
  <c r="AZ32" i="4"/>
  <c r="AZ31" i="4"/>
  <c r="BE29" i="5" s="1"/>
  <c r="BE30" i="5" s="1"/>
  <c r="AZ30" i="4"/>
  <c r="BE21" i="5" s="1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AZ11" i="5"/>
  <c r="AY12" i="5"/>
  <c r="AY13" i="5"/>
  <c r="AY11" i="5"/>
  <c r="AM17" i="5"/>
  <c r="AM12" i="5"/>
  <c r="AT12" i="5"/>
  <c r="AM13" i="5"/>
  <c r="AT13" i="5"/>
  <c r="AN11" i="5"/>
  <c r="AT11" i="5"/>
  <c r="AM11" i="5"/>
  <c r="AZ12" i="3"/>
  <c r="AZ15" i="3"/>
  <c r="AG12" i="3"/>
  <c r="AG15" i="3"/>
  <c r="AG3" i="3"/>
  <c r="AY17" i="3"/>
  <c r="AX17" i="3"/>
  <c r="AW17" i="3"/>
  <c r="AV17" i="3"/>
  <c r="AU17" i="3"/>
  <c r="AT17" i="3"/>
  <c r="AS17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9" i="5"/>
  <c r="S29" i="5"/>
  <c r="T29" i="5"/>
  <c r="U29" i="5"/>
  <c r="V29" i="5"/>
  <c r="W29" i="5"/>
  <c r="Q29" i="5"/>
  <c r="X5" i="3"/>
  <c r="X6" i="3"/>
  <c r="X7" i="3"/>
  <c r="X8" i="3"/>
  <c r="X9" i="3"/>
  <c r="X10" i="3"/>
  <c r="X11" i="3"/>
  <c r="X12" i="3"/>
  <c r="X15" i="3"/>
  <c r="X3" i="3"/>
  <c r="F13" i="3"/>
  <c r="O12" i="3"/>
  <c r="O3" i="3"/>
  <c r="F12" i="3"/>
  <c r="BE18" i="5" l="1"/>
  <c r="BE22" i="5"/>
  <c r="BE23" i="5"/>
  <c r="BE19" i="5"/>
  <c r="AF175" i="4"/>
  <c r="AE175" i="4"/>
  <c r="Z175" i="4"/>
  <c r="AA175" i="4"/>
  <c r="W175" i="4"/>
  <c r="R175" i="4"/>
  <c r="I177" i="4"/>
  <c r="T30" i="5"/>
  <c r="AF30" i="5"/>
  <c r="AD30" i="5"/>
  <c r="AC30" i="5"/>
  <c r="AZ175" i="4"/>
  <c r="U30" i="5"/>
  <c r="AB17" i="5"/>
  <c r="AB30" i="5"/>
  <c r="AH30" i="5"/>
  <c r="AU30" i="5" s="1"/>
  <c r="AG30" i="5"/>
  <c r="AE30" i="5"/>
  <c r="AZ17" i="3"/>
  <c r="R30" i="5"/>
  <c r="W30" i="5"/>
  <c r="V30" i="5"/>
  <c r="S30" i="5"/>
  <c r="L30" i="5"/>
  <c r="I30" i="5"/>
  <c r="H30" i="5"/>
  <c r="K30" i="5"/>
  <c r="J30" i="5"/>
  <c r="G30" i="5"/>
  <c r="F18" i="4"/>
  <c r="AQ3" i="3"/>
  <c r="AL17" i="3"/>
  <c r="AM17" i="3"/>
  <c r="AN17" i="3"/>
  <c r="AO17" i="3"/>
  <c r="AP17" i="3"/>
  <c r="AI17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7" i="3" s="1"/>
  <c r="O4" i="3"/>
  <c r="F4" i="3"/>
  <c r="F3" i="3"/>
  <c r="M11" i="5"/>
  <c r="N11" i="5" s="1"/>
  <c r="AP175" i="4"/>
  <c r="AO175" i="4"/>
  <c r="AN175" i="4"/>
  <c r="AM175" i="4"/>
  <c r="AL175" i="4"/>
  <c r="AJ175" i="4"/>
  <c r="M175" i="4"/>
  <c r="L175" i="4"/>
  <c r="K175" i="4"/>
  <c r="J175" i="4"/>
  <c r="AI175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E69" i="5"/>
  <c r="BE61" i="5"/>
  <c r="BE67" i="5" s="1"/>
  <c r="AT61" i="5"/>
  <c r="AT67" i="5" s="1"/>
  <c r="W61" i="5"/>
  <c r="W67" i="5" s="1"/>
  <c r="L60" i="5"/>
  <c r="L61" i="5" s="1"/>
  <c r="L67" i="5" s="1"/>
  <c r="BE55" i="5"/>
  <c r="BE66" i="5" s="1"/>
  <c r="AT55" i="5"/>
  <c r="AT66" i="5" s="1"/>
  <c r="W55" i="5"/>
  <c r="L55" i="5"/>
  <c r="L54" i="5"/>
  <c r="AY44" i="5"/>
  <c r="AB44" i="5"/>
  <c r="AY39" i="5"/>
  <c r="AB39" i="5"/>
  <c r="Q39" i="5"/>
  <c r="Q30" i="5"/>
  <c r="F30" i="5"/>
  <c r="M29" i="5"/>
  <c r="X29" i="5" s="1"/>
  <c r="Y29" i="5" s="1"/>
  <c r="AU27" i="5"/>
  <c r="AV27" i="5" s="1"/>
  <c r="AT30" i="5"/>
  <c r="BF30" i="5" s="1"/>
  <c r="AR30" i="5"/>
  <c r="M27" i="5"/>
  <c r="X27" i="5" s="1"/>
  <c r="Y27" i="5" s="1"/>
  <c r="M23" i="5"/>
  <c r="N23" i="5" s="1"/>
  <c r="M22" i="5"/>
  <c r="N22" i="5" s="1"/>
  <c r="M19" i="5"/>
  <c r="N19" i="5" s="1"/>
  <c r="AT24" i="5"/>
  <c r="AS24" i="5"/>
  <c r="S24" i="5"/>
  <c r="J24" i="5"/>
  <c r="I24" i="5"/>
  <c r="H24" i="5"/>
  <c r="S14" i="5"/>
  <c r="X13" i="5"/>
  <c r="Y13" i="5" s="1"/>
  <c r="M13" i="5"/>
  <c r="N13" i="5" s="1"/>
  <c r="BF12" i="5"/>
  <c r="BG12" i="5" s="1"/>
  <c r="AN14" i="5"/>
  <c r="AT14" i="5"/>
  <c r="AG14" i="5"/>
  <c r="AB14" i="5"/>
  <c r="X11" i="5"/>
  <c r="Y11" i="5" s="1"/>
  <c r="L14" i="5"/>
  <c r="I14" i="5"/>
  <c r="H14" i="5"/>
  <c r="F14" i="5"/>
  <c r="G8" i="5"/>
  <c r="AG17" i="3" l="1"/>
  <c r="AQ17" i="3"/>
  <c r="O17" i="3"/>
  <c r="AG175" i="4"/>
  <c r="AV30" i="5"/>
  <c r="L63" i="5"/>
  <c r="AT63" i="5"/>
  <c r="AU18" i="5"/>
  <c r="AV18" i="5" s="1"/>
  <c r="W63" i="5"/>
  <c r="AT68" i="5"/>
  <c r="AT71" i="5" s="1"/>
  <c r="BE63" i="5"/>
  <c r="BB14" i="5"/>
  <c r="BF22" i="5"/>
  <c r="BG22" i="5" s="1"/>
  <c r="X23" i="5"/>
  <c r="Y23" i="5" s="1"/>
  <c r="X18" i="5"/>
  <c r="Y18" i="5" s="1"/>
  <c r="AI11" i="5"/>
  <c r="AJ11" i="5" s="1"/>
  <c r="AU12" i="5"/>
  <c r="AV12" i="5" s="1"/>
  <c r="BF13" i="5"/>
  <c r="BG13" i="5" s="1"/>
  <c r="AI17" i="5"/>
  <c r="AJ17" i="5" s="1"/>
  <c r="BF19" i="5"/>
  <c r="BG19" i="5" s="1"/>
  <c r="BF27" i="5"/>
  <c r="BG27" i="5" s="1"/>
  <c r="AS30" i="5"/>
  <c r="AI12" i="5"/>
  <c r="AJ12" i="5" s="1"/>
  <c r="AU19" i="5"/>
  <c r="AV19" i="5" s="1"/>
  <c r="BF23" i="5"/>
  <c r="BG23" i="5" s="1"/>
  <c r="AT32" i="5"/>
  <c r="AN30" i="5"/>
  <c r="N27" i="5"/>
  <c r="M30" i="5"/>
  <c r="N30" i="5" s="1"/>
  <c r="J14" i="5"/>
  <c r="BC14" i="5"/>
  <c r="AC24" i="5"/>
  <c r="AZ24" i="5"/>
  <c r="AQ30" i="5"/>
  <c r="AF14" i="5"/>
  <c r="AS14" i="5"/>
  <c r="X12" i="5"/>
  <c r="Y12" i="5" s="1"/>
  <c r="R24" i="5"/>
  <c r="AD24" i="5"/>
  <c r="AI19" i="5"/>
  <c r="AJ19" i="5" s="1"/>
  <c r="AI23" i="5"/>
  <c r="AJ23" i="5" s="1"/>
  <c r="AU29" i="5"/>
  <c r="AV29" i="5" s="1"/>
  <c r="AE14" i="5"/>
  <c r="X19" i="5"/>
  <c r="Y19" i="5" s="1"/>
  <c r="K14" i="5"/>
  <c r="V14" i="5"/>
  <c r="AY14" i="5"/>
  <c r="AQ14" i="5"/>
  <c r="G24" i="5"/>
  <c r="T24" i="5"/>
  <c r="AR24" i="5"/>
  <c r="BC24" i="5"/>
  <c r="AI18" i="5"/>
  <c r="AJ18" i="5" s="1"/>
  <c r="BF18" i="5"/>
  <c r="BG18" i="5" s="1"/>
  <c r="X22" i="5"/>
  <c r="Y22" i="5" s="1"/>
  <c r="BG30" i="5"/>
  <c r="W14" i="5"/>
  <c r="AC14" i="5"/>
  <c r="G14" i="5"/>
  <c r="M14" i="5" s="1"/>
  <c r="N14" i="5" s="1"/>
  <c r="R14" i="5"/>
  <c r="AH14" i="5"/>
  <c r="AU13" i="5"/>
  <c r="AV13" i="5" s="1"/>
  <c r="AB24" i="5"/>
  <c r="AB46" i="5" s="1"/>
  <c r="AM24" i="5"/>
  <c r="AP30" i="5"/>
  <c r="AQ175" i="4"/>
  <c r="O175" i="4"/>
  <c r="X175" i="4"/>
  <c r="AM30" i="5"/>
  <c r="BE14" i="5"/>
  <c r="BF11" i="5"/>
  <c r="AP32" i="5"/>
  <c r="AP34" i="5" s="1"/>
  <c r="BF29" i="5"/>
  <c r="BG29" i="5" s="1"/>
  <c r="AZ14" i="5"/>
  <c r="T14" i="5"/>
  <c r="AI13" i="5"/>
  <c r="AJ13" i="5" s="1"/>
  <c r="U24" i="5"/>
  <c r="AF24" i="5"/>
  <c r="BB24" i="5"/>
  <c r="AU23" i="5"/>
  <c r="AV23" i="5" s="1"/>
  <c r="BE68" i="5"/>
  <c r="BE71" i="5" s="1"/>
  <c r="AD14" i="5"/>
  <c r="AE24" i="5"/>
  <c r="S32" i="5"/>
  <c r="S34" i="5" s="1"/>
  <c r="AM14" i="5"/>
  <c r="V24" i="5"/>
  <c r="AG24" i="5"/>
  <c r="AY30" i="5"/>
  <c r="Q14" i="5"/>
  <c r="AN24" i="5"/>
  <c r="AN32" i="5" s="1"/>
  <c r="Q24" i="5"/>
  <c r="Q46" i="5" s="1"/>
  <c r="K24" i="5"/>
  <c r="U14" i="5"/>
  <c r="AR14" i="5"/>
  <c r="L24" i="5"/>
  <c r="X17" i="5"/>
  <c r="W24" i="5"/>
  <c r="AH24" i="5"/>
  <c r="BD24" i="5"/>
  <c r="AU22" i="5"/>
  <c r="AV22" i="5" s="1"/>
  <c r="M17" i="5"/>
  <c r="N17" i="5" s="1"/>
  <c r="BE24" i="5"/>
  <c r="BE74" i="5" s="1"/>
  <c r="M18" i="5"/>
  <c r="N18" i="5" s="1"/>
  <c r="AI22" i="5"/>
  <c r="AJ22" i="5" s="1"/>
  <c r="AU11" i="5"/>
  <c r="BD14" i="5"/>
  <c r="M12" i="5"/>
  <c r="N12" i="5" s="1"/>
  <c r="F24" i="5"/>
  <c r="F32" i="5" s="1"/>
  <c r="F34" i="5" s="1"/>
  <c r="AY24" i="5"/>
  <c r="AY46" i="5" s="1"/>
  <c r="BF17" i="5"/>
  <c r="AU17" i="5"/>
  <c r="N29" i="5"/>
  <c r="W66" i="5"/>
  <c r="W68" i="5" s="1"/>
  <c r="L66" i="5"/>
  <c r="L68" i="5" s="1"/>
  <c r="L71" i="5" s="1"/>
  <c r="V32" i="5" l="1"/>
  <c r="V34" i="5" s="1"/>
  <c r="BB32" i="5"/>
  <c r="BB34" i="5" s="1"/>
  <c r="AH32" i="5"/>
  <c r="AQ32" i="5"/>
  <c r="AQ34" i="5" s="1"/>
  <c r="AM32" i="5"/>
  <c r="BA32" i="5"/>
  <c r="BA34" i="5" s="1"/>
  <c r="R32" i="5"/>
  <c r="AD32" i="5"/>
  <c r="AD34" i="5" s="1"/>
  <c r="AC32" i="5"/>
  <c r="W32" i="5"/>
  <c r="X30" i="5"/>
  <c r="Y30" i="5" s="1"/>
  <c r="M24" i="5"/>
  <c r="N24" i="5" s="1"/>
  <c r="G32" i="5"/>
  <c r="G34" i="5" s="1"/>
  <c r="T32" i="5"/>
  <c r="T34" i="5" s="1"/>
  <c r="BC32" i="5"/>
  <c r="BC34" i="5" s="1"/>
  <c r="AF32" i="5"/>
  <c r="AF34" i="5" s="1"/>
  <c r="AR32" i="5"/>
  <c r="AR34" i="5" s="1"/>
  <c r="AE32" i="5"/>
  <c r="AE34" i="5" s="1"/>
  <c r="AZ32" i="5"/>
  <c r="AZ34" i="5" s="1"/>
  <c r="AB32" i="5"/>
  <c r="X24" i="5"/>
  <c r="Y24" i="5" s="1"/>
  <c r="Y17" i="5"/>
  <c r="AI14" i="5"/>
  <c r="AJ14" i="5" s="1"/>
  <c r="W71" i="5"/>
  <c r="AU14" i="5"/>
  <c r="AV14" i="5" s="1"/>
  <c r="AV11" i="5"/>
  <c r="AV17" i="5"/>
  <c r="AU24" i="5"/>
  <c r="AV24" i="5" s="1"/>
  <c r="AI24" i="5"/>
  <c r="AJ24" i="5" s="1"/>
  <c r="BG11" i="5"/>
  <c r="BF14" i="5"/>
  <c r="BG14" i="5" s="1"/>
  <c r="L32" i="5"/>
  <c r="L34" i="5" s="1"/>
  <c r="AY32" i="5"/>
  <c r="BE32" i="5"/>
  <c r="BG17" i="5"/>
  <c r="BF24" i="5"/>
  <c r="BG24" i="5" s="1"/>
  <c r="U32" i="5"/>
  <c r="U34" i="5" s="1"/>
  <c r="X14" i="5"/>
  <c r="Y14" i="5" s="1"/>
  <c r="Q32" i="5"/>
  <c r="M32" i="5" l="1"/>
  <c r="W8" i="5"/>
  <c r="W34" i="5" s="1"/>
  <c r="Q8" i="5"/>
  <c r="Q34" i="5" s="1"/>
  <c r="R8" i="5"/>
  <c r="R34" i="5" s="1"/>
  <c r="L73" i="5"/>
  <c r="AB8" i="5" l="1"/>
  <c r="W73" i="5"/>
  <c r="AB34" i="5" l="1"/>
  <c r="AH8" i="5"/>
  <c r="AH34" i="5" s="1"/>
  <c r="AC8" i="5"/>
  <c r="AC34" i="5" s="1"/>
  <c r="AM8" i="5" l="1"/>
  <c r="AT8" i="5"/>
  <c r="AT34" i="5" s="1"/>
  <c r="AM34" i="5" l="1"/>
  <c r="AN8" i="5"/>
  <c r="AN34" i="5" s="1"/>
  <c r="AY8" i="5"/>
  <c r="AY34" i="5" s="1"/>
  <c r="BE8" i="5"/>
  <c r="BE34" i="5" s="1"/>
  <c r="BE73" i="5" s="1"/>
  <c r="AT73" i="5"/>
</calcChain>
</file>

<file path=xl/comments1.xml><?xml version="1.0" encoding="utf-8"?>
<comments xmlns="http://schemas.openxmlformats.org/spreadsheetml/2006/main">
  <authors>
    <author>O'Keefe, Paula</author>
  </authors>
  <commentList>
    <comment ref="AF9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where are the rest of the funds?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<sst xmlns="http://schemas.openxmlformats.org/spreadsheetml/2006/main" count="975" uniqueCount="403">
  <si>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</si>
  <si>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</si>
  <si>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</si>
  <si>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</si>
  <si>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</si>
  <si>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</si>
  <si>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</si>
  <si>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</si>
  <si>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</si>
  <si>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</si>
  <si>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</si>
  <si>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</si>
  <si>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</si>
  <si>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</si>
  <si>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</si>
  <si>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</si>
  <si>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</si>
  <si>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</si>
  <si>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</si>
  <si>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</si>
  <si>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</si>
  <si>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</si>
  <si>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</si>
  <si>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</si>
  <si>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</si>
  <si>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</si>
  <si>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</si>
  <si>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</si>
  <si>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</si>
  <si>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</si>
  <si>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</si>
  <si>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</si>
  <si>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</si>
  <si>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</si>
  <si>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</si>
  <si>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</si>
  <si>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</si>
  <si>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</si>
  <si>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</si>
  <si>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</si>
  <si>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</si>
  <si>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</si>
  <si>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</si>
  <si>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</si>
  <si>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</si>
  <si>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</si>
  <si>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</si>
  <si>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</si>
  <si>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</si>
  <si>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</si>
  <si>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</si>
  <si>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</si>
  <si>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</si>
  <si>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</si>
  <si>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</si>
  <si>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</si>
  <si>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</si>
  <si>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</si>
  <si>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</si>
  <si>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</si>
  <si>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</si>
  <si>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</si>
  <si>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</si>
  <si>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</si>
  <si>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</si>
  <si>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</si>
  <si>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</si>
  <si>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</si>
  <si>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</si>
  <si>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</si>
  <si>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</si>
  <si>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</si>
  <si>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</si>
  <si>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</si>
  <si>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</si>
  <si>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</si>
  <si>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</si>
  <si>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</si>
  <si>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</si>
  <si>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</si>
  <si>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</si>
  <si>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</si>
  <si>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</si>
  <si>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Professional Services General</t>
  </si>
  <si>
    <t>Supplies Special Department</t>
  </si>
  <si>
    <t>Repairs &amp; Maintenance Equipment Rental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</si>
  <si>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</si>
  <si>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</si>
  <si>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</si>
  <si>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</si>
  <si>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</si>
  <si>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</si>
  <si>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</si>
  <si>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</si>
  <si>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</si>
  <si>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</si>
  <si>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</si>
  <si>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</si>
  <si>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</si>
  <si>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</si>
  <si>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</si>
  <si>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</si>
  <si>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</si>
  <si>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</si>
  <si>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</si>
  <si>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</si>
  <si>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</si>
  <si>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</si>
  <si>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</si>
  <si>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</si>
  <si>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015</t>
  </si>
  <si>
    <t>Repairs and Maintenance</t>
  </si>
  <si>
    <t>Supplies and Utilities</t>
  </si>
  <si>
    <t>Supplies Data Processing</t>
  </si>
  <si>
    <t>Maintenance Agreements &amp; Licenses Maintenance Agreements</t>
  </si>
  <si>
    <t>Administrative Expenses Support Services-Indirect Labor</t>
  </si>
  <si>
    <t>Capital Outlay Computer Software</t>
  </si>
  <si>
    <t>01</t>
  </si>
  <si>
    <t>03</t>
  </si>
  <si>
    <t>Transfer In - General Fund</t>
  </si>
  <si>
    <t>Transfer In - Other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</si>
  <si>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</si>
  <si>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</si>
  <si>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</si>
  <si>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</si>
  <si>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Fund 580</t>
  </si>
  <si>
    <t>PFIP Drainage</t>
  </si>
  <si>
    <t>580.40.65.015-4500.32</t>
  </si>
  <si>
    <t>580.40.65.015-4500.33</t>
  </si>
  <si>
    <t>580.40.65.015-4500.34</t>
  </si>
  <si>
    <t>580.40.65.015-4500.35</t>
  </si>
  <si>
    <t>580.40.65.015-4500.36</t>
  </si>
  <si>
    <t>580.40.65.015-4500.37</t>
  </si>
  <si>
    <t>580.40.65.015-4500.44</t>
  </si>
  <si>
    <t>580.40.65.015-4500.45</t>
  </si>
  <si>
    <t>580.40.65.015-4700.01</t>
  </si>
  <si>
    <t>580.40.65.015-4700.19</t>
  </si>
  <si>
    <t>580.40.65.015-4700.21</t>
  </si>
  <si>
    <t>580.40.65.015-4850.07</t>
  </si>
  <si>
    <t>580.00.00.900-4900.59</t>
  </si>
  <si>
    <t>580.40.65.015-4900.59</t>
  </si>
  <si>
    <t>Charges for Services-Public Works Drainage PFIP Zone 31</t>
  </si>
  <si>
    <t>Charges for Services-Public Works Drainage PFIP Zone 32</t>
  </si>
  <si>
    <t>Charges for Services-Public Works Drainage PFIP Zone 33</t>
  </si>
  <si>
    <t>Charges for Services-Public Works Drainage PFIP Zone 34</t>
  </si>
  <si>
    <t>Charges for Services-Public Works Drainage PFIP Zone 35</t>
  </si>
  <si>
    <t>Charges for Services-Public Works Drainage PFIP Zone 36</t>
  </si>
  <si>
    <t>Charges for Services-Public Works Drainage PFIP Zone 30</t>
  </si>
  <si>
    <t>Charges for Services-Public Works Drainage PFIP Zone 39</t>
  </si>
  <si>
    <t>Investment Earnings Interest on Investments</t>
  </si>
  <si>
    <t>Investment Earnings Market Value Change</t>
  </si>
  <si>
    <t>Investment Earnings Unallocated Investment Expense</t>
  </si>
  <si>
    <t>Other Revenue Misc Reimbursement</t>
  </si>
  <si>
    <t>Other Financing Sources Op Transfer In-PFIP Transport.</t>
  </si>
  <si>
    <t>580.05.00.150-6000.01</t>
  </si>
  <si>
    <t>580.40.65.015-6000.01</t>
  </si>
  <si>
    <t>580.40.65.015-6000.12</t>
  </si>
  <si>
    <t>580.40.65.015-6000.18</t>
  </si>
  <si>
    <t>580.40.65.015-6200.02</t>
  </si>
  <si>
    <t>580.40.65.015-6200.09</t>
  </si>
  <si>
    <t>580.40.65.015-6350.03</t>
  </si>
  <si>
    <t>580.40.65.015-6375.03</t>
  </si>
  <si>
    <t>580.40.65.560-6375.03</t>
  </si>
  <si>
    <t>580.40.65.015-6400.04</t>
  </si>
  <si>
    <t>580.40.65.015-6600.04</t>
  </si>
  <si>
    <t>580.40.65.015-6600.25</t>
  </si>
  <si>
    <t>580.40.65.015-6600.26</t>
  </si>
  <si>
    <t>580.40.65.015-6600.36</t>
  </si>
  <si>
    <t>580.00.00.900-7000.07</t>
  </si>
  <si>
    <t>580.00.00.900-7000.08</t>
  </si>
  <si>
    <t>580.00.00.900-7000.99</t>
  </si>
  <si>
    <t>580.00.00.900-8200.02</t>
  </si>
  <si>
    <t>580.00.00.900-8200.03</t>
  </si>
  <si>
    <t>580.00.00.900-8200.04</t>
  </si>
  <si>
    <t>580.00.00.900-8200.05</t>
  </si>
  <si>
    <t>580.00.00.900-8200.06</t>
  </si>
  <si>
    <t>580.00.00.900-8200.09</t>
  </si>
  <si>
    <t>580.00.00.900-8200.10</t>
  </si>
  <si>
    <t>580.00.00.900-8200.11</t>
  </si>
  <si>
    <t>580.00.00.900-8200.98</t>
  </si>
  <si>
    <t>580.00.00.900-8200.99</t>
  </si>
  <si>
    <t>580.40.65.005-8910.21</t>
  </si>
  <si>
    <t>580.00.00.900-9000.56</t>
  </si>
  <si>
    <t>580.00.00.900-9888.02</t>
  </si>
  <si>
    <t>Operating Fees SSJID Drainage</t>
  </si>
  <si>
    <t>Capital Outlay Computer Hardware</t>
  </si>
  <si>
    <t>Capital Improvements-Storm Drain Zone 32</t>
  </si>
  <si>
    <t>Capital Improvements-Storm Drain Zone 33</t>
  </si>
  <si>
    <t>Capital Improvements-Storm Drain Zone 34</t>
  </si>
  <si>
    <t>Capital Improvements-Storm Drain Zone 35</t>
  </si>
  <si>
    <t>Capital Improvements-Storm Drain Zone 36</t>
  </si>
  <si>
    <t>Capital Improvements-Storm Drain Woodward Av Uitllity &amp; Street Im</t>
  </si>
  <si>
    <t>Capital Improvements-Storm Drain SB 5 200 Year Flood Protection</t>
  </si>
  <si>
    <t>Capital Improvements-Storm Drain Zone 39</t>
  </si>
  <si>
    <t>Capital Improvements-Storm Drain Developer Contr Infrastructure</t>
  </si>
  <si>
    <t>Capital Improvements-Storm Drain General</t>
  </si>
  <si>
    <t>Debt Service-Interest PFIP Loan Transportation</t>
  </si>
  <si>
    <t>Operating Transfers Out PFIP Fund</t>
  </si>
  <si>
    <t>Capital Asset Expenditure Adjustments  Infrastructure Donations/Add</t>
  </si>
  <si>
    <t>Debt Service</t>
  </si>
  <si>
    <t>Total Budget Request</t>
  </si>
  <si>
    <t>Provisional  Budget</t>
  </si>
  <si>
    <t>Proposed Budget</t>
  </si>
  <si>
    <t>580.45.40.000-5000.01</t>
  </si>
  <si>
    <t>580.45.40.000-5000.02</t>
  </si>
  <si>
    <t>580.45.40.000-5000.03</t>
  </si>
  <si>
    <t>580.45.40.000-5000.04</t>
  </si>
  <si>
    <t>580.45.40.000-5000.06</t>
  </si>
  <si>
    <t>580.45.40.000-5000.07</t>
  </si>
  <si>
    <t>580.45.40.000-5000.08</t>
  </si>
  <si>
    <t>580.45.40.000-5000.11</t>
  </si>
  <si>
    <t>580.45.40.000-5000.99</t>
  </si>
  <si>
    <t>580.45.40.000-5100.00</t>
  </si>
  <si>
    <t>580.45.40.000-5100.01</t>
  </si>
  <si>
    <t>580.45.40.000-5100.02</t>
  </si>
  <si>
    <t>580.45.40.000-5100.03</t>
  </si>
  <si>
    <t>580.45.40.000-5100.04</t>
  </si>
  <si>
    <t>580.45.40.000-5100.05</t>
  </si>
  <si>
    <t>580.45.40.000-5100.06</t>
  </si>
  <si>
    <t>580.45.40.000-5100.07</t>
  </si>
  <si>
    <t>580.45.40.000-5100.08</t>
  </si>
  <si>
    <t>580.45.40.000-5100.09</t>
  </si>
  <si>
    <t>580.45.40.000-5100.11</t>
  </si>
  <si>
    <t>580.45.40.000-5100.15</t>
  </si>
  <si>
    <t>580.45.40.000-5100.17</t>
  </si>
  <si>
    <t>580.45.40.000-6000.01</t>
  </si>
  <si>
    <t>580.45.40.000-6000.10</t>
  </si>
  <si>
    <t>580.45.40.000-6000.12</t>
  </si>
  <si>
    <t>580.45.40.000-6000.13</t>
  </si>
  <si>
    <t>580.45.40.000-6000.14</t>
  </si>
  <si>
    <t>580.45.40.000-6000.18</t>
  </si>
  <si>
    <t>580.45.40.000-6100.01</t>
  </si>
  <si>
    <t>580.45.40.000-6100.02</t>
  </si>
  <si>
    <t>580.45.40.000-6100.03</t>
  </si>
  <si>
    <t>580.45.40.000-6200.01</t>
  </si>
  <si>
    <t>580.45.40.000-6200.02</t>
  </si>
  <si>
    <t>580.45.40.000-6200.03</t>
  </si>
  <si>
    <t>580.45.40.000-6200.04</t>
  </si>
  <si>
    <t>580.45.40.000-6200.05</t>
  </si>
  <si>
    <t>580.45.40.000-6200.09</t>
  </si>
  <si>
    <t>580.45.40.000-6300.01</t>
  </si>
  <si>
    <t>580.45.40.000-6300.02</t>
  </si>
  <si>
    <t>580.45.40.000-6300.03</t>
  </si>
  <si>
    <t>580.45.40.000-6350.01</t>
  </si>
  <si>
    <t>580.45.40.000-6350.02</t>
  </si>
  <si>
    <t>580.45.40.000-6350.03</t>
  </si>
  <si>
    <t>580.45.40.000-6350.04</t>
  </si>
  <si>
    <t>580.45.40.000-6350.05</t>
  </si>
  <si>
    <t>580.45.40.000-6350.06</t>
  </si>
  <si>
    <t>580.45.40.000-6400.01</t>
  </si>
  <si>
    <t>580.45.40.000-6400.02</t>
  </si>
  <si>
    <t>580.45.40.000-6400.03</t>
  </si>
  <si>
    <t>580.45.40.000-6400.04</t>
  </si>
  <si>
    <t>580.45.40.000-6400.05</t>
  </si>
  <si>
    <t>580.45.40.000-6600.01</t>
  </si>
  <si>
    <t>580.45.40.000-6600.03</t>
  </si>
  <si>
    <t>580.45.40.000-6600.04</t>
  </si>
  <si>
    <t>580.45.40.000-6600.05</t>
  </si>
  <si>
    <t>580.45.40.000-6600.06</t>
  </si>
  <si>
    <t>580.45.40.000-6600.07</t>
  </si>
  <si>
    <t>580.45.40.000-6600.08</t>
  </si>
  <si>
    <t>580.45.40.000-6600.14</t>
  </si>
  <si>
    <t>580.45.40.000-6600.24</t>
  </si>
  <si>
    <t>580.45.40.000-6600.25</t>
  </si>
  <si>
    <t>580.45.40.000-6600.26</t>
  </si>
  <si>
    <t>580.45.40.000-6600.27</t>
  </si>
  <si>
    <t>580.45.40.000-6600.29</t>
  </si>
  <si>
    <t>580.45.40.000-6600.30</t>
  </si>
  <si>
    <t>580.45.40.000-7000.03</t>
  </si>
  <si>
    <t>580.45.40.000-7000.04</t>
  </si>
  <si>
    <t>580.45.40.000-7000.07</t>
  </si>
  <si>
    <t>580.45.40.000-7000.08</t>
  </si>
  <si>
    <t>580.45.40.000-7000.12</t>
  </si>
  <si>
    <t>580.45.40.000-7000.99</t>
  </si>
  <si>
    <t>580.45.41.000-5000.01</t>
  </si>
  <si>
    <t>580.45.41.000-5000.02</t>
  </si>
  <si>
    <t>580.45.41.000-5000.03</t>
  </si>
  <si>
    <t>580.45.41.000-5000.04</t>
  </si>
  <si>
    <t>580.45.41.000-5000.06</t>
  </si>
  <si>
    <t>580.45.41.000-5000.07</t>
  </si>
  <si>
    <t>580.45.41.000-5000.08</t>
  </si>
  <si>
    <t>580.45.41.000-5000.11</t>
  </si>
  <si>
    <t>580.45.41.000-5000.99</t>
  </si>
  <si>
    <t>580.45.41.000-5100.00</t>
  </si>
  <si>
    <t>580.45.41.000-5100.01</t>
  </si>
  <si>
    <t>580.45.41.000-5100.02</t>
  </si>
  <si>
    <t>580.45.41.000-5100.03</t>
  </si>
  <si>
    <t>580.45.41.000-5100.04</t>
  </si>
  <si>
    <t>580.45.41.000-5100.05</t>
  </si>
  <si>
    <t>580.45.41.000-5100.06</t>
  </si>
  <si>
    <t>580.45.41.000-5100.07</t>
  </si>
  <si>
    <t>580.45.41.000-5100.08</t>
  </si>
  <si>
    <t>580.45.41.000-5100.09</t>
  </si>
  <si>
    <t>580.45.41.000-5100.11</t>
  </si>
  <si>
    <t>580.45.41.000-5100.15</t>
  </si>
  <si>
    <t>580.45.41.000-5100.17</t>
  </si>
  <si>
    <t>580.45.41.000-6000.01</t>
  </si>
  <si>
    <t>580.45.41.000-6000.10</t>
  </si>
  <si>
    <t>580.45.41.000-6000.12</t>
  </si>
  <si>
    <t>580.45.41.000-6000.13</t>
  </si>
  <si>
    <t>580.45.41.000-6000.14</t>
  </si>
  <si>
    <t>580.45.41.000-6000.18</t>
  </si>
  <si>
    <t>580.45.41.000-6100.01</t>
  </si>
  <si>
    <t>580.45.41.000-6100.02</t>
  </si>
  <si>
    <t>580.45.41.000-6100.03</t>
  </si>
  <si>
    <t>580.45.41.000-6200.01</t>
  </si>
  <si>
    <t>580.45.41.000-6200.02</t>
  </si>
  <si>
    <t>580.45.41.000-6200.03</t>
  </si>
  <si>
    <t>580.45.41.000-6200.04</t>
  </si>
  <si>
    <t>580.45.41.000-6200.05</t>
  </si>
  <si>
    <t>580.45.41.000-6200.09</t>
  </si>
  <si>
    <t>580.45.41.000-6300.01</t>
  </si>
  <si>
    <t>580.45.41.000-6300.02</t>
  </si>
  <si>
    <t>580.45.41.000-6300.03</t>
  </si>
  <si>
    <t>580.45.41.000-6350.01</t>
  </si>
  <si>
    <t>580.45.41.000-6350.02</t>
  </si>
  <si>
    <t>580.45.41.000-6350.03</t>
  </si>
  <si>
    <t>580.45.41.000-6350.04</t>
  </si>
  <si>
    <t>580.45.41.000-6350.05</t>
  </si>
  <si>
    <t>580.45.41.000-6350.06</t>
  </si>
  <si>
    <t>580.45.41.000-6400.01</t>
  </si>
  <si>
    <t>580.45.41.000-6400.02</t>
  </si>
  <si>
    <t>580.45.41.000-6400.03</t>
  </si>
  <si>
    <t>580.45.41.000-6400.04</t>
  </si>
  <si>
    <t>580.45.41.000-6400.05</t>
  </si>
  <si>
    <t>580.45.41.000-6600.01</t>
  </si>
  <si>
    <t>580.45.41.000-6600.03</t>
  </si>
  <si>
    <t>580.45.41.000-6600.04</t>
  </si>
  <si>
    <t>580.45.41.000-6600.05</t>
  </si>
  <si>
    <t>580.45.41.000-6600.06</t>
  </si>
  <si>
    <t>580.45.41.000-6600.07</t>
  </si>
  <si>
    <t>580.45.41.000-6600.08</t>
  </si>
  <si>
    <t>580.45.41.000-6600.14</t>
  </si>
  <si>
    <t>580.45.41.000-6600.24</t>
  </si>
  <si>
    <t>580.45.41.000-6600.25</t>
  </si>
  <si>
    <t>580.45.41.000-6600.26</t>
  </si>
  <si>
    <t>580.45.41.000-6600.27</t>
  </si>
  <si>
    <t>580.45.41.000-6600.29</t>
  </si>
  <si>
    <t>580.45.41.000-6600.30</t>
  </si>
  <si>
    <t>580.45.41.000-7000.03</t>
  </si>
  <si>
    <t>580.45.41.000-7000.04</t>
  </si>
  <si>
    <t>580.45.41.000-7000.07</t>
  </si>
  <si>
    <t>580.45.41.000-7000.08</t>
  </si>
  <si>
    <t>580.45.41.000-7000.12</t>
  </si>
  <si>
    <t>580.45.41.000-7000.99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</si>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</sst>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0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/>
    <xf numFmtId="0" fontId="5" fillId="0" borderId="0" xfId="4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0" applyFont="1" applyFill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7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4" applyFont="1"/>
    <xf numFmtId="0" fontId="8" fillId="0" borderId="0" xfId="4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4" fontId="7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164" fontId="4" fillId="0" borderId="0" xfId="2" applyNumberFormat="1" applyFont="1" applyBorder="1"/>
    <xf numFmtId="164" fontId="5" fillId="0" borderId="0" xfId="0" applyNumberFormat="1" applyFont="1" applyFill="1"/>
    <xf numFmtId="0" fontId="5" fillId="0" borderId="0" xfId="4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7" fillId="0" borderId="0" xfId="4" applyFont="1" applyAlignment="1">
      <alignment vertical="top"/>
    </xf>
    <xf numFmtId="0" fontId="5" fillId="0" borderId="0" xfId="4" applyFont="1" applyAlignment="1">
      <alignment horizontal="left" vertical="top"/>
    </xf>
    <xf numFmtId="0" fontId="4" fillId="0" borderId="0" xfId="0" applyFont="1" applyAlignment="1">
      <alignment vertical="top" wrapText="1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vertical="top"/>
    </xf>
    <xf numFmtId="9" fontId="4" fillId="0" borderId="0" xfId="3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4" fillId="0" borderId="3" xfId="0" applyNumberFormat="1" applyFont="1" applyBorder="1"/>
    <xf numFmtId="9" fontId="4" fillId="0" borderId="3" xfId="3" applyFont="1" applyBorder="1" applyAlignment="1">
      <alignment horizontal="right"/>
    </xf>
    <xf numFmtId="0" fontId="4" fillId="0" borderId="0" xfId="0" applyFont="1" applyAlignment="1">
      <alignment horizontal="left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/>
    <xf numFmtId="41" fontId="5" fillId="0" borderId="2" xfId="0" applyNumberFormat="1" applyFont="1" applyBorder="1" applyAlignment="1">
      <alignment vertical="top" wrapText="1"/>
    </xf>
    <xf numFmtId="0" fontId="5" fillId="0" borderId="0" xfId="4" applyFont="1" applyAlignment="1">
      <alignment horizontal="left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49" fontId="7" fillId="0" borderId="0" xfId="4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vertical="top" wrapText="1"/>
    </xf>
    <xf numFmtId="0" fontId="5" fillId="0" borderId="0" xfId="0" applyFont="1" applyFill="1" applyAlignment="1">
      <alignment horizontal="center" vertical="top"/>
    </xf>
    <xf numFmtId="9" fontId="4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7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2" xfId="1" applyNumberFormat="1" applyFont="1" applyFill="1" applyBorder="1" applyAlignment="1">
      <alignment vertical="top"/>
    </xf>
    <xf numFmtId="165" fontId="5" fillId="0" borderId="2" xfId="1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4" fillId="0" borderId="0" xfId="1" applyNumberFormat="1" applyFont="1" applyAlignment="1">
      <alignment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4" fillId="0" borderId="0" xfId="1" applyNumberFormat="1" applyFont="1"/>
    <xf numFmtId="164" fontId="4" fillId="0" borderId="0" xfId="2" applyNumberFormat="1" applyFont="1" applyAlignment="1">
      <alignment horizontal="left"/>
    </xf>
    <xf numFmtId="164" fontId="5" fillId="0" borderId="4" xfId="2" applyNumberFormat="1" applyFont="1" applyFill="1" applyBorder="1"/>
    <xf numFmtId="164" fontId="5" fillId="0" borderId="4" xfId="2" applyNumberFormat="1" applyFont="1" applyBorder="1"/>
    <xf numFmtId="166" fontId="4" fillId="0" borderId="0" xfId="3" applyNumberFormat="1" applyFont="1"/>
    <xf numFmtId="166" fontId="4" fillId="0" borderId="0" xfId="3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164" fontId="5" fillId="0" borderId="4" xfId="2" applyNumberFormat="1" applyFont="1" applyFill="1" applyBorder="1" applyAlignment="1">
      <alignment vertical="top"/>
    </xf>
    <xf numFmtId="0" fontId="4" fillId="0" borderId="0" xfId="5" applyFont="1" applyAlignment="1">
      <alignment horizontal="left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4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5" fillId="0" borderId="0" xfId="0" applyFont="1" applyFill="1" applyBorder="1"/>
    <xf numFmtId="165" fontId="5" fillId="0" borderId="0" xfId="1" applyNumberFormat="1" applyFont="1" applyAlignment="1">
      <alignment horizontal="right" vertical="top" indent="1"/>
    </xf>
    <xf numFmtId="42" fontId="5" fillId="0" borderId="0" xfId="0" applyNumberFormat="1" applyFont="1" applyFill="1"/>
    <xf numFmtId="165" fontId="5" fillId="0" borderId="0" xfId="1" applyNumberFormat="1" applyFont="1" applyBorder="1" applyAlignment="1">
      <alignment horizontal="right" vertical="top" indent="1"/>
    </xf>
    <xf numFmtId="42" fontId="5" fillId="0" borderId="0" xfId="0" applyNumberFormat="1" applyFont="1" applyFill="1" applyBorder="1"/>
    <xf numFmtId="43" fontId="4" fillId="0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0" borderId="3" xfId="1" applyFont="1" applyBorder="1" applyAlignment="1">
      <alignment vertical="top"/>
    </xf>
    <xf numFmtId="42" fontId="5" fillId="0" borderId="3" xfId="0" applyNumberFormat="1" applyFont="1" applyFill="1" applyBorder="1"/>
    <xf numFmtId="43" fontId="4" fillId="0" borderId="0" xfId="1" applyFont="1" applyBorder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 indent="2"/>
    </xf>
    <xf numFmtId="165" fontId="5" fillId="0" borderId="0" xfId="1" applyNumberFormat="1" applyFont="1" applyBorder="1" applyAlignment="1">
      <alignment horizontal="right" vertical="top" indent="2"/>
    </xf>
    <xf numFmtId="164" fontId="5" fillId="0" borderId="0" xfId="2" applyNumberFormat="1" applyFont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164" fontId="4" fillId="0" borderId="4" xfId="2" applyNumberFormat="1" applyFont="1" applyBorder="1" applyAlignment="1">
      <alignment vertical="top"/>
    </xf>
    <xf numFmtId="0" fontId="7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vertical="top"/>
    </xf>
    <xf numFmtId="165" fontId="5" fillId="0" borderId="3" xfId="1" applyNumberFormat="1" applyFont="1" applyBorder="1" applyAlignment="1">
      <alignment vertical="top"/>
    </xf>
    <xf numFmtId="165" fontId="5" fillId="0" borderId="0" xfId="1" applyNumberFormat="1" applyFont="1"/>
    <xf numFmtId="165" fontId="5" fillId="0" borderId="0" xfId="0" applyNumberFormat="1" applyFont="1"/>
    <xf numFmtId="43" fontId="5" fillId="0" borderId="0" xfId="1" applyFont="1"/>
    <xf numFmtId="165" fontId="5" fillId="0" borderId="0" xfId="1" applyNumberFormat="1" applyFont="1" applyBorder="1" applyAlignment="1">
      <alignment vertical="top"/>
    </xf>
    <xf numFmtId="43" fontId="5" fillId="0" borderId="0" xfId="1" applyFont="1" applyBorder="1"/>
    <xf numFmtId="165" fontId="5" fillId="0" borderId="0" xfId="0" applyNumberFormat="1" applyFont="1" applyBorder="1"/>
    <xf numFmtId="1" fontId="11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1" fontId="11" fillId="0" borderId="5" xfId="0" applyNumberFormat="1" applyFont="1" applyFill="1" applyBorder="1" applyAlignment="1">
      <alignment horizontal="center" vertical="top"/>
    </xf>
    <xf numFmtId="2" fontId="11" fillId="0" borderId="5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3" borderId="5" xfId="0" applyNumberFormat="1" applyFont="1" applyFill="1" applyBorder="1" applyAlignment="1">
      <alignment horizontal="center" vertical="top" wrapText="1"/>
    </xf>
    <xf numFmtId="3" fontId="11" fillId="4" borderId="5" xfId="0" applyNumberFormat="1" applyFont="1" applyFill="1" applyBorder="1" applyAlignment="1">
      <alignment horizontal="center" vertical="top" wrapText="1"/>
    </xf>
    <xf numFmtId="3" fontId="11" fillId="5" borderId="5" xfId="0" applyNumberFormat="1" applyFont="1" applyFill="1" applyBorder="1" applyAlignment="1">
      <alignment horizontal="center" vertical="top" wrapText="1"/>
    </xf>
    <xf numFmtId="3" fontId="11" fillId="5" borderId="6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wrapText="1"/>
    </xf>
    <xf numFmtId="37" fontId="11" fillId="2" borderId="5" xfId="0" applyNumberFormat="1" applyFont="1" applyFill="1" applyBorder="1"/>
    <xf numFmtId="37" fontId="11" fillId="3" borderId="5" xfId="0" applyNumberFormat="1" applyFont="1" applyFill="1" applyBorder="1"/>
    <xf numFmtId="37" fontId="11" fillId="0" borderId="0" xfId="0" applyNumberFormat="1" applyFont="1"/>
    <xf numFmtId="1" fontId="11" fillId="0" borderId="0" xfId="0" applyNumberFormat="1" applyFont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top"/>
    </xf>
    <xf numFmtId="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2" fontId="11" fillId="0" borderId="0" xfId="0" applyNumberFormat="1" applyFont="1" applyFill="1" applyBorder="1" applyAlignment="1">
      <alignment horizontal="left" vertical="top"/>
    </xf>
    <xf numFmtId="0" fontId="11" fillId="0" borderId="0" xfId="0" quotePrefix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2" fillId="0" borderId="0" xfId="0" applyFont="1" applyAlignment="1">
      <alignment horizontal="right"/>
    </xf>
    <xf numFmtId="43" fontId="9" fillId="0" borderId="0" xfId="1" applyFont="1" applyFill="1"/>
    <xf numFmtId="37" fontId="11" fillId="2" borderId="5" xfId="0" applyNumberFormat="1" applyFont="1" applyFill="1" applyBorder="1" applyAlignment="1">
      <alignment horizontal="right" vertical="top" wrapText="1"/>
    </xf>
    <xf numFmtId="37" fontId="11" fillId="2" borderId="5" xfId="0" applyNumberFormat="1" applyFont="1" applyFill="1" applyBorder="1" applyAlignment="1">
      <alignment horizontal="right"/>
    </xf>
    <xf numFmtId="37" fontId="11" fillId="3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 applyAlignment="1">
      <alignment horizontal="center"/>
    </xf>
    <xf numFmtId="37" fontId="11" fillId="4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 applyAlignment="1">
      <alignment horizontal="right" vertical="top" wrapText="1"/>
    </xf>
    <xf numFmtId="37" fontId="11" fillId="5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/>
    <xf numFmtId="37" fontId="11" fillId="0" borderId="0" xfId="0" applyNumberFormat="1" applyFont="1" applyFill="1" applyBorder="1" applyAlignment="1">
      <alignment horizontal="center" wrapText="1"/>
    </xf>
    <xf numFmtId="37" fontId="11" fillId="4" borderId="5" xfId="0" applyNumberFormat="1" applyFont="1" applyFill="1" applyBorder="1"/>
    <xf numFmtId="37" fontId="11" fillId="5" borderId="6" xfId="0" applyNumberFormat="1" applyFont="1" applyFill="1" applyBorder="1" applyAlignment="1">
      <alignment horizontal="center" vertical="top" wrapText="1"/>
    </xf>
    <xf numFmtId="37" fontId="11" fillId="3" borderId="5" xfId="0" applyNumberFormat="1" applyFont="1" applyFill="1" applyBorder="1" applyAlignment="1">
      <alignment horizontal="right" vertical="top" wrapText="1"/>
    </xf>
    <xf numFmtId="37" fontId="11" fillId="3" borderId="5" xfId="0" applyNumberFormat="1" applyFont="1" applyFill="1" applyBorder="1" applyAlignment="1">
      <alignment horizontal="right"/>
    </xf>
    <xf numFmtId="37" fontId="11" fillId="4" borderId="5" xfId="0" applyNumberFormat="1" applyFont="1" applyFill="1" applyBorder="1" applyAlignment="1">
      <alignment horizontal="right" vertical="top" wrapText="1"/>
    </xf>
    <xf numFmtId="37" fontId="11" fillId="4" borderId="5" xfId="0" applyNumberFormat="1" applyFont="1" applyFill="1" applyBorder="1" applyAlignment="1">
      <alignment horizontal="right"/>
    </xf>
    <xf numFmtId="37" fontId="11" fillId="5" borderId="5" xfId="0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left" vertical="top"/>
    </xf>
    <xf numFmtId="2" fontId="5" fillId="0" borderId="0" xfId="0" applyNumberFormat="1" applyFont="1"/>
    <xf numFmtId="37" fontId="11" fillId="3" borderId="6" xfId="0" applyNumberFormat="1" applyFont="1" applyFill="1" applyBorder="1" applyAlignment="1">
      <alignment horizontal="center" vertical="top" wrapText="1"/>
    </xf>
    <xf numFmtId="165" fontId="5" fillId="0" borderId="0" xfId="1" applyNumberFormat="1" applyFont="1" applyFill="1" applyBorder="1" applyAlignment="1">
      <alignment vertical="top"/>
    </xf>
    <xf numFmtId="37" fontId="11" fillId="0" borderId="0" xfId="0" applyNumberFormat="1" applyFont="1" applyAlignment="1">
      <alignment horizontal="right"/>
    </xf>
    <xf numFmtId="37" fontId="11" fillId="0" borderId="5" xfId="0" applyNumberFormat="1" applyFont="1" applyFill="1" applyBorder="1" applyAlignment="1">
      <alignment horizontal="center" vertical="top"/>
    </xf>
    <xf numFmtId="37" fontId="11" fillId="0" borderId="5" xfId="0" applyNumberFormat="1" applyFont="1" applyFill="1" applyBorder="1" applyAlignment="1">
      <alignment horizontal="right" vertical="top"/>
    </xf>
    <xf numFmtId="37" fontId="11" fillId="0" borderId="5" xfId="0" applyNumberFormat="1" applyFont="1" applyFill="1" applyBorder="1" applyAlignment="1">
      <alignment horizontal="center" vertical="top" wrapText="1"/>
    </xf>
    <xf numFmtId="37" fontId="11" fillId="2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/>
    <xf numFmtId="37" fontId="11" fillId="0" borderId="0" xfId="0" applyNumberFormat="1" applyFont="1" applyFill="1" applyBorder="1" applyAlignment="1">
      <alignment vertical="top" readingOrder="1"/>
    </xf>
    <xf numFmtId="37" fontId="11" fillId="0" borderId="0" xfId="0" quotePrefix="1" applyNumberFormat="1" applyFont="1" applyAlignment="1">
      <alignment horizontal="right"/>
    </xf>
    <xf numFmtId="37" fontId="11" fillId="0" borderId="0" xfId="0" quotePrefix="1" applyNumberFormat="1" applyFont="1"/>
    <xf numFmtId="42" fontId="5" fillId="0" borderId="4" xfId="0" applyNumberFormat="1" applyFont="1" applyFill="1" applyBorder="1"/>
    <xf numFmtId="1" fontId="11" fillId="0" borderId="0" xfId="0" quotePrefix="1" applyNumberFormat="1" applyFont="1" applyFill="1" applyBorder="1" applyAlignment="1">
      <alignment horizontal="right" vertical="top"/>
    </xf>
    <xf numFmtId="0" fontId="11" fillId="0" borderId="0" xfId="0" quotePrefix="1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11" fillId="2" borderId="3" xfId="0" applyNumberFormat="1" applyFont="1" applyFill="1" applyBorder="1" applyAlignment="1">
      <alignment horizontal="center"/>
    </xf>
    <xf numFmtId="37" fontId="11" fillId="3" borderId="3" xfId="0" applyNumberFormat="1" applyFont="1" applyFill="1" applyBorder="1" applyAlignment="1">
      <alignment horizontal="center"/>
    </xf>
    <xf numFmtId="37" fontId="11" fillId="4" borderId="3" xfId="0" applyNumberFormat="1" applyFont="1" applyFill="1" applyBorder="1" applyAlignment="1">
      <alignment horizontal="center"/>
    </xf>
    <xf numFmtId="37" fontId="11" fillId="5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3" fontId="11" fillId="4" borderId="3" xfId="0" applyNumberFormat="1" applyFont="1" applyFill="1" applyBorder="1" applyAlignment="1">
      <alignment horizontal="center"/>
    </xf>
    <xf numFmtId="3" fontId="11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5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398">
          <cell r="A7398" t="str">
            <v>580.00.00.900-7000.07</v>
          </cell>
          <cell r="B7398" t="str">
            <v>580</v>
          </cell>
          <cell r="C7398" t="str">
            <v>00</v>
          </cell>
          <cell r="D7398" t="str">
            <v>00</v>
          </cell>
          <cell r="E7398" t="str">
            <v>900</v>
          </cell>
          <cell r="F7398" t="str">
            <v>7000.07</v>
          </cell>
          <cell r="G7398" t="str">
            <v>Capital Outlay Computer Hardware</v>
          </cell>
          <cell r="H7398">
            <v>0</v>
          </cell>
          <cell r="I7398">
            <v>0</v>
          </cell>
          <cell r="J7398">
            <v>0</v>
          </cell>
          <cell r="K7398">
            <v>0</v>
          </cell>
          <cell r="L7398">
            <v>0</v>
          </cell>
          <cell r="M7398">
            <v>0</v>
          </cell>
          <cell r="N7398">
            <v>0</v>
          </cell>
          <cell r="O7398" t="str">
            <v>+++</v>
          </cell>
        </row>
        <row r="7399">
          <cell r="A7399" t="str">
            <v>580.00.00.900-7000.08</v>
          </cell>
          <cell r="B7399" t="str">
            <v>580</v>
          </cell>
          <cell r="C7399" t="str">
            <v>00</v>
          </cell>
          <cell r="D7399" t="str">
            <v>00</v>
          </cell>
          <cell r="E7399" t="str">
            <v>900</v>
          </cell>
          <cell r="F7399" t="str">
            <v>7000.08</v>
          </cell>
          <cell r="G7399" t="str">
            <v>Capital Outlay Computer Software</v>
          </cell>
          <cell r="H7399">
            <v>0</v>
          </cell>
          <cell r="I7399">
            <v>0</v>
          </cell>
          <cell r="J7399">
            <v>0</v>
          </cell>
          <cell r="K7399">
            <v>0</v>
          </cell>
          <cell r="L7399">
            <v>0</v>
          </cell>
          <cell r="M7399">
            <v>0</v>
          </cell>
          <cell r="N7399">
            <v>0</v>
          </cell>
          <cell r="O7399" t="str">
            <v>+++</v>
          </cell>
        </row>
        <row r="7400">
          <cell r="A7400" t="str">
            <v>580.00.00.900-7000.99</v>
          </cell>
          <cell r="B7400" t="str">
            <v>580</v>
          </cell>
          <cell r="C7400" t="str">
            <v>00</v>
          </cell>
          <cell r="D7400" t="str">
            <v>00</v>
          </cell>
          <cell r="E7400" t="str">
            <v>900</v>
          </cell>
          <cell r="F7400" t="str">
            <v>7000.99</v>
          </cell>
          <cell r="G7400" t="str">
            <v>Capital Outlay General</v>
          </cell>
          <cell r="H7400">
            <v>0</v>
          </cell>
          <cell r="I7400">
            <v>0</v>
          </cell>
          <cell r="J7400">
            <v>0</v>
          </cell>
          <cell r="K7400">
            <v>0</v>
          </cell>
          <cell r="L7400">
            <v>0</v>
          </cell>
          <cell r="M7400">
            <v>0</v>
          </cell>
          <cell r="N7400">
            <v>0</v>
          </cell>
          <cell r="O7400" t="str">
            <v>+++</v>
          </cell>
        </row>
        <row r="7401">
          <cell r="A7401" t="str">
            <v>580.00.00.900-8200.02</v>
          </cell>
          <cell r="B7401" t="str">
            <v>580</v>
          </cell>
          <cell r="C7401" t="str">
            <v>00</v>
          </cell>
          <cell r="D7401" t="str">
            <v>00</v>
          </cell>
          <cell r="E7401" t="str">
            <v>900</v>
          </cell>
          <cell r="F7401" t="str">
            <v>8200.02</v>
          </cell>
          <cell r="G7401" t="str">
            <v>Capital Improvements-Storm Drain Zone 32</v>
          </cell>
          <cell r="H7401">
            <v>50000</v>
          </cell>
          <cell r="I7401">
            <v>0</v>
          </cell>
          <cell r="J7401">
            <v>50000</v>
          </cell>
          <cell r="K7401">
            <v>0</v>
          </cell>
          <cell r="L7401">
            <v>0</v>
          </cell>
          <cell r="M7401">
            <v>0</v>
          </cell>
          <cell r="N7401">
            <v>50000</v>
          </cell>
          <cell r="O7401">
            <v>0</v>
          </cell>
        </row>
        <row r="7402">
          <cell r="A7402" t="str">
            <v>580.00.00.900-8200.03</v>
          </cell>
          <cell r="B7402" t="str">
            <v>580</v>
          </cell>
          <cell r="C7402" t="str">
            <v>00</v>
          </cell>
          <cell r="D7402" t="str">
            <v>00</v>
          </cell>
          <cell r="E7402" t="str">
            <v>900</v>
          </cell>
          <cell r="F7402" t="str">
            <v>8200.03</v>
          </cell>
          <cell r="G7402" t="str">
            <v>Capital Improvements-Storm Drain Zone 33</v>
          </cell>
          <cell r="H7402">
            <v>0</v>
          </cell>
          <cell r="I7402">
            <v>0</v>
          </cell>
          <cell r="J7402">
            <v>0</v>
          </cell>
          <cell r="K7402">
            <v>0</v>
          </cell>
          <cell r="L7402">
            <v>0</v>
          </cell>
          <cell r="M7402">
            <v>0</v>
          </cell>
          <cell r="N7402">
            <v>0</v>
          </cell>
          <cell r="O7402" t="str">
            <v>+++</v>
          </cell>
        </row>
        <row r="7403">
          <cell r="A7403" t="str">
            <v>580.00.00.900-8200.04</v>
          </cell>
          <cell r="B7403" t="str">
            <v>580</v>
          </cell>
          <cell r="C7403" t="str">
            <v>00</v>
          </cell>
          <cell r="D7403" t="str">
            <v>00</v>
          </cell>
          <cell r="E7403" t="str">
            <v>900</v>
          </cell>
          <cell r="F7403" t="str">
            <v>8200.04</v>
          </cell>
          <cell r="G7403" t="str">
            <v>Capital Improvements-Storm Drain Zone 34</v>
          </cell>
          <cell r="H7403">
            <v>15000</v>
          </cell>
          <cell r="I7403">
            <v>0</v>
          </cell>
          <cell r="J7403">
            <v>15000</v>
          </cell>
          <cell r="K7403">
            <v>0</v>
          </cell>
          <cell r="L7403">
            <v>0</v>
          </cell>
          <cell r="M7403">
            <v>0</v>
          </cell>
          <cell r="N7403">
            <v>15000</v>
          </cell>
          <cell r="O7403">
            <v>0</v>
          </cell>
        </row>
        <row r="7404">
          <cell r="A7404" t="str">
            <v>580.00.00.900-8200.05</v>
          </cell>
          <cell r="B7404" t="str">
            <v>580</v>
          </cell>
          <cell r="C7404" t="str">
            <v>00</v>
          </cell>
          <cell r="D7404" t="str">
            <v>00</v>
          </cell>
          <cell r="E7404" t="str">
            <v>900</v>
          </cell>
          <cell r="F7404" t="str">
            <v>8200.05</v>
          </cell>
          <cell r="G7404" t="str">
            <v>Capital Improvements-Storm Drain Zone 35</v>
          </cell>
          <cell r="H7404">
            <v>0</v>
          </cell>
          <cell r="I7404">
            <v>0</v>
          </cell>
          <cell r="J7404">
            <v>0</v>
          </cell>
          <cell r="K7404">
            <v>0</v>
          </cell>
          <cell r="L7404">
            <v>0</v>
          </cell>
          <cell r="M7404">
            <v>0</v>
          </cell>
          <cell r="N7404">
            <v>0</v>
          </cell>
          <cell r="O7404" t="str">
            <v>+++</v>
          </cell>
        </row>
        <row r="7405">
          <cell r="A7405" t="str">
            <v>580.00.00.900-8200.06</v>
          </cell>
          <cell r="B7405" t="str">
            <v>580</v>
          </cell>
          <cell r="C7405" t="str">
            <v>00</v>
          </cell>
          <cell r="D7405" t="str">
            <v>00</v>
          </cell>
          <cell r="E7405" t="str">
            <v>900</v>
          </cell>
          <cell r="F7405" t="str">
            <v>8200.06</v>
          </cell>
          <cell r="G7405" t="str">
            <v>Capital Improvements-Storm Drain Zone 36</v>
          </cell>
          <cell r="H7405">
            <v>450000</v>
          </cell>
          <cell r="I7405">
            <v>0</v>
          </cell>
          <cell r="J7405">
            <v>450000</v>
          </cell>
          <cell r="K7405">
            <v>0</v>
          </cell>
          <cell r="L7405">
            <v>0</v>
          </cell>
          <cell r="M7405">
            <v>0</v>
          </cell>
          <cell r="N7405">
            <v>450000</v>
          </cell>
          <cell r="O7405">
            <v>0</v>
          </cell>
        </row>
        <row r="7406">
          <cell r="A7406" t="str">
            <v>580.00.00.900-8200.09</v>
          </cell>
          <cell r="B7406" t="str">
            <v>580</v>
          </cell>
          <cell r="C7406" t="str">
            <v>00</v>
          </cell>
          <cell r="D7406" t="str">
            <v>00</v>
          </cell>
          <cell r="E7406" t="str">
            <v>900</v>
          </cell>
          <cell r="F7406" t="str">
            <v>8200.09</v>
          </cell>
          <cell r="G7406" t="str">
            <v>Capital Improvements-Storm Drain Woodward Av Uitllity &amp; Street Im</v>
          </cell>
          <cell r="H7406">
            <v>0</v>
          </cell>
          <cell r="I7406">
            <v>0</v>
          </cell>
          <cell r="J7406">
            <v>0</v>
          </cell>
          <cell r="K7406">
            <v>0</v>
          </cell>
          <cell r="L7406">
            <v>0</v>
          </cell>
          <cell r="M7406">
            <v>0</v>
          </cell>
          <cell r="N7406">
            <v>0</v>
          </cell>
          <cell r="O7406" t="str">
            <v>+++</v>
          </cell>
        </row>
        <row r="7407">
          <cell r="A7407" t="str">
            <v>580.00.00.900-8200.10</v>
          </cell>
          <cell r="B7407" t="str">
            <v>580</v>
          </cell>
          <cell r="C7407" t="str">
            <v>00</v>
          </cell>
          <cell r="D7407" t="str">
            <v>00</v>
          </cell>
          <cell r="E7407" t="str">
            <v>900</v>
          </cell>
          <cell r="F7407" t="str">
            <v>8200.10</v>
          </cell>
          <cell r="G7407" t="str">
            <v>Capital Improvements-Storm Drain SB 5 200 Year Flood Protection</v>
          </cell>
          <cell r="H7407">
            <v>0</v>
          </cell>
          <cell r="I7407">
            <v>0</v>
          </cell>
          <cell r="J7407">
            <v>0</v>
          </cell>
          <cell r="K7407">
            <v>0</v>
          </cell>
          <cell r="L7407">
            <v>0</v>
          </cell>
          <cell r="M7407">
            <v>0</v>
          </cell>
          <cell r="N7407">
            <v>0</v>
          </cell>
          <cell r="O7407" t="str">
            <v>+++</v>
          </cell>
        </row>
        <row r="7408">
          <cell r="A7408" t="str">
            <v>580.00.00.900-8200.11</v>
          </cell>
          <cell r="B7408" t="str">
            <v>580</v>
          </cell>
          <cell r="C7408" t="str">
            <v>00</v>
          </cell>
          <cell r="D7408" t="str">
            <v>00</v>
          </cell>
          <cell r="E7408" t="str">
            <v>900</v>
          </cell>
          <cell r="F7408" t="str">
            <v>8200.11</v>
          </cell>
          <cell r="G7408" t="str">
            <v>Capital Improvements-Storm Drain Zone 39</v>
          </cell>
          <cell r="H7408">
            <v>0</v>
          </cell>
          <cell r="I7408">
            <v>0</v>
          </cell>
          <cell r="J7408">
            <v>0</v>
          </cell>
          <cell r="K7408">
            <v>0</v>
          </cell>
          <cell r="L7408">
            <v>0</v>
          </cell>
          <cell r="M7408">
            <v>0</v>
          </cell>
          <cell r="N7408">
            <v>0</v>
          </cell>
          <cell r="O7408" t="str">
            <v>+++</v>
          </cell>
        </row>
        <row r="7409">
          <cell r="A7409" t="str">
            <v>580.00.00.900-8200.98</v>
          </cell>
          <cell r="B7409" t="str">
            <v>580</v>
          </cell>
          <cell r="C7409" t="str">
            <v>00</v>
          </cell>
          <cell r="D7409" t="str">
            <v>00</v>
          </cell>
          <cell r="E7409" t="str">
            <v>900</v>
          </cell>
          <cell r="F7409" t="str">
            <v>8200.98</v>
          </cell>
          <cell r="G7409" t="str">
            <v>Capital Improvements-Storm Drain Developer Contr Infrastructure</v>
          </cell>
          <cell r="H7409">
            <v>0</v>
          </cell>
          <cell r="I7409">
            <v>0</v>
          </cell>
          <cell r="J7409">
            <v>0</v>
          </cell>
          <cell r="K7409">
            <v>0</v>
          </cell>
          <cell r="L7409">
            <v>0</v>
          </cell>
          <cell r="M7409">
            <v>0</v>
          </cell>
          <cell r="N7409">
            <v>0</v>
          </cell>
          <cell r="O7409" t="str">
            <v>+++</v>
          </cell>
        </row>
        <row r="7410">
          <cell r="A7410" t="str">
            <v>580.00.00.900-8200.99</v>
          </cell>
          <cell r="B7410" t="str">
            <v>580</v>
          </cell>
          <cell r="C7410" t="str">
            <v>00</v>
          </cell>
          <cell r="D7410" t="str">
            <v>00</v>
          </cell>
          <cell r="E7410" t="str">
            <v>900</v>
          </cell>
          <cell r="F7410" t="str">
            <v>8200.99</v>
          </cell>
          <cell r="G7410" t="str">
            <v>Capital Improvements-Storm Drain General</v>
          </cell>
          <cell r="H7410">
            <v>400000</v>
          </cell>
          <cell r="I7410">
            <v>0</v>
          </cell>
          <cell r="J7410">
            <v>400000</v>
          </cell>
          <cell r="K7410">
            <v>0</v>
          </cell>
          <cell r="L7410">
            <v>0</v>
          </cell>
          <cell r="M7410">
            <v>0</v>
          </cell>
          <cell r="N7410">
            <v>400000</v>
          </cell>
          <cell r="O7410">
            <v>0</v>
          </cell>
        </row>
        <row r="7411">
          <cell r="A7411" t="str">
            <v>580.00.00.900-9000.56</v>
          </cell>
          <cell r="B7411" t="str">
            <v>580</v>
          </cell>
          <cell r="C7411" t="str">
            <v>00</v>
          </cell>
          <cell r="D7411" t="str">
            <v>00</v>
          </cell>
          <cell r="E7411" t="str">
            <v>900</v>
          </cell>
          <cell r="F7411" t="str">
            <v>9000.56</v>
          </cell>
          <cell r="G7411" t="str">
            <v>Operating Transfers Out PFIP Fund</v>
          </cell>
          <cell r="H7411">
            <v>0</v>
          </cell>
          <cell r="I7411">
            <v>0</v>
          </cell>
          <cell r="J7411">
            <v>0</v>
          </cell>
          <cell r="K7411">
            <v>0</v>
          </cell>
          <cell r="L7411">
            <v>0</v>
          </cell>
          <cell r="M7411">
            <v>0</v>
          </cell>
          <cell r="N7411">
            <v>0</v>
          </cell>
          <cell r="O7411" t="str">
            <v>+++</v>
          </cell>
        </row>
        <row r="7412">
          <cell r="A7412" t="str">
            <v>580.00.00.900-9888.02</v>
          </cell>
          <cell r="B7412" t="str">
            <v>580</v>
          </cell>
          <cell r="C7412" t="str">
            <v>00</v>
          </cell>
          <cell r="D7412" t="str">
            <v>00</v>
          </cell>
          <cell r="E7412" t="str">
            <v>900</v>
          </cell>
          <cell r="F7412" t="str">
            <v>9888.02</v>
          </cell>
          <cell r="G7412" t="str">
            <v>Capital Asset Expenditure Adjustments  Infrastructure Donations/Add</v>
          </cell>
          <cell r="H7412">
            <v>0</v>
          </cell>
          <cell r="I7412">
            <v>0</v>
          </cell>
          <cell r="J7412">
            <v>0</v>
          </cell>
          <cell r="K7412">
            <v>0</v>
          </cell>
          <cell r="L7412">
            <v>0</v>
          </cell>
          <cell r="M7412">
            <v>0</v>
          </cell>
          <cell r="N7412">
            <v>0</v>
          </cell>
          <cell r="O7412" t="str">
            <v>+++</v>
          </cell>
        </row>
        <row r="7413">
          <cell r="A7413" t="str">
            <v>580.05.00.150-6000.01</v>
          </cell>
          <cell r="B7413" t="str">
            <v>580</v>
          </cell>
          <cell r="C7413" t="str">
            <v>05</v>
          </cell>
          <cell r="D7413" t="str">
            <v>00</v>
          </cell>
          <cell r="E7413" t="str">
            <v>150</v>
          </cell>
          <cell r="F7413" t="str">
            <v>6000.01</v>
          </cell>
          <cell r="G7413" t="str">
            <v>Professional Services General</v>
          </cell>
          <cell r="H7413">
            <v>5000</v>
          </cell>
          <cell r="I7413">
            <v>0</v>
          </cell>
          <cell r="J7413">
            <v>5000</v>
          </cell>
          <cell r="K7413">
            <v>0</v>
          </cell>
          <cell r="L7413">
            <v>0</v>
          </cell>
          <cell r="M7413">
            <v>0</v>
          </cell>
          <cell r="N7413">
            <v>5000</v>
          </cell>
          <cell r="O7413">
            <v>0</v>
          </cell>
        </row>
        <row r="7414">
          <cell r="A7414" t="str">
            <v>580.40.65.005-8910.21</v>
          </cell>
          <cell r="B7414" t="str">
            <v>580</v>
          </cell>
          <cell r="C7414" t="str">
            <v>40</v>
          </cell>
          <cell r="D7414" t="str">
            <v>65</v>
          </cell>
          <cell r="E7414" t="str">
            <v>005</v>
          </cell>
          <cell r="F7414" t="str">
            <v>8910.21</v>
          </cell>
          <cell r="G7414" t="str">
            <v>Debt Service-Interest PFIP Loan Transportation</v>
          </cell>
          <cell r="H7414">
            <v>67165</v>
          </cell>
          <cell r="I7414">
            <v>0</v>
          </cell>
          <cell r="J7414">
            <v>67165</v>
          </cell>
          <cell r="K7414">
            <v>0</v>
          </cell>
          <cell r="L7414">
            <v>0</v>
          </cell>
          <cell r="M7414">
            <v>0</v>
          </cell>
          <cell r="N7414">
            <v>67165</v>
          </cell>
          <cell r="O7414">
            <v>0</v>
          </cell>
        </row>
        <row r="7415">
          <cell r="A7415" t="str">
            <v>580.40.65.015-6000.01</v>
          </cell>
          <cell r="B7415" t="str">
            <v>580</v>
          </cell>
          <cell r="C7415" t="str">
            <v>40</v>
          </cell>
          <cell r="D7415" t="str">
            <v>65</v>
          </cell>
          <cell r="E7415" t="str">
            <v>015</v>
          </cell>
          <cell r="F7415" t="str">
            <v>6000.01</v>
          </cell>
          <cell r="G7415" t="str">
            <v>Professional Services General</v>
          </cell>
          <cell r="H7415">
            <v>0</v>
          </cell>
          <cell r="I7415">
            <v>0</v>
          </cell>
          <cell r="J7415">
            <v>0</v>
          </cell>
          <cell r="K7415">
            <v>0</v>
          </cell>
          <cell r="L7415">
            <v>0</v>
          </cell>
          <cell r="M7415">
            <v>0</v>
          </cell>
          <cell r="N7415">
            <v>0</v>
          </cell>
          <cell r="O7415" t="str">
            <v>+++</v>
          </cell>
        </row>
        <row r="7416">
          <cell r="A7416" t="str">
            <v>580.40.65.015-6000.12</v>
          </cell>
          <cell r="B7416" t="str">
            <v>580</v>
          </cell>
          <cell r="C7416" t="str">
            <v>40</v>
          </cell>
          <cell r="D7416" t="str">
            <v>65</v>
          </cell>
          <cell r="E7416" t="str">
            <v>015</v>
          </cell>
          <cell r="F7416" t="str">
            <v>6000.12</v>
          </cell>
          <cell r="G7416" t="str">
            <v>Professional Services Contract Services</v>
          </cell>
          <cell r="H7416">
            <v>0</v>
          </cell>
          <cell r="I7416">
            <v>0</v>
          </cell>
          <cell r="J7416">
            <v>0</v>
          </cell>
          <cell r="K7416">
            <v>0</v>
          </cell>
          <cell r="L7416">
            <v>0</v>
          </cell>
          <cell r="M7416">
            <v>0</v>
          </cell>
          <cell r="N7416">
            <v>0</v>
          </cell>
          <cell r="O7416" t="str">
            <v>+++</v>
          </cell>
        </row>
        <row r="7417">
          <cell r="A7417" t="str">
            <v>580.40.65.015-6000.18</v>
          </cell>
          <cell r="B7417" t="str">
            <v>580</v>
          </cell>
          <cell r="C7417" t="str">
            <v>40</v>
          </cell>
          <cell r="D7417" t="str">
            <v>65</v>
          </cell>
          <cell r="E7417" t="str">
            <v>015</v>
          </cell>
          <cell r="F7417" t="str">
            <v>6000.18</v>
          </cell>
          <cell r="G7417" t="str">
            <v>Professional Services Legal</v>
          </cell>
          <cell r="H7417">
            <v>0</v>
          </cell>
          <cell r="I7417">
            <v>0</v>
          </cell>
          <cell r="J7417">
            <v>0</v>
          </cell>
          <cell r="K7417">
            <v>0</v>
          </cell>
          <cell r="L7417">
            <v>0</v>
          </cell>
          <cell r="M7417">
            <v>0</v>
          </cell>
          <cell r="N7417">
            <v>0</v>
          </cell>
          <cell r="O7417" t="str">
            <v>+++</v>
          </cell>
        </row>
        <row r="7418">
          <cell r="A7418" t="str">
            <v>580.40.65.015-6200.02</v>
          </cell>
          <cell r="B7418" t="str">
            <v>580</v>
          </cell>
          <cell r="C7418" t="str">
            <v>40</v>
          </cell>
          <cell r="D7418" t="str">
            <v>65</v>
          </cell>
          <cell r="E7418" t="str">
            <v>015</v>
          </cell>
          <cell r="F7418" t="str">
            <v>6200.02</v>
          </cell>
          <cell r="G7418" t="str">
            <v>Supplies Special Department</v>
          </cell>
          <cell r="H7418">
            <v>0</v>
          </cell>
          <cell r="I7418">
            <v>0</v>
          </cell>
          <cell r="J7418">
            <v>0</v>
          </cell>
          <cell r="K7418">
            <v>0</v>
          </cell>
          <cell r="L7418">
            <v>0</v>
          </cell>
          <cell r="M7418">
            <v>0</v>
          </cell>
          <cell r="N7418">
            <v>0</v>
          </cell>
          <cell r="O7418" t="str">
            <v>+++</v>
          </cell>
        </row>
        <row r="7419">
          <cell r="A7419" t="str">
            <v>580.40.65.015-6200.09</v>
          </cell>
          <cell r="B7419" t="str">
            <v>580</v>
          </cell>
          <cell r="C7419" t="str">
            <v>40</v>
          </cell>
          <cell r="D7419" t="str">
            <v>65</v>
          </cell>
          <cell r="E7419" t="str">
            <v>015</v>
          </cell>
          <cell r="F7419" t="str">
            <v>6200.09</v>
          </cell>
          <cell r="G7419" t="str">
            <v>Supplies Data Processing</v>
          </cell>
          <cell r="H7419">
            <v>0</v>
          </cell>
          <cell r="I7419">
            <v>0</v>
          </cell>
          <cell r="J7419">
            <v>0</v>
          </cell>
          <cell r="K7419">
            <v>0</v>
          </cell>
          <cell r="L7419">
            <v>0</v>
          </cell>
          <cell r="M7419">
            <v>0</v>
          </cell>
          <cell r="N7419">
            <v>0</v>
          </cell>
          <cell r="O7419" t="str">
            <v>+++</v>
          </cell>
        </row>
        <row r="7420">
          <cell r="A7420" t="str">
            <v>580.40.65.015-6350.03</v>
          </cell>
          <cell r="B7420" t="str">
            <v>580</v>
          </cell>
          <cell r="C7420" t="str">
            <v>40</v>
          </cell>
          <cell r="D7420" t="str">
            <v>65</v>
          </cell>
          <cell r="E7420" t="str">
            <v>015</v>
          </cell>
          <cell r="F7420" t="str">
            <v>6350.03</v>
          </cell>
          <cell r="G7420" t="str">
            <v>Maintenance Agreements &amp; Licenses Maintenance Agreements</v>
          </cell>
          <cell r="H7420">
            <v>0</v>
          </cell>
          <cell r="I7420">
            <v>0</v>
          </cell>
          <cell r="J7420">
            <v>0</v>
          </cell>
          <cell r="K7420">
            <v>0</v>
          </cell>
          <cell r="L7420">
            <v>0</v>
          </cell>
          <cell r="M7420">
            <v>0</v>
          </cell>
          <cell r="N7420">
            <v>0</v>
          </cell>
          <cell r="O7420" t="str">
            <v>+++</v>
          </cell>
        </row>
        <row r="7421">
          <cell r="A7421" t="str">
            <v>580.40.65.015-6375.03</v>
          </cell>
          <cell r="B7421" t="str">
            <v>580</v>
          </cell>
          <cell r="C7421" t="str">
            <v>40</v>
          </cell>
          <cell r="D7421" t="str">
            <v>65</v>
          </cell>
          <cell r="E7421" t="str">
            <v>015</v>
          </cell>
          <cell r="F7421" t="str">
            <v>6375.03</v>
          </cell>
          <cell r="G7421" t="str">
            <v>Operating Fees SSJID Drainage</v>
          </cell>
          <cell r="H7421">
            <v>800</v>
          </cell>
          <cell r="I7421">
            <v>0</v>
          </cell>
          <cell r="J7421">
            <v>800</v>
          </cell>
          <cell r="K7421">
            <v>0</v>
          </cell>
          <cell r="L7421">
            <v>0</v>
          </cell>
          <cell r="M7421">
            <v>0</v>
          </cell>
          <cell r="N7421">
            <v>800</v>
          </cell>
          <cell r="O7421">
            <v>0</v>
          </cell>
        </row>
        <row r="7422">
          <cell r="A7422" t="str">
            <v>580.40.65.015-6400.04</v>
          </cell>
          <cell r="B7422" t="str">
            <v>580</v>
          </cell>
          <cell r="C7422" t="str">
            <v>40</v>
          </cell>
          <cell r="D7422" t="str">
            <v>65</v>
          </cell>
          <cell r="E7422" t="str">
            <v>015</v>
          </cell>
          <cell r="F7422" t="str">
            <v>6400.04</v>
          </cell>
          <cell r="G7422" t="str">
            <v>Repairs &amp; Maintenance Equipment Rental</v>
          </cell>
          <cell r="H7422">
            <v>0</v>
          </cell>
          <cell r="I7422">
            <v>0</v>
          </cell>
          <cell r="J7422">
            <v>0</v>
          </cell>
          <cell r="K7422">
            <v>0</v>
          </cell>
          <cell r="L7422">
            <v>0</v>
          </cell>
          <cell r="M7422">
            <v>0</v>
          </cell>
          <cell r="N7422">
            <v>0</v>
          </cell>
          <cell r="O7422" t="str">
            <v>+++</v>
          </cell>
        </row>
        <row r="7423">
          <cell r="A7423" t="str">
            <v>580.40.65.015-6600.04</v>
          </cell>
          <cell r="B7423" t="str">
            <v>580</v>
          </cell>
          <cell r="C7423" t="str">
            <v>40</v>
          </cell>
          <cell r="D7423" t="str">
            <v>65</v>
          </cell>
          <cell r="E7423" t="str">
            <v>015</v>
          </cell>
          <cell r="F7423" t="str">
            <v>6600.04</v>
          </cell>
          <cell r="G7423" t="str">
            <v>Administrative Expenses Training/Conferences</v>
          </cell>
          <cell r="H7423">
            <v>0</v>
          </cell>
          <cell r="I7423">
            <v>0</v>
          </cell>
          <cell r="J7423">
            <v>0</v>
          </cell>
          <cell r="K7423">
            <v>0</v>
          </cell>
          <cell r="L7423">
            <v>0</v>
          </cell>
          <cell r="M7423">
            <v>0</v>
          </cell>
          <cell r="N7423">
            <v>0</v>
          </cell>
          <cell r="O7423" t="str">
            <v>+++</v>
          </cell>
        </row>
        <row r="7424">
          <cell r="A7424" t="str">
            <v>580.40.65.015-6600.25</v>
          </cell>
          <cell r="B7424" t="str">
            <v>580</v>
          </cell>
          <cell r="C7424" t="str">
            <v>40</v>
          </cell>
          <cell r="D7424" t="str">
            <v>65</v>
          </cell>
          <cell r="E7424" t="str">
            <v>015</v>
          </cell>
          <cell r="F7424" t="str">
            <v>6600.25</v>
          </cell>
          <cell r="G7424" t="str">
            <v>Administrative Expenses Support Services-Indirect Labor</v>
          </cell>
          <cell r="H7424">
            <v>63790</v>
          </cell>
          <cell r="I7424">
            <v>0</v>
          </cell>
          <cell r="J7424">
            <v>63790</v>
          </cell>
          <cell r="K7424">
            <v>0</v>
          </cell>
          <cell r="L7424">
            <v>0</v>
          </cell>
          <cell r="M7424">
            <v>0</v>
          </cell>
          <cell r="N7424">
            <v>63790</v>
          </cell>
          <cell r="O7424">
            <v>0</v>
          </cell>
        </row>
        <row r="7425">
          <cell r="A7425" t="str">
            <v>580.40.65.015-6600.26</v>
          </cell>
          <cell r="B7425" t="str">
            <v>580</v>
          </cell>
          <cell r="C7425" t="str">
            <v>40</v>
          </cell>
          <cell r="D7425" t="str">
            <v>65</v>
          </cell>
          <cell r="E7425" t="str">
            <v>015</v>
          </cell>
          <cell r="F7425" t="str">
            <v>6600.26</v>
          </cell>
          <cell r="G7425" t="str">
            <v>Administrative Expenses Support Services-IT</v>
          </cell>
          <cell r="H7425">
            <v>1200</v>
          </cell>
          <cell r="I7425">
            <v>0</v>
          </cell>
          <cell r="J7425">
            <v>1200</v>
          </cell>
          <cell r="K7425">
            <v>0</v>
          </cell>
          <cell r="L7425">
            <v>0</v>
          </cell>
          <cell r="M7425">
            <v>0</v>
          </cell>
          <cell r="N7425">
            <v>1200</v>
          </cell>
          <cell r="O7425">
            <v>0</v>
          </cell>
        </row>
        <row r="7426">
          <cell r="A7426" t="str">
            <v>580.40.65.015-6600.36</v>
          </cell>
          <cell r="B7426" t="str">
            <v>580</v>
          </cell>
          <cell r="C7426" t="str">
            <v>40</v>
          </cell>
          <cell r="D7426" t="str">
            <v>65</v>
          </cell>
          <cell r="E7426" t="str">
            <v>015</v>
          </cell>
          <cell r="F7426" t="str">
            <v>6600.36</v>
          </cell>
          <cell r="G7426" t="str">
            <v>Administrative Expenses IT Fund Contribution</v>
          </cell>
          <cell r="H7426">
            <v>2520</v>
          </cell>
          <cell r="I7426">
            <v>0</v>
          </cell>
          <cell r="J7426">
            <v>2520</v>
          </cell>
          <cell r="K7426">
            <v>0</v>
          </cell>
          <cell r="L7426">
            <v>0</v>
          </cell>
          <cell r="M7426">
            <v>0</v>
          </cell>
          <cell r="N7426">
            <v>2520</v>
          </cell>
          <cell r="O7426">
            <v>0</v>
          </cell>
        </row>
        <row r="7427">
          <cell r="A7427" t="str">
            <v>580.40.65.560-6375.03</v>
          </cell>
          <cell r="B7427" t="str">
            <v>580</v>
          </cell>
          <cell r="C7427" t="str">
            <v>40</v>
          </cell>
          <cell r="D7427" t="str">
            <v>65</v>
          </cell>
          <cell r="E7427" t="str">
            <v>560</v>
          </cell>
          <cell r="F7427" t="str">
            <v>6375.03</v>
          </cell>
          <cell r="G7427" t="str">
            <v>Operating Fees SSJID Drainage</v>
          </cell>
          <cell r="H7427">
            <v>0</v>
          </cell>
          <cell r="I7427">
            <v>0</v>
          </cell>
          <cell r="J7427">
            <v>0</v>
          </cell>
          <cell r="K7427">
            <v>0</v>
          </cell>
          <cell r="L7427">
            <v>0</v>
          </cell>
          <cell r="M7427">
            <v>0</v>
          </cell>
          <cell r="N7427">
            <v>0</v>
          </cell>
          <cell r="O7427" t="str">
            <v>+++</v>
          </cell>
        </row>
        <row r="7428">
          <cell r="A7428" t="str">
            <v>580.40.85.065-5000.01</v>
          </cell>
          <cell r="B7428" t="str">
            <v>580</v>
          </cell>
          <cell r="C7428" t="str">
            <v>40</v>
          </cell>
          <cell r="D7428" t="str">
            <v>85</v>
          </cell>
          <cell r="E7428" t="str">
            <v>065</v>
          </cell>
          <cell r="F7428" t="str">
            <v>5000.01</v>
          </cell>
          <cell r="G7428" t="str">
            <v>Salaries Regular</v>
          </cell>
          <cell r="H7428">
            <v>0</v>
          </cell>
          <cell r="I7428">
            <v>0</v>
          </cell>
          <cell r="J7428">
            <v>0</v>
          </cell>
          <cell r="K7428">
            <v>0</v>
          </cell>
          <cell r="L7428">
            <v>0</v>
          </cell>
          <cell r="M7428">
            <v>0</v>
          </cell>
          <cell r="N7428">
            <v>0</v>
          </cell>
          <cell r="O7428" t="str">
            <v>+++</v>
          </cell>
        </row>
        <row r="7429">
          <cell r="A7429" t="str">
            <v>580.40.85.065-5000.02</v>
          </cell>
          <cell r="B7429" t="str">
            <v>580</v>
          </cell>
          <cell r="C7429" t="str">
            <v>40</v>
          </cell>
          <cell r="D7429" t="str">
            <v>85</v>
          </cell>
          <cell r="E7429" t="str">
            <v>065</v>
          </cell>
          <cell r="F7429" t="str">
            <v>5000.02</v>
          </cell>
          <cell r="G7429" t="str">
            <v>Salaries Part Time</v>
          </cell>
          <cell r="H7429">
            <v>0</v>
          </cell>
          <cell r="I7429">
            <v>0</v>
          </cell>
          <cell r="J7429">
            <v>0</v>
          </cell>
          <cell r="K7429">
            <v>0</v>
          </cell>
          <cell r="L7429">
            <v>0</v>
          </cell>
          <cell r="M7429">
            <v>0</v>
          </cell>
          <cell r="N7429">
            <v>0</v>
          </cell>
          <cell r="O7429" t="str">
            <v>+++</v>
          </cell>
        </row>
        <row r="7430">
          <cell r="A7430" t="str">
            <v>580.40.85.065-5000.03</v>
          </cell>
          <cell r="B7430" t="str">
            <v>580</v>
          </cell>
          <cell r="C7430" t="str">
            <v>40</v>
          </cell>
          <cell r="D7430" t="str">
            <v>85</v>
          </cell>
          <cell r="E7430" t="str">
            <v>065</v>
          </cell>
          <cell r="F7430" t="str">
            <v>5000.03</v>
          </cell>
          <cell r="G7430" t="str">
            <v>Salaries Overtime</v>
          </cell>
          <cell r="H7430">
            <v>0</v>
          </cell>
          <cell r="I7430">
            <v>0</v>
          </cell>
          <cell r="J7430">
            <v>0</v>
          </cell>
          <cell r="K7430">
            <v>0</v>
          </cell>
          <cell r="L7430">
            <v>0</v>
          </cell>
          <cell r="M7430">
            <v>0</v>
          </cell>
          <cell r="N7430">
            <v>0</v>
          </cell>
          <cell r="O7430" t="str">
            <v>+++</v>
          </cell>
        </row>
        <row r="7431">
          <cell r="A7431" t="str">
            <v>580.40.85.065-5000.04</v>
          </cell>
          <cell r="B7431" t="str">
            <v>580</v>
          </cell>
          <cell r="C7431" t="str">
            <v>40</v>
          </cell>
          <cell r="D7431" t="str">
            <v>85</v>
          </cell>
          <cell r="E7431" t="str">
            <v>065</v>
          </cell>
          <cell r="F7431" t="str">
            <v>5000.04</v>
          </cell>
          <cell r="G7431" t="str">
            <v>Salaries Holiday Pay</v>
          </cell>
          <cell r="H7431">
            <v>0</v>
          </cell>
          <cell r="I7431">
            <v>0</v>
          </cell>
          <cell r="J7431">
            <v>0</v>
          </cell>
          <cell r="K7431">
            <v>0</v>
          </cell>
          <cell r="L7431">
            <v>0</v>
          </cell>
          <cell r="M7431">
            <v>0</v>
          </cell>
          <cell r="N7431">
            <v>0</v>
          </cell>
          <cell r="O7431" t="str">
            <v>+++</v>
          </cell>
        </row>
        <row r="7432">
          <cell r="A7432" t="str">
            <v>580.40.85.065-5000.06</v>
          </cell>
          <cell r="B7432" t="str">
            <v>580</v>
          </cell>
          <cell r="C7432" t="str">
            <v>40</v>
          </cell>
          <cell r="D7432" t="str">
            <v>85</v>
          </cell>
          <cell r="E7432" t="str">
            <v>065</v>
          </cell>
          <cell r="F7432" t="str">
            <v>5000.06</v>
          </cell>
          <cell r="G7432" t="str">
            <v>Salaries Out of Class</v>
          </cell>
          <cell r="H7432">
            <v>0</v>
          </cell>
          <cell r="I7432">
            <v>0</v>
          </cell>
          <cell r="J7432">
            <v>0</v>
          </cell>
          <cell r="K7432">
            <v>0</v>
          </cell>
          <cell r="L7432">
            <v>0</v>
          </cell>
          <cell r="M7432">
            <v>0</v>
          </cell>
          <cell r="N7432">
            <v>0</v>
          </cell>
          <cell r="O7432" t="str">
            <v>+++</v>
          </cell>
        </row>
        <row r="7433">
          <cell r="A7433" t="str">
            <v>580.40.85.065-5000.07</v>
          </cell>
          <cell r="B7433" t="str">
            <v>580</v>
          </cell>
          <cell r="C7433" t="str">
            <v>40</v>
          </cell>
          <cell r="D7433" t="str">
            <v>85</v>
          </cell>
          <cell r="E7433" t="str">
            <v>065</v>
          </cell>
          <cell r="F7433" t="str">
            <v>5000.07</v>
          </cell>
          <cell r="G7433" t="str">
            <v>Salaries Admin Leave Pay</v>
          </cell>
          <cell r="H7433">
            <v>0</v>
          </cell>
          <cell r="I7433">
            <v>0</v>
          </cell>
          <cell r="J7433">
            <v>0</v>
          </cell>
          <cell r="K7433">
            <v>0</v>
          </cell>
          <cell r="L7433">
            <v>0</v>
          </cell>
          <cell r="M7433">
            <v>0</v>
          </cell>
          <cell r="N7433">
            <v>0</v>
          </cell>
          <cell r="O7433" t="str">
            <v>+++</v>
          </cell>
        </row>
        <row r="7434">
          <cell r="A7434" t="str">
            <v>580.40.85.065-5000.08</v>
          </cell>
          <cell r="B7434" t="str">
            <v>580</v>
          </cell>
          <cell r="C7434" t="str">
            <v>40</v>
          </cell>
          <cell r="D7434" t="str">
            <v>85</v>
          </cell>
          <cell r="E7434" t="str">
            <v>065</v>
          </cell>
          <cell r="F7434" t="str">
            <v>5000.08</v>
          </cell>
          <cell r="G7434" t="str">
            <v>Salaries Longevity Pay</v>
          </cell>
          <cell r="H7434">
            <v>0</v>
          </cell>
          <cell r="I7434">
            <v>0</v>
          </cell>
          <cell r="J7434">
            <v>0</v>
          </cell>
          <cell r="K7434">
            <v>0</v>
          </cell>
          <cell r="L7434">
            <v>0</v>
          </cell>
          <cell r="M7434">
            <v>0</v>
          </cell>
          <cell r="N7434">
            <v>0</v>
          </cell>
          <cell r="O7434" t="str">
            <v>+++</v>
          </cell>
        </row>
        <row r="7435">
          <cell r="A7435" t="str">
            <v>580.40.85.065-5000.11</v>
          </cell>
          <cell r="B7435" t="str">
            <v>580</v>
          </cell>
          <cell r="C7435" t="str">
            <v>40</v>
          </cell>
          <cell r="D7435" t="str">
            <v>85</v>
          </cell>
          <cell r="E7435" t="str">
            <v>065</v>
          </cell>
          <cell r="F7435" t="str">
            <v>5000.11</v>
          </cell>
          <cell r="G7435" t="str">
            <v>Salaries Worker's Comp</v>
          </cell>
          <cell r="H7435">
            <v>0</v>
          </cell>
          <cell r="I7435">
            <v>0</v>
          </cell>
          <cell r="J7435">
            <v>0</v>
          </cell>
          <cell r="K7435">
            <v>0</v>
          </cell>
          <cell r="L7435">
            <v>0</v>
          </cell>
          <cell r="M7435">
            <v>0</v>
          </cell>
          <cell r="N7435">
            <v>0</v>
          </cell>
          <cell r="O7435" t="str">
            <v>+++</v>
          </cell>
        </row>
        <row r="7436">
          <cell r="A7436" t="str">
            <v>580.40.85.065-5000.99</v>
          </cell>
          <cell r="B7436" t="str">
            <v>580</v>
          </cell>
          <cell r="C7436" t="str">
            <v>40</v>
          </cell>
          <cell r="D7436" t="str">
            <v>85</v>
          </cell>
          <cell r="E7436" t="str">
            <v>065</v>
          </cell>
          <cell r="F7436" t="str">
            <v>5000.99</v>
          </cell>
          <cell r="G7436" t="str">
            <v>Salaries New Personnel Requests</v>
          </cell>
          <cell r="H7436">
            <v>0</v>
          </cell>
          <cell r="I7436">
            <v>0</v>
          </cell>
          <cell r="J7436">
            <v>0</v>
          </cell>
          <cell r="K7436">
            <v>0</v>
          </cell>
          <cell r="L7436">
            <v>0</v>
          </cell>
          <cell r="M7436">
            <v>0</v>
          </cell>
          <cell r="N7436">
            <v>0</v>
          </cell>
          <cell r="O7436" t="str">
            <v>+++</v>
          </cell>
        </row>
        <row r="7437">
          <cell r="A7437" t="str">
            <v>580.40.85.065-5100.00</v>
          </cell>
          <cell r="B7437" t="str">
            <v>580</v>
          </cell>
          <cell r="C7437" t="str">
            <v>40</v>
          </cell>
          <cell r="D7437" t="str">
            <v>85</v>
          </cell>
          <cell r="E7437" t="str">
            <v>065</v>
          </cell>
          <cell r="F7437" t="str">
            <v>5100.00</v>
          </cell>
          <cell r="G7437" t="str">
            <v>Benefits PERS Pool Liability</v>
          </cell>
          <cell r="H7437">
            <v>0</v>
          </cell>
          <cell r="I7437">
            <v>0</v>
          </cell>
          <cell r="J7437">
            <v>0</v>
          </cell>
          <cell r="K7437">
            <v>0</v>
          </cell>
          <cell r="L7437">
            <v>0</v>
          </cell>
          <cell r="M7437">
            <v>0</v>
          </cell>
          <cell r="N7437">
            <v>0</v>
          </cell>
          <cell r="O7437" t="str">
            <v>+++</v>
          </cell>
        </row>
        <row r="7438">
          <cell r="A7438" t="str">
            <v>580.40.85.065-5100.01</v>
          </cell>
          <cell r="B7438" t="str">
            <v>580</v>
          </cell>
          <cell r="C7438" t="str">
            <v>40</v>
          </cell>
          <cell r="D7438" t="str">
            <v>85</v>
          </cell>
          <cell r="E7438" t="str">
            <v>065</v>
          </cell>
          <cell r="F7438" t="str">
            <v>5100.01</v>
          </cell>
          <cell r="G7438" t="str">
            <v>Benefits Retirement</v>
          </cell>
          <cell r="H7438">
            <v>0</v>
          </cell>
          <cell r="I7438">
            <v>0</v>
          </cell>
          <cell r="J7438">
            <v>0</v>
          </cell>
          <cell r="K7438">
            <v>0</v>
          </cell>
          <cell r="L7438">
            <v>0</v>
          </cell>
          <cell r="M7438">
            <v>0</v>
          </cell>
          <cell r="N7438">
            <v>0</v>
          </cell>
          <cell r="O7438" t="str">
            <v>+++</v>
          </cell>
        </row>
        <row r="7439">
          <cell r="A7439" t="str">
            <v>580.40.85.065-5100.02</v>
          </cell>
          <cell r="B7439" t="str">
            <v>580</v>
          </cell>
          <cell r="C7439" t="str">
            <v>40</v>
          </cell>
          <cell r="D7439" t="str">
            <v>85</v>
          </cell>
          <cell r="E7439" t="str">
            <v>065</v>
          </cell>
          <cell r="F7439" t="str">
            <v>5100.02</v>
          </cell>
          <cell r="G7439" t="str">
            <v>Benefits Health Insurance</v>
          </cell>
          <cell r="H7439">
            <v>0</v>
          </cell>
          <cell r="I7439">
            <v>0</v>
          </cell>
          <cell r="J7439">
            <v>0</v>
          </cell>
          <cell r="K7439">
            <v>0</v>
          </cell>
          <cell r="L7439">
            <v>0</v>
          </cell>
          <cell r="M7439">
            <v>0</v>
          </cell>
          <cell r="N7439">
            <v>0</v>
          </cell>
          <cell r="O7439" t="str">
            <v>+++</v>
          </cell>
        </row>
        <row r="7440">
          <cell r="A7440" t="str">
            <v>580.40.85.065-5100.03</v>
          </cell>
          <cell r="B7440" t="str">
            <v>580</v>
          </cell>
          <cell r="C7440" t="str">
            <v>40</v>
          </cell>
          <cell r="D7440" t="str">
            <v>85</v>
          </cell>
          <cell r="E7440" t="str">
            <v>065</v>
          </cell>
          <cell r="F7440" t="str">
            <v>5100.03</v>
          </cell>
          <cell r="G7440" t="str">
            <v>Benefits Dental Insurance</v>
          </cell>
          <cell r="H7440">
            <v>0</v>
          </cell>
          <cell r="I7440">
            <v>0</v>
          </cell>
          <cell r="J7440">
            <v>0</v>
          </cell>
          <cell r="K7440">
            <v>0</v>
          </cell>
          <cell r="L7440">
            <v>0</v>
          </cell>
          <cell r="M7440">
            <v>0</v>
          </cell>
          <cell r="N7440">
            <v>0</v>
          </cell>
          <cell r="O7440" t="str">
            <v>+++</v>
          </cell>
        </row>
        <row r="7441">
          <cell r="A7441" t="str">
            <v>580.40.85.065-5100.04</v>
          </cell>
          <cell r="B7441" t="str">
            <v>580</v>
          </cell>
          <cell r="C7441" t="str">
            <v>40</v>
          </cell>
          <cell r="D7441" t="str">
            <v>85</v>
          </cell>
          <cell r="E7441" t="str">
            <v>065</v>
          </cell>
          <cell r="F7441" t="str">
            <v>5100.04</v>
          </cell>
          <cell r="G7441" t="str">
            <v>Benefits Vision Insurance</v>
          </cell>
          <cell r="H7441">
            <v>0</v>
          </cell>
          <cell r="I7441">
            <v>0</v>
          </cell>
          <cell r="J7441">
            <v>0</v>
          </cell>
          <cell r="K7441">
            <v>0</v>
          </cell>
          <cell r="L7441">
            <v>0</v>
          </cell>
          <cell r="M7441">
            <v>0</v>
          </cell>
          <cell r="N7441">
            <v>0</v>
          </cell>
          <cell r="O7441" t="str">
            <v>+++</v>
          </cell>
        </row>
        <row r="7442">
          <cell r="A7442" t="str">
            <v>580.40.85.065-5100.05</v>
          </cell>
          <cell r="B7442" t="str">
            <v>580</v>
          </cell>
          <cell r="C7442" t="str">
            <v>40</v>
          </cell>
          <cell r="D7442" t="str">
            <v>85</v>
          </cell>
          <cell r="E7442" t="str">
            <v>065</v>
          </cell>
          <cell r="F7442" t="str">
            <v>5100.05</v>
          </cell>
          <cell r="G7442" t="str">
            <v>Benefits Life Insurance</v>
          </cell>
          <cell r="H7442">
            <v>0</v>
          </cell>
          <cell r="I7442">
            <v>0</v>
          </cell>
          <cell r="J7442">
            <v>0</v>
          </cell>
          <cell r="K7442">
            <v>0</v>
          </cell>
          <cell r="L7442">
            <v>0</v>
          </cell>
          <cell r="M7442">
            <v>0</v>
          </cell>
          <cell r="N7442">
            <v>0</v>
          </cell>
          <cell r="O7442" t="str">
            <v>+++</v>
          </cell>
        </row>
        <row r="7443">
          <cell r="A7443" t="str">
            <v>580.40.85.065-5100.06</v>
          </cell>
          <cell r="B7443" t="str">
            <v>580</v>
          </cell>
          <cell r="C7443" t="str">
            <v>40</v>
          </cell>
          <cell r="D7443" t="str">
            <v>85</v>
          </cell>
          <cell r="E7443" t="str">
            <v>065</v>
          </cell>
          <cell r="F7443" t="str">
            <v>5100.06</v>
          </cell>
          <cell r="G7443" t="str">
            <v>Benefits Worker's Comp</v>
          </cell>
          <cell r="H7443">
            <v>0</v>
          </cell>
          <cell r="I7443">
            <v>0</v>
          </cell>
          <cell r="J7443">
            <v>0</v>
          </cell>
          <cell r="K7443">
            <v>0</v>
          </cell>
          <cell r="L7443">
            <v>0</v>
          </cell>
          <cell r="M7443">
            <v>0</v>
          </cell>
          <cell r="N7443">
            <v>0</v>
          </cell>
          <cell r="O7443" t="str">
            <v>+++</v>
          </cell>
        </row>
        <row r="7444">
          <cell r="A7444" t="str">
            <v>580.40.85.065-5100.07</v>
          </cell>
          <cell r="B7444" t="str">
            <v>580</v>
          </cell>
          <cell r="C7444" t="str">
            <v>40</v>
          </cell>
          <cell r="D7444" t="str">
            <v>85</v>
          </cell>
          <cell r="E7444" t="str">
            <v>065</v>
          </cell>
          <cell r="F7444" t="str">
            <v>5100.07</v>
          </cell>
          <cell r="G7444" t="str">
            <v>Benefits Long Term Disability</v>
          </cell>
          <cell r="H7444">
            <v>0</v>
          </cell>
          <cell r="I7444">
            <v>0</v>
          </cell>
          <cell r="J7444">
            <v>0</v>
          </cell>
          <cell r="K7444">
            <v>0</v>
          </cell>
          <cell r="L7444">
            <v>0</v>
          </cell>
          <cell r="M7444">
            <v>0</v>
          </cell>
          <cell r="N7444">
            <v>0</v>
          </cell>
          <cell r="O7444" t="str">
            <v>+++</v>
          </cell>
        </row>
        <row r="7445">
          <cell r="A7445" t="str">
            <v>580.40.85.065-5100.08</v>
          </cell>
          <cell r="B7445" t="str">
            <v>580</v>
          </cell>
          <cell r="C7445" t="str">
            <v>40</v>
          </cell>
          <cell r="D7445" t="str">
            <v>85</v>
          </cell>
          <cell r="E7445" t="str">
            <v>065</v>
          </cell>
          <cell r="F7445" t="str">
            <v>5100.08</v>
          </cell>
          <cell r="G7445" t="str">
            <v>Benefits Deferred Compensation</v>
          </cell>
          <cell r="H7445">
            <v>0</v>
          </cell>
          <cell r="I7445">
            <v>0</v>
          </cell>
          <cell r="J7445">
            <v>0</v>
          </cell>
          <cell r="K7445">
            <v>0</v>
          </cell>
          <cell r="L7445">
            <v>0</v>
          </cell>
          <cell r="M7445">
            <v>0</v>
          </cell>
          <cell r="N7445">
            <v>0</v>
          </cell>
          <cell r="O7445" t="str">
            <v>+++</v>
          </cell>
        </row>
        <row r="7446">
          <cell r="A7446" t="str">
            <v>580.40.85.065-5100.09</v>
          </cell>
          <cell r="B7446" t="str">
            <v>580</v>
          </cell>
          <cell r="C7446" t="str">
            <v>40</v>
          </cell>
          <cell r="D7446" t="str">
            <v>85</v>
          </cell>
          <cell r="E7446" t="str">
            <v>065</v>
          </cell>
          <cell r="F7446" t="str">
            <v>5100.09</v>
          </cell>
          <cell r="G7446" t="str">
            <v>Benefits Unemployment Insurance</v>
          </cell>
          <cell r="H7446">
            <v>0</v>
          </cell>
          <cell r="I7446">
            <v>0</v>
          </cell>
          <cell r="J7446">
            <v>0</v>
          </cell>
          <cell r="K7446">
            <v>0</v>
          </cell>
          <cell r="L7446">
            <v>0</v>
          </cell>
          <cell r="M7446">
            <v>0</v>
          </cell>
          <cell r="N7446">
            <v>0</v>
          </cell>
          <cell r="O7446" t="str">
            <v>+++</v>
          </cell>
        </row>
        <row r="7447">
          <cell r="A7447" t="str">
            <v>580.40.85.065-5100.10</v>
          </cell>
          <cell r="B7447" t="str">
            <v>580</v>
          </cell>
          <cell r="C7447" t="str">
            <v>40</v>
          </cell>
          <cell r="D7447" t="str">
            <v>85</v>
          </cell>
          <cell r="E7447" t="str">
            <v>065</v>
          </cell>
          <cell r="F7447" t="str">
            <v>5100.10</v>
          </cell>
          <cell r="G7447" t="str">
            <v>Benefits Uniform Allowance</v>
          </cell>
          <cell r="H7447">
            <v>0</v>
          </cell>
          <cell r="I7447">
            <v>0</v>
          </cell>
          <cell r="J7447">
            <v>0</v>
          </cell>
          <cell r="K7447">
            <v>0</v>
          </cell>
          <cell r="L7447">
            <v>0</v>
          </cell>
          <cell r="M7447">
            <v>0</v>
          </cell>
          <cell r="N7447">
            <v>0</v>
          </cell>
          <cell r="O7447" t="str">
            <v>+++</v>
          </cell>
        </row>
        <row r="7448">
          <cell r="A7448" t="str">
            <v>580.40.85.065-5100.11</v>
          </cell>
          <cell r="B7448" t="str">
            <v>580</v>
          </cell>
          <cell r="C7448" t="str">
            <v>40</v>
          </cell>
          <cell r="D7448" t="str">
            <v>85</v>
          </cell>
          <cell r="E7448" t="str">
            <v>065</v>
          </cell>
          <cell r="F7448" t="str">
            <v>5100.11</v>
          </cell>
          <cell r="G7448" t="str">
            <v>Benefits Medicare</v>
          </cell>
          <cell r="H7448">
            <v>0</v>
          </cell>
          <cell r="I7448">
            <v>0</v>
          </cell>
          <cell r="J7448">
            <v>0</v>
          </cell>
          <cell r="K7448">
            <v>0</v>
          </cell>
          <cell r="L7448">
            <v>0</v>
          </cell>
          <cell r="M7448">
            <v>0</v>
          </cell>
          <cell r="N7448">
            <v>0</v>
          </cell>
          <cell r="O7448" t="str">
            <v>+++</v>
          </cell>
        </row>
        <row r="7449">
          <cell r="A7449" t="str">
            <v>580.40.85.065-5100.12</v>
          </cell>
          <cell r="B7449" t="str">
            <v>580</v>
          </cell>
          <cell r="C7449" t="str">
            <v>40</v>
          </cell>
          <cell r="D7449" t="str">
            <v>85</v>
          </cell>
          <cell r="E7449" t="str">
            <v>065</v>
          </cell>
          <cell r="F7449" t="str">
            <v>5100.12</v>
          </cell>
          <cell r="G7449" t="str">
            <v>Benefits Annual Physical Exam</v>
          </cell>
          <cell r="H7449">
            <v>0</v>
          </cell>
          <cell r="I7449">
            <v>0</v>
          </cell>
          <cell r="J7449">
            <v>0</v>
          </cell>
          <cell r="K7449">
            <v>0</v>
          </cell>
          <cell r="L7449">
            <v>0</v>
          </cell>
          <cell r="M7449">
            <v>0</v>
          </cell>
          <cell r="N7449">
            <v>0</v>
          </cell>
          <cell r="O7449" t="str">
            <v>+++</v>
          </cell>
        </row>
        <row r="7450">
          <cell r="A7450" t="str">
            <v>580.40.85.065-5100.15</v>
          </cell>
          <cell r="B7450" t="str">
            <v>580</v>
          </cell>
          <cell r="C7450" t="str">
            <v>40</v>
          </cell>
          <cell r="D7450" t="str">
            <v>85</v>
          </cell>
          <cell r="E7450" t="str">
            <v>065</v>
          </cell>
          <cell r="F7450" t="str">
            <v>5100.15</v>
          </cell>
          <cell r="G7450" t="str">
            <v>Benefits Cell Phone Allowance</v>
          </cell>
          <cell r="H7450">
            <v>0</v>
          </cell>
          <cell r="I7450">
            <v>0</v>
          </cell>
          <cell r="J7450">
            <v>0</v>
          </cell>
          <cell r="K7450">
            <v>0</v>
          </cell>
          <cell r="L7450">
            <v>0</v>
          </cell>
          <cell r="M7450">
            <v>0</v>
          </cell>
          <cell r="N7450">
            <v>0</v>
          </cell>
          <cell r="O7450" t="str">
            <v>+++</v>
          </cell>
        </row>
        <row r="7451">
          <cell r="A7451" t="str">
            <v>580.40.85.065-5100.17</v>
          </cell>
          <cell r="B7451" t="str">
            <v>580</v>
          </cell>
          <cell r="C7451" t="str">
            <v>40</v>
          </cell>
          <cell r="D7451" t="str">
            <v>85</v>
          </cell>
          <cell r="E7451" t="str">
            <v>065</v>
          </cell>
          <cell r="F7451" t="str">
            <v>5100.17</v>
          </cell>
          <cell r="G7451" t="str">
            <v>Benefits Other Post Employment Benefits</v>
          </cell>
          <cell r="H7451">
            <v>0</v>
          </cell>
          <cell r="I7451">
            <v>0</v>
          </cell>
          <cell r="J7451">
            <v>0</v>
          </cell>
          <cell r="K7451">
            <v>0</v>
          </cell>
          <cell r="L7451">
            <v>0</v>
          </cell>
          <cell r="M7451">
            <v>0</v>
          </cell>
          <cell r="N7451">
            <v>0</v>
          </cell>
          <cell r="O7451" t="str">
            <v>+++</v>
          </cell>
        </row>
        <row r="7452">
          <cell r="A7452" t="str">
            <v>580.40.85.065-6000.01</v>
          </cell>
          <cell r="B7452" t="str">
            <v>580</v>
          </cell>
          <cell r="C7452" t="str">
            <v>40</v>
          </cell>
          <cell r="D7452" t="str">
            <v>85</v>
          </cell>
          <cell r="E7452" t="str">
            <v>065</v>
          </cell>
          <cell r="F7452" t="str">
            <v>6000.01</v>
          </cell>
          <cell r="G7452" t="str">
            <v>Professional Services General</v>
          </cell>
          <cell r="H7452">
            <v>0</v>
          </cell>
          <cell r="I7452">
            <v>0</v>
          </cell>
          <cell r="J7452">
            <v>0</v>
          </cell>
          <cell r="K7452">
            <v>0</v>
          </cell>
          <cell r="L7452">
            <v>0</v>
          </cell>
          <cell r="M7452">
            <v>0</v>
          </cell>
          <cell r="N7452">
            <v>0</v>
          </cell>
          <cell r="O7452" t="str">
            <v>+++</v>
          </cell>
        </row>
        <row r="7453">
          <cell r="A7453" t="str">
            <v>580.40.85.065-6000.07</v>
          </cell>
          <cell r="B7453" t="str">
            <v>580</v>
          </cell>
          <cell r="C7453" t="str">
            <v>40</v>
          </cell>
          <cell r="D7453" t="str">
            <v>85</v>
          </cell>
          <cell r="E7453" t="str">
            <v>065</v>
          </cell>
          <cell r="F7453" t="str">
            <v>6000.07</v>
          </cell>
          <cell r="G7453" t="str">
            <v>Professional Services Weed Abatement</v>
          </cell>
          <cell r="H7453">
            <v>0</v>
          </cell>
          <cell r="I7453">
            <v>0</v>
          </cell>
          <cell r="J7453">
            <v>0</v>
          </cell>
          <cell r="K7453">
            <v>0</v>
          </cell>
          <cell r="L7453">
            <v>0</v>
          </cell>
          <cell r="M7453">
            <v>0</v>
          </cell>
          <cell r="N7453">
            <v>0</v>
          </cell>
          <cell r="O7453" t="str">
            <v>+++</v>
          </cell>
        </row>
        <row r="7454">
          <cell r="A7454" t="str">
            <v>580.40.85.065-6000.09</v>
          </cell>
          <cell r="B7454" t="str">
            <v>580</v>
          </cell>
          <cell r="C7454" t="str">
            <v>40</v>
          </cell>
          <cell r="D7454" t="str">
            <v>85</v>
          </cell>
          <cell r="E7454" t="str">
            <v>065</v>
          </cell>
          <cell r="F7454" t="str">
            <v>6000.09</v>
          </cell>
          <cell r="G7454" t="str">
            <v>Professional Services Uniform</v>
          </cell>
          <cell r="H7454">
            <v>0</v>
          </cell>
          <cell r="I7454">
            <v>0</v>
          </cell>
          <cell r="J7454">
            <v>0</v>
          </cell>
          <cell r="K7454">
            <v>0</v>
          </cell>
          <cell r="L7454">
            <v>0</v>
          </cell>
          <cell r="M7454">
            <v>0</v>
          </cell>
          <cell r="N7454">
            <v>0</v>
          </cell>
          <cell r="O7454" t="str">
            <v>+++</v>
          </cell>
        </row>
        <row r="7455">
          <cell r="A7455" t="str">
            <v>580.40.85.065-6000.10</v>
          </cell>
          <cell r="B7455" t="str">
            <v>580</v>
          </cell>
          <cell r="C7455" t="str">
            <v>40</v>
          </cell>
          <cell r="D7455" t="str">
            <v>85</v>
          </cell>
          <cell r="E7455" t="str">
            <v>065</v>
          </cell>
          <cell r="F7455" t="str">
            <v>6000.10</v>
          </cell>
          <cell r="G7455" t="str">
            <v>Professional Services Consultant</v>
          </cell>
          <cell r="H7455">
            <v>0</v>
          </cell>
          <cell r="I7455">
            <v>0</v>
          </cell>
          <cell r="J7455">
            <v>0</v>
          </cell>
          <cell r="K7455">
            <v>0</v>
          </cell>
          <cell r="L7455">
            <v>0</v>
          </cell>
          <cell r="M7455">
            <v>0</v>
          </cell>
          <cell r="N7455">
            <v>0</v>
          </cell>
          <cell r="O7455" t="str">
            <v>+++</v>
          </cell>
        </row>
        <row r="7456">
          <cell r="A7456" t="str">
            <v>580.40.85.065-6000.12</v>
          </cell>
          <cell r="B7456" t="str">
            <v>580</v>
          </cell>
          <cell r="C7456" t="str">
            <v>40</v>
          </cell>
          <cell r="D7456" t="str">
            <v>85</v>
          </cell>
          <cell r="E7456" t="str">
            <v>065</v>
          </cell>
          <cell r="F7456" t="str">
            <v>6000.12</v>
          </cell>
          <cell r="G7456" t="str">
            <v>Professional Services Contract Services</v>
          </cell>
          <cell r="H7456">
            <v>0</v>
          </cell>
          <cell r="I7456">
            <v>0</v>
          </cell>
          <cell r="J7456">
            <v>0</v>
          </cell>
          <cell r="K7456">
            <v>0</v>
          </cell>
          <cell r="L7456">
            <v>0</v>
          </cell>
          <cell r="M7456">
            <v>0</v>
          </cell>
          <cell r="N7456">
            <v>0</v>
          </cell>
          <cell r="O7456" t="str">
            <v>+++</v>
          </cell>
        </row>
        <row r="7457">
          <cell r="A7457" t="str">
            <v>580.40.85.065-6000.13</v>
          </cell>
          <cell r="B7457" t="str">
            <v>580</v>
          </cell>
          <cell r="C7457" t="str">
            <v>40</v>
          </cell>
          <cell r="D7457" t="str">
            <v>85</v>
          </cell>
          <cell r="E7457" t="str">
            <v>065</v>
          </cell>
          <cell r="F7457" t="str">
            <v>6000.13</v>
          </cell>
          <cell r="G7457" t="str">
            <v>Professional Services Compliance Monitoring</v>
          </cell>
          <cell r="H7457">
            <v>0</v>
          </cell>
          <cell r="I7457">
            <v>0</v>
          </cell>
          <cell r="J7457">
            <v>0</v>
          </cell>
          <cell r="K7457">
            <v>0</v>
          </cell>
          <cell r="L7457">
            <v>0</v>
          </cell>
          <cell r="M7457">
            <v>0</v>
          </cell>
          <cell r="N7457">
            <v>0</v>
          </cell>
          <cell r="O7457" t="str">
            <v>+++</v>
          </cell>
        </row>
        <row r="7458">
          <cell r="A7458" t="str">
            <v>580.40.85.065-6000.14</v>
          </cell>
          <cell r="B7458" t="str">
            <v>580</v>
          </cell>
          <cell r="C7458" t="str">
            <v>40</v>
          </cell>
          <cell r="D7458" t="str">
            <v>85</v>
          </cell>
          <cell r="E7458" t="str">
            <v>065</v>
          </cell>
          <cell r="F7458" t="str">
            <v>6000.14</v>
          </cell>
          <cell r="G7458" t="str">
            <v>Professional Services IW Pre Analysis</v>
          </cell>
          <cell r="H7458">
            <v>0</v>
          </cell>
          <cell r="I7458">
            <v>0</v>
          </cell>
          <cell r="J7458">
            <v>0</v>
          </cell>
          <cell r="K7458">
            <v>0</v>
          </cell>
          <cell r="L7458">
            <v>0</v>
          </cell>
          <cell r="M7458">
            <v>0</v>
          </cell>
          <cell r="N7458">
            <v>0</v>
          </cell>
          <cell r="O7458" t="str">
            <v>+++</v>
          </cell>
        </row>
        <row r="7459">
          <cell r="A7459" t="str">
            <v>580.40.85.065-6000.18</v>
          </cell>
          <cell r="B7459" t="str">
            <v>580</v>
          </cell>
          <cell r="C7459" t="str">
            <v>40</v>
          </cell>
          <cell r="D7459" t="str">
            <v>85</v>
          </cell>
          <cell r="E7459" t="str">
            <v>065</v>
          </cell>
          <cell r="F7459" t="str">
            <v>6000.18</v>
          </cell>
          <cell r="G7459" t="str">
            <v>Professional Services Legal</v>
          </cell>
          <cell r="H7459">
            <v>0</v>
          </cell>
          <cell r="I7459">
            <v>0</v>
          </cell>
          <cell r="J7459">
            <v>0</v>
          </cell>
          <cell r="K7459">
            <v>0</v>
          </cell>
          <cell r="L7459">
            <v>0</v>
          </cell>
          <cell r="M7459">
            <v>0</v>
          </cell>
          <cell r="N7459">
            <v>0</v>
          </cell>
          <cell r="O7459" t="str">
            <v>+++</v>
          </cell>
        </row>
        <row r="7460">
          <cell r="A7460" t="str">
            <v>580.40.85.065-6100.01</v>
          </cell>
          <cell r="B7460" t="str">
            <v>580</v>
          </cell>
          <cell r="C7460" t="str">
            <v>40</v>
          </cell>
          <cell r="D7460" t="str">
            <v>85</v>
          </cell>
          <cell r="E7460" t="str">
            <v>065</v>
          </cell>
          <cell r="F7460" t="str">
            <v>6100.01</v>
          </cell>
          <cell r="G7460" t="str">
            <v>Utilities Electric</v>
          </cell>
          <cell r="H7460">
            <v>0</v>
          </cell>
          <cell r="I7460">
            <v>0</v>
          </cell>
          <cell r="J7460">
            <v>0</v>
          </cell>
          <cell r="K7460">
            <v>0</v>
          </cell>
          <cell r="L7460">
            <v>0</v>
          </cell>
          <cell r="M7460">
            <v>0</v>
          </cell>
          <cell r="N7460">
            <v>0</v>
          </cell>
          <cell r="O7460" t="str">
            <v>+++</v>
          </cell>
        </row>
        <row r="7461">
          <cell r="A7461" t="str">
            <v>580.40.85.065-6100.02</v>
          </cell>
          <cell r="B7461" t="str">
            <v>580</v>
          </cell>
          <cell r="C7461" t="str">
            <v>40</v>
          </cell>
          <cell r="D7461" t="str">
            <v>85</v>
          </cell>
          <cell r="E7461" t="str">
            <v>065</v>
          </cell>
          <cell r="F7461" t="str">
            <v>6100.02</v>
          </cell>
          <cell r="G7461" t="str">
            <v>Utilities Telephone</v>
          </cell>
          <cell r="H7461">
            <v>0</v>
          </cell>
          <cell r="I7461">
            <v>0</v>
          </cell>
          <cell r="J7461">
            <v>0</v>
          </cell>
          <cell r="K7461">
            <v>0</v>
          </cell>
          <cell r="L7461">
            <v>0</v>
          </cell>
          <cell r="M7461">
            <v>0</v>
          </cell>
          <cell r="N7461">
            <v>0</v>
          </cell>
          <cell r="O7461" t="str">
            <v>+++</v>
          </cell>
        </row>
        <row r="7462">
          <cell r="A7462" t="str">
            <v>580.40.85.065-6100.03</v>
          </cell>
          <cell r="B7462" t="str">
            <v>580</v>
          </cell>
          <cell r="C7462" t="str">
            <v>40</v>
          </cell>
          <cell r="D7462" t="str">
            <v>85</v>
          </cell>
          <cell r="E7462" t="str">
            <v>065</v>
          </cell>
          <cell r="F7462" t="str">
            <v>6100.03</v>
          </cell>
          <cell r="G7462" t="str">
            <v>Utilities Data Transmission / ISP</v>
          </cell>
          <cell r="H7462">
            <v>0</v>
          </cell>
          <cell r="I7462">
            <v>0</v>
          </cell>
          <cell r="J7462">
            <v>0</v>
          </cell>
          <cell r="K7462">
            <v>0</v>
          </cell>
          <cell r="L7462">
            <v>0</v>
          </cell>
          <cell r="M7462">
            <v>0</v>
          </cell>
          <cell r="N7462">
            <v>0</v>
          </cell>
          <cell r="O7462" t="str">
            <v>+++</v>
          </cell>
        </row>
        <row r="7463">
          <cell r="A7463" t="str">
            <v>580.40.85.065-6200.01</v>
          </cell>
          <cell r="B7463" t="str">
            <v>580</v>
          </cell>
          <cell r="C7463" t="str">
            <v>40</v>
          </cell>
          <cell r="D7463" t="str">
            <v>85</v>
          </cell>
          <cell r="E7463" t="str">
            <v>065</v>
          </cell>
          <cell r="F7463" t="str">
            <v>6200.01</v>
          </cell>
          <cell r="G7463" t="str">
            <v>Supplies Office</v>
          </cell>
          <cell r="H7463">
            <v>0</v>
          </cell>
          <cell r="I7463">
            <v>0</v>
          </cell>
          <cell r="J7463">
            <v>0</v>
          </cell>
          <cell r="K7463">
            <v>0</v>
          </cell>
          <cell r="L7463">
            <v>0</v>
          </cell>
          <cell r="M7463">
            <v>0</v>
          </cell>
          <cell r="N7463">
            <v>0</v>
          </cell>
          <cell r="O7463" t="str">
            <v>+++</v>
          </cell>
        </row>
        <row r="7464">
          <cell r="A7464" t="str">
            <v>580.40.85.065-6200.02</v>
          </cell>
          <cell r="B7464" t="str">
            <v>580</v>
          </cell>
          <cell r="C7464" t="str">
            <v>40</v>
          </cell>
          <cell r="D7464" t="str">
            <v>85</v>
          </cell>
          <cell r="E7464" t="str">
            <v>065</v>
          </cell>
          <cell r="F7464" t="str">
            <v>6200.02</v>
          </cell>
          <cell r="G7464" t="str">
            <v>Supplies Special Department</v>
          </cell>
          <cell r="H7464">
            <v>0</v>
          </cell>
          <cell r="I7464">
            <v>0</v>
          </cell>
          <cell r="J7464">
            <v>0</v>
          </cell>
          <cell r="K7464">
            <v>0</v>
          </cell>
          <cell r="L7464">
            <v>0</v>
          </cell>
          <cell r="M7464">
            <v>0</v>
          </cell>
          <cell r="N7464">
            <v>0</v>
          </cell>
          <cell r="O7464" t="str">
            <v>+++</v>
          </cell>
        </row>
        <row r="7465">
          <cell r="A7465" t="str">
            <v>580.40.85.065-6200.03</v>
          </cell>
          <cell r="B7465" t="str">
            <v>580</v>
          </cell>
          <cell r="C7465" t="str">
            <v>40</v>
          </cell>
          <cell r="D7465" t="str">
            <v>85</v>
          </cell>
          <cell r="E7465" t="str">
            <v>065</v>
          </cell>
          <cell r="F7465" t="str">
            <v>6200.03</v>
          </cell>
          <cell r="G7465" t="str">
            <v>Supplies Copier Maintenance &amp; Supplies</v>
          </cell>
          <cell r="H7465">
            <v>0</v>
          </cell>
          <cell r="I7465">
            <v>0</v>
          </cell>
          <cell r="J7465">
            <v>0</v>
          </cell>
          <cell r="K7465">
            <v>0</v>
          </cell>
          <cell r="L7465">
            <v>0</v>
          </cell>
          <cell r="M7465">
            <v>0</v>
          </cell>
          <cell r="N7465">
            <v>0</v>
          </cell>
          <cell r="O7465" t="str">
            <v>+++</v>
          </cell>
        </row>
        <row r="7466">
          <cell r="A7466" t="str">
            <v>580.40.85.065-6200.04</v>
          </cell>
          <cell r="B7466" t="str">
            <v>580</v>
          </cell>
          <cell r="C7466" t="str">
            <v>40</v>
          </cell>
          <cell r="D7466" t="str">
            <v>85</v>
          </cell>
          <cell r="E7466" t="str">
            <v>065</v>
          </cell>
          <cell r="F7466" t="str">
            <v>6200.04</v>
          </cell>
          <cell r="G7466" t="str">
            <v>Supplies Postage</v>
          </cell>
          <cell r="H7466">
            <v>0</v>
          </cell>
          <cell r="I7466">
            <v>0</v>
          </cell>
          <cell r="J7466">
            <v>0</v>
          </cell>
          <cell r="K7466">
            <v>0</v>
          </cell>
          <cell r="L7466">
            <v>0</v>
          </cell>
          <cell r="M7466">
            <v>0</v>
          </cell>
          <cell r="N7466">
            <v>0</v>
          </cell>
          <cell r="O7466" t="str">
            <v>+++</v>
          </cell>
        </row>
        <row r="7467">
          <cell r="A7467" t="str">
            <v>580.40.85.065-6200.05</v>
          </cell>
          <cell r="B7467" t="str">
            <v>580</v>
          </cell>
          <cell r="C7467" t="str">
            <v>40</v>
          </cell>
          <cell r="D7467" t="str">
            <v>85</v>
          </cell>
          <cell r="E7467" t="str">
            <v>065</v>
          </cell>
          <cell r="F7467" t="str">
            <v>6200.05</v>
          </cell>
          <cell r="G7467" t="str">
            <v>Supplies Gasoline</v>
          </cell>
          <cell r="H7467">
            <v>0</v>
          </cell>
          <cell r="I7467">
            <v>0</v>
          </cell>
          <cell r="J7467">
            <v>0</v>
          </cell>
          <cell r="K7467">
            <v>0</v>
          </cell>
          <cell r="L7467">
            <v>0</v>
          </cell>
          <cell r="M7467">
            <v>0</v>
          </cell>
          <cell r="N7467">
            <v>0</v>
          </cell>
          <cell r="O7467" t="str">
            <v>+++</v>
          </cell>
        </row>
        <row r="7468">
          <cell r="A7468" t="str">
            <v>580.40.85.065-6200.06</v>
          </cell>
          <cell r="B7468" t="str">
            <v>580</v>
          </cell>
          <cell r="C7468" t="str">
            <v>40</v>
          </cell>
          <cell r="D7468" t="str">
            <v>85</v>
          </cell>
          <cell r="E7468" t="str">
            <v>065</v>
          </cell>
          <cell r="F7468" t="str">
            <v>6200.06</v>
          </cell>
          <cell r="G7468" t="str">
            <v>Supplies Propane</v>
          </cell>
          <cell r="H7468">
            <v>0</v>
          </cell>
          <cell r="I7468">
            <v>0</v>
          </cell>
          <cell r="J7468">
            <v>0</v>
          </cell>
          <cell r="K7468">
            <v>0</v>
          </cell>
          <cell r="L7468">
            <v>0</v>
          </cell>
          <cell r="M7468">
            <v>0</v>
          </cell>
          <cell r="N7468">
            <v>0</v>
          </cell>
          <cell r="O7468" t="str">
            <v>+++</v>
          </cell>
        </row>
        <row r="7469">
          <cell r="A7469" t="str">
            <v>580.40.85.065-6200.07</v>
          </cell>
          <cell r="B7469" t="str">
            <v>580</v>
          </cell>
          <cell r="C7469" t="str">
            <v>40</v>
          </cell>
          <cell r="D7469" t="str">
            <v>85</v>
          </cell>
          <cell r="E7469" t="str">
            <v>065</v>
          </cell>
          <cell r="F7469" t="str">
            <v>6200.07</v>
          </cell>
          <cell r="G7469" t="str">
            <v>Supplies Radio Communication &amp; Maint</v>
          </cell>
          <cell r="H7469">
            <v>0</v>
          </cell>
          <cell r="I7469">
            <v>0</v>
          </cell>
          <cell r="J7469">
            <v>0</v>
          </cell>
          <cell r="K7469">
            <v>0</v>
          </cell>
          <cell r="L7469">
            <v>0</v>
          </cell>
          <cell r="M7469">
            <v>0</v>
          </cell>
          <cell r="N7469">
            <v>0</v>
          </cell>
          <cell r="O7469" t="str">
            <v>+++</v>
          </cell>
        </row>
        <row r="7470">
          <cell r="A7470" t="str">
            <v>580.40.85.065-6200.09</v>
          </cell>
          <cell r="B7470" t="str">
            <v>580</v>
          </cell>
          <cell r="C7470" t="str">
            <v>40</v>
          </cell>
          <cell r="D7470" t="str">
            <v>85</v>
          </cell>
          <cell r="E7470" t="str">
            <v>065</v>
          </cell>
          <cell r="F7470" t="str">
            <v>6200.09</v>
          </cell>
          <cell r="G7470" t="str">
            <v>Supplies Data Processing</v>
          </cell>
          <cell r="H7470">
            <v>0</v>
          </cell>
          <cell r="I7470">
            <v>0</v>
          </cell>
          <cell r="J7470">
            <v>0</v>
          </cell>
          <cell r="K7470">
            <v>0</v>
          </cell>
          <cell r="L7470">
            <v>0</v>
          </cell>
          <cell r="M7470">
            <v>0</v>
          </cell>
          <cell r="N7470">
            <v>0</v>
          </cell>
          <cell r="O7470" t="str">
            <v>+++</v>
          </cell>
        </row>
        <row r="7471">
          <cell r="A7471" t="str">
            <v>580.40.85.065-6200.10</v>
          </cell>
          <cell r="B7471" t="str">
            <v>580</v>
          </cell>
          <cell r="C7471" t="str">
            <v>40</v>
          </cell>
          <cell r="D7471" t="str">
            <v>85</v>
          </cell>
          <cell r="E7471" t="str">
            <v>065</v>
          </cell>
          <cell r="F7471" t="str">
            <v>6200.10</v>
          </cell>
          <cell r="G7471" t="str">
            <v>Supplies Protective Clothing</v>
          </cell>
          <cell r="H7471">
            <v>0</v>
          </cell>
          <cell r="I7471">
            <v>0</v>
          </cell>
          <cell r="J7471">
            <v>0</v>
          </cell>
          <cell r="K7471">
            <v>0</v>
          </cell>
          <cell r="L7471">
            <v>0</v>
          </cell>
          <cell r="M7471">
            <v>0</v>
          </cell>
          <cell r="N7471">
            <v>0</v>
          </cell>
          <cell r="O7471" t="str">
            <v>+++</v>
          </cell>
        </row>
        <row r="7472">
          <cell r="A7472" t="str">
            <v>580.40.85.065-6200.12</v>
          </cell>
          <cell r="B7472" t="str">
            <v>580</v>
          </cell>
          <cell r="C7472" t="str">
            <v>40</v>
          </cell>
          <cell r="D7472" t="str">
            <v>85</v>
          </cell>
          <cell r="E7472" t="str">
            <v>065</v>
          </cell>
          <cell r="F7472" t="str">
            <v>6200.12</v>
          </cell>
          <cell r="G7472" t="str">
            <v>Supplies CNG</v>
          </cell>
          <cell r="H7472">
            <v>0</v>
          </cell>
          <cell r="I7472">
            <v>0</v>
          </cell>
          <cell r="J7472">
            <v>0</v>
          </cell>
          <cell r="K7472">
            <v>0</v>
          </cell>
          <cell r="L7472">
            <v>0</v>
          </cell>
          <cell r="M7472">
            <v>0</v>
          </cell>
          <cell r="N7472">
            <v>0</v>
          </cell>
          <cell r="O7472" t="str">
            <v>+++</v>
          </cell>
        </row>
        <row r="7473">
          <cell r="A7473" t="str">
            <v>580.40.85.065-6280.03</v>
          </cell>
          <cell r="B7473" t="str">
            <v>580</v>
          </cell>
          <cell r="C7473" t="str">
            <v>40</v>
          </cell>
          <cell r="D7473" t="str">
            <v>85</v>
          </cell>
          <cell r="E7473" t="str">
            <v>065</v>
          </cell>
          <cell r="F7473" t="str">
            <v>6280.03</v>
          </cell>
          <cell r="G7473" t="str">
            <v>Supplies-Public Works Soundwall Repair</v>
          </cell>
          <cell r="H7473">
            <v>0</v>
          </cell>
          <cell r="I7473">
            <v>0</v>
          </cell>
          <cell r="J7473">
            <v>0</v>
          </cell>
          <cell r="K7473">
            <v>0</v>
          </cell>
          <cell r="L7473">
            <v>0</v>
          </cell>
          <cell r="M7473">
            <v>0</v>
          </cell>
          <cell r="N7473">
            <v>0</v>
          </cell>
          <cell r="O7473" t="str">
            <v>+++</v>
          </cell>
        </row>
        <row r="7474">
          <cell r="A7474" t="str">
            <v>580.40.85.065-6280.04</v>
          </cell>
          <cell r="B7474" t="str">
            <v>580</v>
          </cell>
          <cell r="C7474" t="str">
            <v>40</v>
          </cell>
          <cell r="D7474" t="str">
            <v>85</v>
          </cell>
          <cell r="E7474" t="str">
            <v>065</v>
          </cell>
          <cell r="F7474" t="str">
            <v>6280.04</v>
          </cell>
          <cell r="G7474" t="str">
            <v>Supplies-Public Works Sidewalk Repair</v>
          </cell>
          <cell r="H7474">
            <v>0</v>
          </cell>
          <cell r="I7474">
            <v>0</v>
          </cell>
          <cell r="J7474">
            <v>0</v>
          </cell>
          <cell r="K7474">
            <v>0</v>
          </cell>
          <cell r="L7474">
            <v>0</v>
          </cell>
          <cell r="M7474">
            <v>0</v>
          </cell>
          <cell r="N7474">
            <v>0</v>
          </cell>
          <cell r="O7474" t="str">
            <v>+++</v>
          </cell>
        </row>
        <row r="7475">
          <cell r="A7475" t="str">
            <v>580.40.85.065-6280.05</v>
          </cell>
          <cell r="B7475" t="str">
            <v>580</v>
          </cell>
          <cell r="C7475" t="str">
            <v>40</v>
          </cell>
          <cell r="D7475" t="str">
            <v>85</v>
          </cell>
          <cell r="E7475" t="str">
            <v>065</v>
          </cell>
          <cell r="F7475" t="str">
            <v>6280.05</v>
          </cell>
          <cell r="G7475" t="str">
            <v>Supplies-Public Works Traffic Signs</v>
          </cell>
          <cell r="H7475">
            <v>0</v>
          </cell>
          <cell r="I7475">
            <v>0</v>
          </cell>
          <cell r="J7475">
            <v>0</v>
          </cell>
          <cell r="K7475">
            <v>0</v>
          </cell>
          <cell r="L7475">
            <v>0</v>
          </cell>
          <cell r="M7475">
            <v>0</v>
          </cell>
          <cell r="N7475">
            <v>0</v>
          </cell>
          <cell r="O7475" t="str">
            <v>+++</v>
          </cell>
        </row>
        <row r="7476">
          <cell r="A7476" t="str">
            <v>580.40.85.065-6280.08</v>
          </cell>
          <cell r="B7476" t="str">
            <v>580</v>
          </cell>
          <cell r="C7476" t="str">
            <v>40</v>
          </cell>
          <cell r="D7476" t="str">
            <v>85</v>
          </cell>
          <cell r="E7476" t="str">
            <v>065</v>
          </cell>
          <cell r="F7476" t="str">
            <v>6280.08</v>
          </cell>
          <cell r="G7476" t="str">
            <v>Supplies-Public Works Pump</v>
          </cell>
          <cell r="H7476">
            <v>0</v>
          </cell>
          <cell r="I7476">
            <v>0</v>
          </cell>
          <cell r="J7476">
            <v>0</v>
          </cell>
          <cell r="K7476">
            <v>0</v>
          </cell>
          <cell r="L7476">
            <v>0</v>
          </cell>
          <cell r="M7476">
            <v>0</v>
          </cell>
          <cell r="N7476">
            <v>0</v>
          </cell>
          <cell r="O7476" t="str">
            <v>+++</v>
          </cell>
        </row>
        <row r="7477">
          <cell r="A7477" t="str">
            <v>580.40.85.065-6280.09</v>
          </cell>
          <cell r="B7477" t="str">
            <v>580</v>
          </cell>
          <cell r="C7477" t="str">
            <v>40</v>
          </cell>
          <cell r="D7477" t="str">
            <v>85</v>
          </cell>
          <cell r="E7477" t="str">
            <v>065</v>
          </cell>
          <cell r="F7477" t="str">
            <v>6280.09</v>
          </cell>
          <cell r="G7477" t="str">
            <v>Supplies-Public Works Storm Drain System</v>
          </cell>
          <cell r="H7477">
            <v>0</v>
          </cell>
          <cell r="I7477">
            <v>0</v>
          </cell>
          <cell r="J7477">
            <v>0</v>
          </cell>
          <cell r="K7477">
            <v>0</v>
          </cell>
          <cell r="L7477">
            <v>0</v>
          </cell>
          <cell r="M7477">
            <v>0</v>
          </cell>
          <cell r="N7477">
            <v>0</v>
          </cell>
          <cell r="O7477" t="str">
            <v>+++</v>
          </cell>
        </row>
        <row r="7478">
          <cell r="A7478" t="str">
            <v>580.40.85.065-6280.10</v>
          </cell>
          <cell r="B7478" t="str">
            <v>580</v>
          </cell>
          <cell r="C7478" t="str">
            <v>40</v>
          </cell>
          <cell r="D7478" t="str">
            <v>85</v>
          </cell>
          <cell r="E7478" t="str">
            <v>065</v>
          </cell>
          <cell r="F7478" t="str">
            <v>6280.10</v>
          </cell>
          <cell r="G7478" t="str">
            <v>Supplies-Public Works Storm Drain Basin</v>
          </cell>
          <cell r="H7478">
            <v>0</v>
          </cell>
          <cell r="I7478">
            <v>0</v>
          </cell>
          <cell r="J7478">
            <v>0</v>
          </cell>
          <cell r="K7478">
            <v>0</v>
          </cell>
          <cell r="L7478">
            <v>0</v>
          </cell>
          <cell r="M7478">
            <v>0</v>
          </cell>
          <cell r="N7478">
            <v>0</v>
          </cell>
          <cell r="O7478" t="str">
            <v>+++</v>
          </cell>
        </row>
        <row r="7479">
          <cell r="A7479" t="str">
            <v>580.40.85.065-6280.11</v>
          </cell>
          <cell r="B7479" t="str">
            <v>580</v>
          </cell>
          <cell r="C7479" t="str">
            <v>40</v>
          </cell>
          <cell r="D7479" t="str">
            <v>85</v>
          </cell>
          <cell r="E7479" t="str">
            <v>065</v>
          </cell>
          <cell r="F7479" t="str">
            <v>6280.11</v>
          </cell>
          <cell r="G7479" t="str">
            <v>Supplies-Public Works Custodial</v>
          </cell>
          <cell r="H7479">
            <v>0</v>
          </cell>
          <cell r="I7479">
            <v>0</v>
          </cell>
          <cell r="J7479">
            <v>0</v>
          </cell>
          <cell r="K7479">
            <v>0</v>
          </cell>
          <cell r="L7479">
            <v>0</v>
          </cell>
          <cell r="M7479">
            <v>0</v>
          </cell>
          <cell r="N7479">
            <v>0</v>
          </cell>
          <cell r="O7479" t="str">
            <v>+++</v>
          </cell>
        </row>
        <row r="7480">
          <cell r="A7480" t="str">
            <v>580.40.85.065-6280.12</v>
          </cell>
          <cell r="B7480" t="str">
            <v>580</v>
          </cell>
          <cell r="C7480" t="str">
            <v>40</v>
          </cell>
          <cell r="D7480" t="str">
            <v>85</v>
          </cell>
          <cell r="E7480" t="str">
            <v>065</v>
          </cell>
          <cell r="F7480" t="str">
            <v>6280.12</v>
          </cell>
          <cell r="G7480" t="str">
            <v>Supplies-Public Works Chemicals</v>
          </cell>
          <cell r="H7480">
            <v>0</v>
          </cell>
          <cell r="I7480">
            <v>0</v>
          </cell>
          <cell r="J7480">
            <v>0</v>
          </cell>
          <cell r="K7480">
            <v>0</v>
          </cell>
          <cell r="L7480">
            <v>0</v>
          </cell>
          <cell r="M7480">
            <v>0</v>
          </cell>
          <cell r="N7480">
            <v>0</v>
          </cell>
          <cell r="O7480" t="str">
            <v>+++</v>
          </cell>
        </row>
        <row r="7481">
          <cell r="A7481" t="str">
            <v>580.40.85.065-6280.13</v>
          </cell>
          <cell r="B7481" t="str">
            <v>580</v>
          </cell>
          <cell r="C7481" t="str">
            <v>40</v>
          </cell>
          <cell r="D7481" t="str">
            <v>85</v>
          </cell>
          <cell r="E7481" t="str">
            <v>065</v>
          </cell>
          <cell r="F7481" t="str">
            <v>6280.13</v>
          </cell>
          <cell r="G7481" t="str">
            <v>Supplies-Public Works Laboratory</v>
          </cell>
          <cell r="H7481">
            <v>0</v>
          </cell>
          <cell r="I7481">
            <v>0</v>
          </cell>
          <cell r="J7481">
            <v>0</v>
          </cell>
          <cell r="K7481">
            <v>0</v>
          </cell>
          <cell r="L7481">
            <v>0</v>
          </cell>
          <cell r="M7481">
            <v>0</v>
          </cell>
          <cell r="N7481">
            <v>0</v>
          </cell>
          <cell r="O7481" t="str">
            <v>+++</v>
          </cell>
        </row>
        <row r="7482">
          <cell r="A7482" t="str">
            <v>580.40.85.065-6280.14</v>
          </cell>
          <cell r="B7482" t="str">
            <v>580</v>
          </cell>
          <cell r="C7482" t="str">
            <v>40</v>
          </cell>
          <cell r="D7482" t="str">
            <v>85</v>
          </cell>
          <cell r="E7482" t="str">
            <v>065</v>
          </cell>
          <cell r="F7482" t="str">
            <v>6280.14</v>
          </cell>
          <cell r="G7482" t="str">
            <v>Supplies-Public Works Protective Clothing</v>
          </cell>
          <cell r="H7482">
            <v>0</v>
          </cell>
          <cell r="I7482">
            <v>0</v>
          </cell>
          <cell r="J7482">
            <v>0</v>
          </cell>
          <cell r="K7482">
            <v>0</v>
          </cell>
          <cell r="L7482">
            <v>0</v>
          </cell>
          <cell r="M7482">
            <v>0</v>
          </cell>
          <cell r="N7482">
            <v>0</v>
          </cell>
          <cell r="O7482" t="str">
            <v>+++</v>
          </cell>
        </row>
        <row r="7483">
          <cell r="A7483" t="str">
            <v>580.40.85.065-6280.15</v>
          </cell>
          <cell r="B7483" t="str">
            <v>580</v>
          </cell>
          <cell r="C7483" t="str">
            <v>40</v>
          </cell>
          <cell r="D7483" t="str">
            <v>85</v>
          </cell>
          <cell r="E7483" t="str">
            <v>065</v>
          </cell>
          <cell r="F7483" t="str">
            <v>6280.15</v>
          </cell>
          <cell r="G7483" t="str">
            <v>Supplies-Public Works Mechanics Tools</v>
          </cell>
          <cell r="H7483">
            <v>0</v>
          </cell>
          <cell r="I7483">
            <v>0</v>
          </cell>
          <cell r="J7483">
            <v>0</v>
          </cell>
          <cell r="K7483">
            <v>0</v>
          </cell>
          <cell r="L7483">
            <v>0</v>
          </cell>
          <cell r="M7483">
            <v>0</v>
          </cell>
          <cell r="N7483">
            <v>0</v>
          </cell>
          <cell r="O7483" t="str">
            <v>+++</v>
          </cell>
        </row>
        <row r="7484">
          <cell r="A7484" t="str">
            <v>580.40.85.065-6280.16</v>
          </cell>
          <cell r="B7484" t="str">
            <v>580</v>
          </cell>
          <cell r="C7484" t="str">
            <v>40</v>
          </cell>
          <cell r="D7484" t="str">
            <v>85</v>
          </cell>
          <cell r="E7484" t="str">
            <v>065</v>
          </cell>
          <cell r="F7484" t="str">
            <v>6280.16</v>
          </cell>
          <cell r="G7484" t="str">
            <v>Supplies-Public Works UV System Supplies</v>
          </cell>
          <cell r="H7484">
            <v>0</v>
          </cell>
          <cell r="I7484">
            <v>0</v>
          </cell>
          <cell r="J7484">
            <v>0</v>
          </cell>
          <cell r="K7484">
            <v>0</v>
          </cell>
          <cell r="L7484">
            <v>0</v>
          </cell>
          <cell r="M7484">
            <v>0</v>
          </cell>
          <cell r="N7484">
            <v>0</v>
          </cell>
          <cell r="O7484" t="str">
            <v>+++</v>
          </cell>
        </row>
        <row r="7485">
          <cell r="A7485" t="str">
            <v>580.40.85.065-6280.19</v>
          </cell>
          <cell r="B7485" t="str">
            <v>580</v>
          </cell>
          <cell r="C7485" t="str">
            <v>40</v>
          </cell>
          <cell r="D7485" t="str">
            <v>85</v>
          </cell>
          <cell r="E7485" t="str">
            <v>065</v>
          </cell>
          <cell r="F7485" t="str">
            <v>6280.19</v>
          </cell>
          <cell r="G7485" t="str">
            <v>Supplies-Public Works Specialty Maintenance Tools</v>
          </cell>
          <cell r="H7485">
            <v>0</v>
          </cell>
          <cell r="I7485">
            <v>0</v>
          </cell>
          <cell r="J7485">
            <v>0</v>
          </cell>
          <cell r="K7485">
            <v>0</v>
          </cell>
          <cell r="L7485">
            <v>0</v>
          </cell>
          <cell r="M7485">
            <v>0</v>
          </cell>
          <cell r="N7485">
            <v>0</v>
          </cell>
          <cell r="O7485" t="str">
            <v>+++</v>
          </cell>
        </row>
        <row r="7486">
          <cell r="A7486" t="str">
            <v>580.40.85.065-6280.20</v>
          </cell>
          <cell r="B7486" t="str">
            <v>580</v>
          </cell>
          <cell r="C7486" t="str">
            <v>40</v>
          </cell>
          <cell r="D7486" t="str">
            <v>85</v>
          </cell>
          <cell r="E7486" t="str">
            <v>065</v>
          </cell>
          <cell r="F7486" t="str">
            <v>6280.20</v>
          </cell>
          <cell r="G7486" t="str">
            <v>Supplies-Public Works Bin Repair</v>
          </cell>
          <cell r="H7486">
            <v>0</v>
          </cell>
          <cell r="I7486">
            <v>0</v>
          </cell>
          <cell r="J7486">
            <v>0</v>
          </cell>
          <cell r="K7486">
            <v>0</v>
          </cell>
          <cell r="L7486">
            <v>0</v>
          </cell>
          <cell r="M7486">
            <v>0</v>
          </cell>
          <cell r="N7486">
            <v>0</v>
          </cell>
          <cell r="O7486" t="str">
            <v>+++</v>
          </cell>
        </row>
        <row r="7487">
          <cell r="A7487" t="str">
            <v>580.40.85.065-6280.21</v>
          </cell>
          <cell r="B7487" t="str">
            <v>580</v>
          </cell>
          <cell r="C7487" t="str">
            <v>40</v>
          </cell>
          <cell r="D7487" t="str">
            <v>85</v>
          </cell>
          <cell r="E7487" t="str">
            <v>065</v>
          </cell>
          <cell r="F7487" t="str">
            <v>6280.21</v>
          </cell>
          <cell r="G7487" t="str">
            <v>Supplies-Public Works Used Oil Grant</v>
          </cell>
          <cell r="H7487">
            <v>0</v>
          </cell>
          <cell r="I7487">
            <v>0</v>
          </cell>
          <cell r="J7487">
            <v>0</v>
          </cell>
          <cell r="K7487">
            <v>0</v>
          </cell>
          <cell r="L7487">
            <v>0</v>
          </cell>
          <cell r="M7487">
            <v>0</v>
          </cell>
          <cell r="N7487">
            <v>0</v>
          </cell>
          <cell r="O7487" t="str">
            <v>+++</v>
          </cell>
        </row>
        <row r="7488">
          <cell r="A7488" t="str">
            <v>580.40.85.065-6280.22</v>
          </cell>
          <cell r="B7488" t="str">
            <v>580</v>
          </cell>
          <cell r="C7488" t="str">
            <v>40</v>
          </cell>
          <cell r="D7488" t="str">
            <v>85</v>
          </cell>
          <cell r="E7488" t="str">
            <v>065</v>
          </cell>
          <cell r="F7488" t="str">
            <v>6280.22</v>
          </cell>
          <cell r="G7488" t="str">
            <v>Supplies-Public Works Recycled Products</v>
          </cell>
          <cell r="H7488">
            <v>0</v>
          </cell>
          <cell r="I7488">
            <v>0</v>
          </cell>
          <cell r="J7488">
            <v>0</v>
          </cell>
          <cell r="K7488">
            <v>0</v>
          </cell>
          <cell r="L7488">
            <v>0</v>
          </cell>
          <cell r="M7488">
            <v>0</v>
          </cell>
          <cell r="N7488">
            <v>0</v>
          </cell>
          <cell r="O7488" t="str">
            <v>+++</v>
          </cell>
        </row>
        <row r="7489">
          <cell r="A7489" t="str">
            <v>580.40.85.065-6280.23</v>
          </cell>
          <cell r="B7489" t="str">
            <v>580</v>
          </cell>
          <cell r="C7489" t="str">
            <v>40</v>
          </cell>
          <cell r="D7489" t="str">
            <v>85</v>
          </cell>
          <cell r="E7489" t="str">
            <v>065</v>
          </cell>
          <cell r="F7489" t="str">
            <v>6280.23</v>
          </cell>
          <cell r="G7489" t="str">
            <v>Supplies-Public Works Recycling Education Program</v>
          </cell>
          <cell r="H7489">
            <v>0</v>
          </cell>
          <cell r="I7489">
            <v>0</v>
          </cell>
          <cell r="J7489">
            <v>0</v>
          </cell>
          <cell r="K7489">
            <v>0</v>
          </cell>
          <cell r="L7489">
            <v>0</v>
          </cell>
          <cell r="M7489">
            <v>0</v>
          </cell>
          <cell r="N7489">
            <v>0</v>
          </cell>
          <cell r="O7489" t="str">
            <v>+++</v>
          </cell>
        </row>
        <row r="7490">
          <cell r="A7490" t="str">
            <v>580.40.85.065-6280.25</v>
          </cell>
          <cell r="B7490" t="str">
            <v>580</v>
          </cell>
          <cell r="C7490" t="str">
            <v>40</v>
          </cell>
          <cell r="D7490" t="str">
            <v>85</v>
          </cell>
          <cell r="E7490" t="str">
            <v>065</v>
          </cell>
          <cell r="F7490" t="str">
            <v>6280.25</v>
          </cell>
          <cell r="G7490" t="str">
            <v>Supplies-Public Works Collection Containers</v>
          </cell>
          <cell r="H7490">
            <v>0</v>
          </cell>
          <cell r="I7490">
            <v>0</v>
          </cell>
          <cell r="J7490">
            <v>0</v>
          </cell>
          <cell r="K7490">
            <v>0</v>
          </cell>
          <cell r="L7490">
            <v>0</v>
          </cell>
          <cell r="M7490">
            <v>0</v>
          </cell>
          <cell r="N7490">
            <v>0</v>
          </cell>
          <cell r="O7490" t="str">
            <v>+++</v>
          </cell>
        </row>
        <row r="7491">
          <cell r="A7491" t="str">
            <v>580.40.85.065-6280.26</v>
          </cell>
          <cell r="B7491" t="str">
            <v>580</v>
          </cell>
          <cell r="C7491" t="str">
            <v>40</v>
          </cell>
          <cell r="D7491" t="str">
            <v>85</v>
          </cell>
          <cell r="E7491" t="str">
            <v>065</v>
          </cell>
          <cell r="F7491" t="str">
            <v>6280.26</v>
          </cell>
          <cell r="G7491" t="str">
            <v>Supplies-Public Works 3 Cart System Containers</v>
          </cell>
          <cell r="H7491">
            <v>0</v>
          </cell>
          <cell r="I7491">
            <v>0</v>
          </cell>
          <cell r="J7491">
            <v>0</v>
          </cell>
          <cell r="K7491">
            <v>0</v>
          </cell>
          <cell r="L7491">
            <v>0</v>
          </cell>
          <cell r="M7491">
            <v>0</v>
          </cell>
          <cell r="N7491">
            <v>0</v>
          </cell>
          <cell r="O7491" t="str">
            <v>+++</v>
          </cell>
        </row>
        <row r="7492">
          <cell r="A7492" t="str">
            <v>580.40.85.065-6280.27</v>
          </cell>
          <cell r="B7492" t="str">
            <v>580</v>
          </cell>
          <cell r="C7492" t="str">
            <v>40</v>
          </cell>
          <cell r="D7492" t="str">
            <v>85</v>
          </cell>
          <cell r="E7492" t="str">
            <v>065</v>
          </cell>
          <cell r="F7492" t="str">
            <v>6280.27</v>
          </cell>
          <cell r="G7492" t="str">
            <v>Supplies-Public Works SSJID Surface Water</v>
          </cell>
          <cell r="H7492">
            <v>0</v>
          </cell>
          <cell r="I7492">
            <v>0</v>
          </cell>
          <cell r="J7492">
            <v>0</v>
          </cell>
          <cell r="K7492">
            <v>0</v>
          </cell>
          <cell r="L7492">
            <v>0</v>
          </cell>
          <cell r="M7492">
            <v>0</v>
          </cell>
          <cell r="N7492">
            <v>0</v>
          </cell>
          <cell r="O7492" t="str">
            <v>+++</v>
          </cell>
        </row>
        <row r="7493">
          <cell r="A7493" t="str">
            <v>580.40.85.065-6280.28</v>
          </cell>
          <cell r="B7493" t="str">
            <v>580</v>
          </cell>
          <cell r="C7493" t="str">
            <v>40</v>
          </cell>
          <cell r="D7493" t="str">
            <v>85</v>
          </cell>
          <cell r="E7493" t="str">
            <v>065</v>
          </cell>
          <cell r="F7493" t="str">
            <v>6280.28</v>
          </cell>
          <cell r="G7493" t="str">
            <v>Supplies-Public Works Water Treatment Chemicals</v>
          </cell>
          <cell r="H7493">
            <v>0</v>
          </cell>
          <cell r="I7493">
            <v>0</v>
          </cell>
          <cell r="J7493">
            <v>0</v>
          </cell>
          <cell r="K7493">
            <v>0</v>
          </cell>
          <cell r="L7493">
            <v>0</v>
          </cell>
          <cell r="M7493">
            <v>0</v>
          </cell>
          <cell r="N7493">
            <v>0</v>
          </cell>
          <cell r="O7493" t="str">
            <v>+++</v>
          </cell>
        </row>
        <row r="7494">
          <cell r="A7494" t="str">
            <v>580.40.85.065-6280.29</v>
          </cell>
          <cell r="B7494" t="str">
            <v>580</v>
          </cell>
          <cell r="C7494" t="str">
            <v>40</v>
          </cell>
          <cell r="D7494" t="str">
            <v>85</v>
          </cell>
          <cell r="E7494" t="str">
            <v>065</v>
          </cell>
          <cell r="F7494" t="str">
            <v>6280.29</v>
          </cell>
          <cell r="G7494" t="str">
            <v>Supplies-Public Works Water Treatment</v>
          </cell>
          <cell r="H7494">
            <v>0</v>
          </cell>
          <cell r="I7494">
            <v>0</v>
          </cell>
          <cell r="J7494">
            <v>0</v>
          </cell>
          <cell r="K7494">
            <v>0</v>
          </cell>
          <cell r="L7494">
            <v>0</v>
          </cell>
          <cell r="M7494">
            <v>0</v>
          </cell>
          <cell r="N7494">
            <v>0</v>
          </cell>
          <cell r="O7494" t="str">
            <v>+++</v>
          </cell>
        </row>
        <row r="7495">
          <cell r="A7495" t="str">
            <v>580.40.85.065-6280.30</v>
          </cell>
          <cell r="B7495" t="str">
            <v>580</v>
          </cell>
          <cell r="C7495" t="str">
            <v>40</v>
          </cell>
          <cell r="D7495" t="str">
            <v>85</v>
          </cell>
          <cell r="E7495" t="str">
            <v>065</v>
          </cell>
          <cell r="F7495" t="str">
            <v>6280.30</v>
          </cell>
          <cell r="G7495" t="str">
            <v>Supplies-Public Works Automated &amp; Hand Tools</v>
          </cell>
          <cell r="H7495">
            <v>0</v>
          </cell>
          <cell r="I7495">
            <v>0</v>
          </cell>
          <cell r="J7495">
            <v>0</v>
          </cell>
          <cell r="K7495">
            <v>0</v>
          </cell>
          <cell r="L7495">
            <v>0</v>
          </cell>
          <cell r="M7495">
            <v>0</v>
          </cell>
          <cell r="N7495">
            <v>0</v>
          </cell>
          <cell r="O7495" t="str">
            <v>+++</v>
          </cell>
        </row>
        <row r="7496">
          <cell r="A7496" t="str">
            <v>580.40.85.065-6280.31</v>
          </cell>
          <cell r="B7496" t="str">
            <v>580</v>
          </cell>
          <cell r="C7496" t="str">
            <v>40</v>
          </cell>
          <cell r="D7496" t="str">
            <v>85</v>
          </cell>
          <cell r="E7496" t="str">
            <v>065</v>
          </cell>
          <cell r="F7496" t="str">
            <v>6280.31</v>
          </cell>
          <cell r="G7496" t="str">
            <v>Supplies-Public Works Water Conservation</v>
          </cell>
          <cell r="H7496">
            <v>0</v>
          </cell>
          <cell r="I7496">
            <v>0</v>
          </cell>
          <cell r="J7496">
            <v>0</v>
          </cell>
          <cell r="K7496">
            <v>0</v>
          </cell>
          <cell r="L7496">
            <v>0</v>
          </cell>
          <cell r="M7496">
            <v>0</v>
          </cell>
          <cell r="N7496">
            <v>0</v>
          </cell>
          <cell r="O7496" t="str">
            <v>+++</v>
          </cell>
        </row>
        <row r="7497">
          <cell r="A7497" t="str">
            <v>580.40.85.065-6280.32</v>
          </cell>
          <cell r="B7497" t="str">
            <v>580</v>
          </cell>
          <cell r="C7497" t="str">
            <v>40</v>
          </cell>
          <cell r="D7497" t="str">
            <v>85</v>
          </cell>
          <cell r="E7497" t="str">
            <v>065</v>
          </cell>
          <cell r="F7497" t="str">
            <v>6280.32</v>
          </cell>
          <cell r="G7497" t="str">
            <v>Supplies-Public Works Water Distribution System</v>
          </cell>
          <cell r="H7497">
            <v>0</v>
          </cell>
          <cell r="I7497">
            <v>0</v>
          </cell>
          <cell r="J7497">
            <v>0</v>
          </cell>
          <cell r="K7497">
            <v>0</v>
          </cell>
          <cell r="L7497">
            <v>0</v>
          </cell>
          <cell r="M7497">
            <v>0</v>
          </cell>
          <cell r="N7497">
            <v>0</v>
          </cell>
          <cell r="O7497" t="str">
            <v>+++</v>
          </cell>
        </row>
        <row r="7498">
          <cell r="A7498" t="str">
            <v>580.40.85.065-6280.33</v>
          </cell>
          <cell r="B7498" t="str">
            <v>580</v>
          </cell>
          <cell r="C7498" t="str">
            <v>40</v>
          </cell>
          <cell r="D7498" t="str">
            <v>85</v>
          </cell>
          <cell r="E7498" t="str">
            <v>065</v>
          </cell>
          <cell r="F7498" t="str">
            <v>6280.33</v>
          </cell>
          <cell r="G7498" t="str">
            <v>Supplies-Public Works Fire Hydrants</v>
          </cell>
          <cell r="H7498">
            <v>0</v>
          </cell>
          <cell r="I7498">
            <v>0</v>
          </cell>
          <cell r="J7498">
            <v>0</v>
          </cell>
          <cell r="K7498">
            <v>0</v>
          </cell>
          <cell r="L7498">
            <v>0</v>
          </cell>
          <cell r="M7498">
            <v>0</v>
          </cell>
          <cell r="N7498">
            <v>0</v>
          </cell>
          <cell r="O7498" t="str">
            <v>+++</v>
          </cell>
        </row>
        <row r="7499">
          <cell r="A7499" t="str">
            <v>580.40.85.065-6280.34</v>
          </cell>
          <cell r="B7499" t="str">
            <v>580</v>
          </cell>
          <cell r="C7499" t="str">
            <v>40</v>
          </cell>
          <cell r="D7499" t="str">
            <v>85</v>
          </cell>
          <cell r="E7499" t="str">
            <v>065</v>
          </cell>
          <cell r="F7499" t="str">
            <v>6280.34</v>
          </cell>
          <cell r="G7499" t="str">
            <v>Supplies-Public Works Wells &amp; Pumps</v>
          </cell>
          <cell r="H7499">
            <v>0</v>
          </cell>
          <cell r="I7499">
            <v>0</v>
          </cell>
          <cell r="J7499">
            <v>0</v>
          </cell>
          <cell r="K7499">
            <v>0</v>
          </cell>
          <cell r="L7499">
            <v>0</v>
          </cell>
          <cell r="M7499">
            <v>0</v>
          </cell>
          <cell r="N7499">
            <v>0</v>
          </cell>
          <cell r="O7499" t="str">
            <v>+++</v>
          </cell>
        </row>
        <row r="7500">
          <cell r="A7500" t="str">
            <v>580.40.85.065-6280.35</v>
          </cell>
          <cell r="B7500" t="str">
            <v>580</v>
          </cell>
          <cell r="C7500" t="str">
            <v>40</v>
          </cell>
          <cell r="D7500" t="str">
            <v>85</v>
          </cell>
          <cell r="E7500" t="str">
            <v>065</v>
          </cell>
          <cell r="F7500" t="str">
            <v>6280.35</v>
          </cell>
          <cell r="G7500" t="str">
            <v>Supplies-Public Works Water Meters &amp; Boxes</v>
          </cell>
          <cell r="H7500">
            <v>0</v>
          </cell>
          <cell r="I7500">
            <v>0</v>
          </cell>
          <cell r="J7500">
            <v>0</v>
          </cell>
          <cell r="K7500">
            <v>0</v>
          </cell>
          <cell r="L7500">
            <v>0</v>
          </cell>
          <cell r="M7500">
            <v>0</v>
          </cell>
          <cell r="N7500">
            <v>0</v>
          </cell>
          <cell r="O7500" t="str">
            <v>+++</v>
          </cell>
        </row>
        <row r="7501">
          <cell r="A7501" t="str">
            <v>580.40.85.065-6280.36</v>
          </cell>
          <cell r="B7501" t="str">
            <v>580</v>
          </cell>
          <cell r="C7501" t="str">
            <v>40</v>
          </cell>
          <cell r="D7501" t="str">
            <v>85</v>
          </cell>
          <cell r="E7501" t="str">
            <v>065</v>
          </cell>
          <cell r="F7501" t="str">
            <v>6280.36</v>
          </cell>
          <cell r="G7501" t="str">
            <v>Supplies-Public Works Traffic Calming</v>
          </cell>
          <cell r="H7501">
            <v>0</v>
          </cell>
          <cell r="I7501">
            <v>0</v>
          </cell>
          <cell r="J7501">
            <v>0</v>
          </cell>
          <cell r="K7501">
            <v>0</v>
          </cell>
          <cell r="L7501">
            <v>0</v>
          </cell>
          <cell r="M7501">
            <v>0</v>
          </cell>
          <cell r="N7501">
            <v>0</v>
          </cell>
          <cell r="O7501" t="str">
            <v>+++</v>
          </cell>
        </row>
        <row r="7502">
          <cell r="A7502" t="str">
            <v>580.40.85.065-6280.38</v>
          </cell>
          <cell r="B7502" t="str">
            <v>580</v>
          </cell>
          <cell r="C7502" t="str">
            <v>40</v>
          </cell>
          <cell r="D7502" t="str">
            <v>85</v>
          </cell>
          <cell r="E7502" t="str">
            <v>065</v>
          </cell>
          <cell r="F7502" t="str">
            <v>6280.38</v>
          </cell>
          <cell r="G7502" t="str">
            <v>Supplies-Public Works Global Supplies</v>
          </cell>
          <cell r="H7502">
            <v>0</v>
          </cell>
          <cell r="I7502">
            <v>0</v>
          </cell>
          <cell r="J7502">
            <v>0</v>
          </cell>
          <cell r="K7502">
            <v>0</v>
          </cell>
          <cell r="L7502">
            <v>0</v>
          </cell>
          <cell r="M7502">
            <v>0</v>
          </cell>
          <cell r="N7502">
            <v>0</v>
          </cell>
          <cell r="O7502" t="str">
            <v>+++</v>
          </cell>
        </row>
        <row r="7503">
          <cell r="A7503" t="str">
            <v>580.40.85.065-6280.39</v>
          </cell>
          <cell r="B7503" t="str">
            <v>580</v>
          </cell>
          <cell r="C7503" t="str">
            <v>40</v>
          </cell>
          <cell r="D7503" t="str">
            <v>85</v>
          </cell>
          <cell r="E7503" t="str">
            <v>065</v>
          </cell>
          <cell r="F7503" t="str">
            <v>6280.39</v>
          </cell>
          <cell r="G7503" t="str">
            <v>Supplies-Public Works Industrial Waste Pretreatment</v>
          </cell>
          <cell r="H7503">
            <v>0</v>
          </cell>
          <cell r="I7503">
            <v>0</v>
          </cell>
          <cell r="J7503">
            <v>0</v>
          </cell>
          <cell r="K7503">
            <v>0</v>
          </cell>
          <cell r="L7503">
            <v>0</v>
          </cell>
          <cell r="M7503">
            <v>0</v>
          </cell>
          <cell r="N7503">
            <v>0</v>
          </cell>
          <cell r="O7503" t="str">
            <v>+++</v>
          </cell>
        </row>
        <row r="7504">
          <cell r="A7504" t="str">
            <v>580.40.85.065-6280.41</v>
          </cell>
          <cell r="B7504" t="str">
            <v>580</v>
          </cell>
          <cell r="C7504" t="str">
            <v>40</v>
          </cell>
          <cell r="D7504" t="str">
            <v>85</v>
          </cell>
          <cell r="E7504" t="str">
            <v>065</v>
          </cell>
          <cell r="F7504" t="str">
            <v>6280.41</v>
          </cell>
          <cell r="G7504" t="str">
            <v>Supplies-Public Works Bevarage Container Grant</v>
          </cell>
          <cell r="H7504">
            <v>0</v>
          </cell>
          <cell r="I7504">
            <v>0</v>
          </cell>
          <cell r="J7504">
            <v>0</v>
          </cell>
          <cell r="K7504">
            <v>0</v>
          </cell>
          <cell r="L7504">
            <v>0</v>
          </cell>
          <cell r="M7504">
            <v>0</v>
          </cell>
          <cell r="N7504">
            <v>0</v>
          </cell>
          <cell r="O7504" t="str">
            <v>+++</v>
          </cell>
        </row>
        <row r="7505">
          <cell r="A7505" t="str">
            <v>580.40.85.065-6280.42</v>
          </cell>
          <cell r="B7505" t="str">
            <v>580</v>
          </cell>
          <cell r="C7505" t="str">
            <v>40</v>
          </cell>
          <cell r="D7505" t="str">
            <v>85</v>
          </cell>
          <cell r="E7505" t="str">
            <v>065</v>
          </cell>
          <cell r="F7505" t="str">
            <v>6280.42</v>
          </cell>
          <cell r="G7505" t="str">
            <v>Supplies-Public Works Industrial Wastewater</v>
          </cell>
          <cell r="H7505">
            <v>0</v>
          </cell>
          <cell r="I7505">
            <v>0</v>
          </cell>
          <cell r="J7505">
            <v>0</v>
          </cell>
          <cell r="K7505">
            <v>0</v>
          </cell>
          <cell r="L7505">
            <v>0</v>
          </cell>
          <cell r="M7505">
            <v>0</v>
          </cell>
          <cell r="N7505">
            <v>0</v>
          </cell>
          <cell r="O7505" t="str">
            <v>+++</v>
          </cell>
        </row>
        <row r="7506">
          <cell r="A7506" t="str">
            <v>580.40.85.065-6300.01</v>
          </cell>
          <cell r="B7506" t="str">
            <v>580</v>
          </cell>
          <cell r="C7506" t="str">
            <v>40</v>
          </cell>
          <cell r="D7506" t="str">
            <v>85</v>
          </cell>
          <cell r="E7506" t="str">
            <v>065</v>
          </cell>
          <cell r="F7506" t="str">
            <v>6300.01</v>
          </cell>
          <cell r="G7506" t="str">
            <v>Dues &amp; Subscriptions Memberships</v>
          </cell>
          <cell r="H7506">
            <v>0</v>
          </cell>
          <cell r="I7506">
            <v>0</v>
          </cell>
          <cell r="J7506">
            <v>0</v>
          </cell>
          <cell r="K7506">
            <v>0</v>
          </cell>
          <cell r="L7506">
            <v>0</v>
          </cell>
          <cell r="M7506">
            <v>0</v>
          </cell>
          <cell r="N7506">
            <v>0</v>
          </cell>
          <cell r="O7506" t="str">
            <v>+++</v>
          </cell>
        </row>
        <row r="7507">
          <cell r="A7507" t="str">
            <v>580.40.85.065-6300.02</v>
          </cell>
          <cell r="B7507" t="str">
            <v>580</v>
          </cell>
          <cell r="C7507" t="str">
            <v>40</v>
          </cell>
          <cell r="D7507" t="str">
            <v>85</v>
          </cell>
          <cell r="E7507" t="str">
            <v>065</v>
          </cell>
          <cell r="F7507" t="str">
            <v>6300.02</v>
          </cell>
          <cell r="G7507" t="str">
            <v>Dues &amp; Subscriptions Publications</v>
          </cell>
          <cell r="H7507">
            <v>0</v>
          </cell>
          <cell r="I7507">
            <v>0</v>
          </cell>
          <cell r="J7507">
            <v>0</v>
          </cell>
          <cell r="K7507">
            <v>0</v>
          </cell>
          <cell r="L7507">
            <v>0</v>
          </cell>
          <cell r="M7507">
            <v>0</v>
          </cell>
          <cell r="N7507">
            <v>0</v>
          </cell>
          <cell r="O7507" t="str">
            <v>+++</v>
          </cell>
        </row>
        <row r="7508">
          <cell r="A7508" t="str">
            <v>580.40.85.065-6300.03</v>
          </cell>
          <cell r="B7508" t="str">
            <v>580</v>
          </cell>
          <cell r="C7508" t="str">
            <v>40</v>
          </cell>
          <cell r="D7508" t="str">
            <v>85</v>
          </cell>
          <cell r="E7508" t="str">
            <v>065</v>
          </cell>
          <cell r="F7508" t="str">
            <v>6300.03</v>
          </cell>
          <cell r="G7508" t="str">
            <v>Dues &amp; Subscriptions Certifications</v>
          </cell>
          <cell r="H7508">
            <v>0</v>
          </cell>
          <cell r="I7508">
            <v>0</v>
          </cell>
          <cell r="J7508">
            <v>0</v>
          </cell>
          <cell r="K7508">
            <v>0</v>
          </cell>
          <cell r="L7508">
            <v>0</v>
          </cell>
          <cell r="M7508">
            <v>0</v>
          </cell>
          <cell r="N7508">
            <v>0</v>
          </cell>
          <cell r="O7508" t="str">
            <v>+++</v>
          </cell>
        </row>
        <row r="7509">
          <cell r="A7509" t="str">
            <v>580.40.85.065-6350.01</v>
          </cell>
          <cell r="B7509" t="str">
            <v>580</v>
          </cell>
          <cell r="C7509" t="str">
            <v>40</v>
          </cell>
          <cell r="D7509" t="str">
            <v>85</v>
          </cell>
          <cell r="E7509" t="str">
            <v>065</v>
          </cell>
          <cell r="F7509" t="str">
            <v>6350.01</v>
          </cell>
          <cell r="G7509" t="str">
            <v>Maintenance Agreements &amp; Licenses License/Software Maintenance</v>
          </cell>
          <cell r="H7509">
            <v>0</v>
          </cell>
          <cell r="I7509">
            <v>0</v>
          </cell>
          <cell r="J7509">
            <v>0</v>
          </cell>
          <cell r="K7509">
            <v>0</v>
          </cell>
          <cell r="L7509">
            <v>0</v>
          </cell>
          <cell r="M7509">
            <v>0</v>
          </cell>
          <cell r="N7509">
            <v>0</v>
          </cell>
          <cell r="O7509" t="str">
            <v>+++</v>
          </cell>
        </row>
        <row r="7510">
          <cell r="A7510" t="str">
            <v>580.40.85.065-6350.02</v>
          </cell>
          <cell r="B7510" t="str">
            <v>580</v>
          </cell>
          <cell r="C7510" t="str">
            <v>40</v>
          </cell>
          <cell r="D7510" t="str">
            <v>85</v>
          </cell>
          <cell r="E7510" t="str">
            <v>065</v>
          </cell>
          <cell r="F7510" t="str">
            <v>6350.02</v>
          </cell>
          <cell r="G7510" t="str">
            <v>Maintenance Agreements &amp; Licenses Hardware Maintenance</v>
          </cell>
          <cell r="H7510">
            <v>0</v>
          </cell>
          <cell r="I7510">
            <v>0</v>
          </cell>
          <cell r="J7510">
            <v>0</v>
          </cell>
          <cell r="K7510">
            <v>0</v>
          </cell>
          <cell r="L7510">
            <v>0</v>
          </cell>
          <cell r="M7510">
            <v>0</v>
          </cell>
          <cell r="N7510">
            <v>0</v>
          </cell>
          <cell r="O7510" t="str">
            <v>+++</v>
          </cell>
        </row>
        <row r="7511">
          <cell r="A7511" t="str">
            <v>580.40.85.065-6350.03</v>
          </cell>
          <cell r="B7511" t="str">
            <v>580</v>
          </cell>
          <cell r="C7511" t="str">
            <v>40</v>
          </cell>
          <cell r="D7511" t="str">
            <v>85</v>
          </cell>
          <cell r="E7511" t="str">
            <v>065</v>
          </cell>
          <cell r="F7511" t="str">
            <v>6350.03</v>
          </cell>
          <cell r="G7511" t="str">
            <v>Maintenance Agreements &amp; Licenses Maintenance Agreements</v>
          </cell>
          <cell r="H7511">
            <v>0</v>
          </cell>
          <cell r="I7511">
            <v>0</v>
          </cell>
          <cell r="J7511">
            <v>0</v>
          </cell>
          <cell r="K7511">
            <v>0</v>
          </cell>
          <cell r="L7511">
            <v>0</v>
          </cell>
          <cell r="M7511">
            <v>0</v>
          </cell>
          <cell r="N7511">
            <v>0</v>
          </cell>
          <cell r="O7511" t="str">
            <v>+++</v>
          </cell>
        </row>
        <row r="7512">
          <cell r="A7512" t="str">
            <v>580.40.85.065-6350.04</v>
          </cell>
          <cell r="B7512" t="str">
            <v>580</v>
          </cell>
          <cell r="C7512" t="str">
            <v>40</v>
          </cell>
          <cell r="D7512" t="str">
            <v>85</v>
          </cell>
          <cell r="E7512" t="str">
            <v>065</v>
          </cell>
          <cell r="F7512" t="str">
            <v>6350.04</v>
          </cell>
          <cell r="G7512" t="str">
            <v>Maintenance Agreements &amp; Licenses SCADA</v>
          </cell>
          <cell r="H7512">
            <v>0</v>
          </cell>
          <cell r="I7512">
            <v>0</v>
          </cell>
          <cell r="J7512">
            <v>0</v>
          </cell>
          <cell r="K7512">
            <v>0</v>
          </cell>
          <cell r="L7512">
            <v>0</v>
          </cell>
          <cell r="M7512">
            <v>0</v>
          </cell>
          <cell r="N7512">
            <v>0</v>
          </cell>
          <cell r="O7512" t="str">
            <v>+++</v>
          </cell>
        </row>
        <row r="7513">
          <cell r="A7513" t="str">
            <v>580.40.85.065-6350.05</v>
          </cell>
          <cell r="B7513" t="str">
            <v>580</v>
          </cell>
          <cell r="C7513" t="str">
            <v>40</v>
          </cell>
          <cell r="D7513" t="str">
            <v>85</v>
          </cell>
          <cell r="E7513" t="str">
            <v>065</v>
          </cell>
          <cell r="F7513" t="str">
            <v>6350.05</v>
          </cell>
          <cell r="G7513" t="str">
            <v>Maintenance Agreements &amp; Licenses Traffic Control</v>
          </cell>
          <cell r="H7513">
            <v>0</v>
          </cell>
          <cell r="I7513">
            <v>0</v>
          </cell>
          <cell r="J7513">
            <v>0</v>
          </cell>
          <cell r="K7513">
            <v>0</v>
          </cell>
          <cell r="L7513">
            <v>0</v>
          </cell>
          <cell r="M7513">
            <v>0</v>
          </cell>
          <cell r="N7513">
            <v>0</v>
          </cell>
          <cell r="O7513" t="str">
            <v>+++</v>
          </cell>
        </row>
        <row r="7514">
          <cell r="A7514" t="str">
            <v>580.40.85.065-6350.06</v>
          </cell>
          <cell r="B7514" t="str">
            <v>580</v>
          </cell>
          <cell r="C7514" t="str">
            <v>40</v>
          </cell>
          <cell r="D7514" t="str">
            <v>85</v>
          </cell>
          <cell r="E7514" t="str">
            <v>065</v>
          </cell>
          <cell r="F7514" t="str">
            <v>6350.06</v>
          </cell>
          <cell r="G7514" t="str">
            <v>Maintenance Agreements &amp; Licenses Streetlights</v>
          </cell>
          <cell r="H7514">
            <v>0</v>
          </cell>
          <cell r="I7514">
            <v>0</v>
          </cell>
          <cell r="J7514">
            <v>0</v>
          </cell>
          <cell r="K7514">
            <v>0</v>
          </cell>
          <cell r="L7514">
            <v>0</v>
          </cell>
          <cell r="M7514">
            <v>0</v>
          </cell>
          <cell r="N7514">
            <v>0</v>
          </cell>
          <cell r="O7514" t="str">
            <v>+++</v>
          </cell>
        </row>
        <row r="7515">
          <cell r="A7515" t="str">
            <v>580.40.85.065-6375.01</v>
          </cell>
          <cell r="B7515" t="str">
            <v>580</v>
          </cell>
          <cell r="C7515" t="str">
            <v>40</v>
          </cell>
          <cell r="D7515" t="str">
            <v>85</v>
          </cell>
          <cell r="E7515" t="str">
            <v>065</v>
          </cell>
          <cell r="F7515" t="str">
            <v>6375.01</v>
          </cell>
          <cell r="G7515" t="str">
            <v>Operating Fees NPDES Permit Renewal</v>
          </cell>
          <cell r="H7515">
            <v>0</v>
          </cell>
          <cell r="I7515">
            <v>0</v>
          </cell>
          <cell r="J7515">
            <v>0</v>
          </cell>
          <cell r="K7515">
            <v>0</v>
          </cell>
          <cell r="L7515">
            <v>0</v>
          </cell>
          <cell r="M7515">
            <v>0</v>
          </cell>
          <cell r="N7515">
            <v>0</v>
          </cell>
          <cell r="O7515" t="str">
            <v>+++</v>
          </cell>
        </row>
        <row r="7516">
          <cell r="A7516" t="str">
            <v>580.40.85.065-6375.02</v>
          </cell>
          <cell r="B7516" t="str">
            <v>580</v>
          </cell>
          <cell r="C7516" t="str">
            <v>40</v>
          </cell>
          <cell r="D7516" t="str">
            <v>85</v>
          </cell>
          <cell r="E7516" t="str">
            <v>065</v>
          </cell>
          <cell r="F7516" t="str">
            <v>6375.02</v>
          </cell>
          <cell r="G7516" t="str">
            <v>Operating Fees NPDES Permit Compliance</v>
          </cell>
          <cell r="H7516">
            <v>0</v>
          </cell>
          <cell r="I7516">
            <v>0</v>
          </cell>
          <cell r="J7516">
            <v>0</v>
          </cell>
          <cell r="K7516">
            <v>0</v>
          </cell>
          <cell r="L7516">
            <v>0</v>
          </cell>
          <cell r="M7516">
            <v>0</v>
          </cell>
          <cell r="N7516">
            <v>0</v>
          </cell>
          <cell r="O7516" t="str">
            <v>+++</v>
          </cell>
        </row>
        <row r="7517">
          <cell r="A7517" t="str">
            <v>580.40.85.065-6375.03</v>
          </cell>
          <cell r="B7517" t="str">
            <v>580</v>
          </cell>
          <cell r="C7517" t="str">
            <v>40</v>
          </cell>
          <cell r="D7517" t="str">
            <v>85</v>
          </cell>
          <cell r="E7517" t="str">
            <v>065</v>
          </cell>
          <cell r="F7517" t="str">
            <v>6375.03</v>
          </cell>
          <cell r="G7517" t="str">
            <v>Operating Fees SSJID Drainage</v>
          </cell>
          <cell r="H7517">
            <v>0</v>
          </cell>
          <cell r="I7517">
            <v>0</v>
          </cell>
          <cell r="J7517">
            <v>0</v>
          </cell>
          <cell r="K7517">
            <v>0</v>
          </cell>
          <cell r="L7517">
            <v>0</v>
          </cell>
          <cell r="M7517">
            <v>0</v>
          </cell>
          <cell r="N7517">
            <v>0</v>
          </cell>
          <cell r="O7517" t="str">
            <v>+++</v>
          </cell>
        </row>
        <row r="7518">
          <cell r="A7518" t="str">
            <v>580.40.85.065-6375.04</v>
          </cell>
          <cell r="B7518" t="str">
            <v>580</v>
          </cell>
          <cell r="C7518" t="str">
            <v>40</v>
          </cell>
          <cell r="D7518" t="str">
            <v>85</v>
          </cell>
          <cell r="E7518" t="str">
            <v>065</v>
          </cell>
          <cell r="F7518" t="str">
            <v>6375.04</v>
          </cell>
          <cell r="G7518" t="str">
            <v>Operating Fees Operating Permits</v>
          </cell>
          <cell r="H7518">
            <v>0</v>
          </cell>
          <cell r="I7518">
            <v>0</v>
          </cell>
          <cell r="J7518">
            <v>0</v>
          </cell>
          <cell r="K7518">
            <v>0</v>
          </cell>
          <cell r="L7518">
            <v>0</v>
          </cell>
          <cell r="M7518">
            <v>0</v>
          </cell>
          <cell r="N7518">
            <v>0</v>
          </cell>
          <cell r="O7518" t="str">
            <v>+++</v>
          </cell>
        </row>
        <row r="7519">
          <cell r="A7519" t="str">
            <v>580.40.85.065-6375.05</v>
          </cell>
          <cell r="B7519" t="str">
            <v>580</v>
          </cell>
          <cell r="C7519" t="str">
            <v>40</v>
          </cell>
          <cell r="D7519" t="str">
            <v>85</v>
          </cell>
          <cell r="E7519" t="str">
            <v>065</v>
          </cell>
          <cell r="F7519" t="str">
            <v>6375.05</v>
          </cell>
          <cell r="G7519" t="str">
            <v>Operating Fees Annual Waste Discharger</v>
          </cell>
          <cell r="H7519">
            <v>0</v>
          </cell>
          <cell r="I7519">
            <v>0</v>
          </cell>
          <cell r="J7519">
            <v>0</v>
          </cell>
          <cell r="K7519">
            <v>0</v>
          </cell>
          <cell r="L7519">
            <v>0</v>
          </cell>
          <cell r="M7519">
            <v>0</v>
          </cell>
          <cell r="N7519">
            <v>0</v>
          </cell>
          <cell r="O7519" t="str">
            <v>+++</v>
          </cell>
        </row>
        <row r="7520">
          <cell r="A7520" t="str">
            <v>580.40.85.065-6375.07</v>
          </cell>
          <cell r="B7520" t="str">
            <v>580</v>
          </cell>
          <cell r="C7520" t="str">
            <v>40</v>
          </cell>
          <cell r="D7520" t="str">
            <v>85</v>
          </cell>
          <cell r="E7520" t="str">
            <v>065</v>
          </cell>
          <cell r="F7520" t="str">
            <v>6375.07</v>
          </cell>
          <cell r="G7520" t="str">
            <v>Operating Fees Permit</v>
          </cell>
          <cell r="H7520">
            <v>0</v>
          </cell>
          <cell r="I7520">
            <v>0</v>
          </cell>
          <cell r="J7520">
            <v>0</v>
          </cell>
          <cell r="K7520">
            <v>0</v>
          </cell>
          <cell r="L7520">
            <v>0</v>
          </cell>
          <cell r="M7520">
            <v>0</v>
          </cell>
          <cell r="N7520">
            <v>0</v>
          </cell>
          <cell r="O7520" t="str">
            <v>+++</v>
          </cell>
        </row>
        <row r="7521">
          <cell r="A7521" t="str">
            <v>580.40.85.065-6375.08</v>
          </cell>
          <cell r="B7521" t="str">
            <v>580</v>
          </cell>
          <cell r="C7521" t="str">
            <v>40</v>
          </cell>
          <cell r="D7521" t="str">
            <v>85</v>
          </cell>
          <cell r="E7521" t="str">
            <v>065</v>
          </cell>
          <cell r="F7521" t="str">
            <v>6375.08</v>
          </cell>
          <cell r="G7521" t="str">
            <v>Operating Fees Operating Permits Reg</v>
          </cell>
          <cell r="H7521">
            <v>0</v>
          </cell>
          <cell r="I7521">
            <v>0</v>
          </cell>
          <cell r="J7521">
            <v>0</v>
          </cell>
          <cell r="K7521">
            <v>0</v>
          </cell>
          <cell r="L7521">
            <v>0</v>
          </cell>
          <cell r="M7521">
            <v>0</v>
          </cell>
          <cell r="N7521">
            <v>0</v>
          </cell>
          <cell r="O7521" t="str">
            <v>+++</v>
          </cell>
        </row>
        <row r="7522">
          <cell r="A7522" t="str">
            <v>580.40.85.065-6375.09</v>
          </cell>
          <cell r="B7522" t="str">
            <v>580</v>
          </cell>
          <cell r="C7522" t="str">
            <v>40</v>
          </cell>
          <cell r="D7522" t="str">
            <v>85</v>
          </cell>
          <cell r="E7522" t="str">
            <v>065</v>
          </cell>
          <cell r="F7522" t="str">
            <v>6375.09</v>
          </cell>
          <cell r="G7522" t="str">
            <v>Operating Fees Dumping</v>
          </cell>
          <cell r="H7522">
            <v>0</v>
          </cell>
          <cell r="I7522">
            <v>0</v>
          </cell>
          <cell r="J7522">
            <v>0</v>
          </cell>
          <cell r="K7522">
            <v>0</v>
          </cell>
          <cell r="L7522">
            <v>0</v>
          </cell>
          <cell r="M7522">
            <v>0</v>
          </cell>
          <cell r="N7522">
            <v>0</v>
          </cell>
          <cell r="O7522" t="str">
            <v>+++</v>
          </cell>
        </row>
        <row r="7523">
          <cell r="A7523" t="str">
            <v>580.40.85.065-6375.10</v>
          </cell>
          <cell r="B7523" t="str">
            <v>580</v>
          </cell>
          <cell r="C7523" t="str">
            <v>40</v>
          </cell>
          <cell r="D7523" t="str">
            <v>85</v>
          </cell>
          <cell r="E7523" t="str">
            <v>065</v>
          </cell>
          <cell r="F7523" t="str">
            <v>6375.10</v>
          </cell>
          <cell r="G7523" t="str">
            <v>Operating Fees Sludge Disposal</v>
          </cell>
          <cell r="H7523">
            <v>0</v>
          </cell>
          <cell r="I7523">
            <v>0</v>
          </cell>
          <cell r="J7523">
            <v>0</v>
          </cell>
          <cell r="K7523">
            <v>0</v>
          </cell>
          <cell r="L7523">
            <v>0</v>
          </cell>
          <cell r="M7523">
            <v>0</v>
          </cell>
          <cell r="N7523">
            <v>0</v>
          </cell>
          <cell r="O7523" t="str">
            <v>+++</v>
          </cell>
        </row>
        <row r="7524">
          <cell r="A7524" t="str">
            <v>580.40.85.065-6375.11</v>
          </cell>
          <cell r="B7524" t="str">
            <v>580</v>
          </cell>
          <cell r="C7524" t="str">
            <v>40</v>
          </cell>
          <cell r="D7524" t="str">
            <v>85</v>
          </cell>
          <cell r="E7524" t="str">
            <v>065</v>
          </cell>
          <cell r="F7524" t="str">
            <v>6375.11</v>
          </cell>
          <cell r="G7524" t="str">
            <v>Operating Fees Compost Tipping</v>
          </cell>
          <cell r="H7524">
            <v>0</v>
          </cell>
          <cell r="I7524">
            <v>0</v>
          </cell>
          <cell r="J7524">
            <v>0</v>
          </cell>
          <cell r="K7524">
            <v>0</v>
          </cell>
          <cell r="L7524">
            <v>0</v>
          </cell>
          <cell r="M7524">
            <v>0</v>
          </cell>
          <cell r="N7524">
            <v>0</v>
          </cell>
          <cell r="O7524" t="str">
            <v>+++</v>
          </cell>
        </row>
        <row r="7525">
          <cell r="A7525" t="str">
            <v>580.40.85.065-6375.12</v>
          </cell>
          <cell r="B7525" t="str">
            <v>580</v>
          </cell>
          <cell r="C7525" t="str">
            <v>40</v>
          </cell>
          <cell r="D7525" t="str">
            <v>85</v>
          </cell>
          <cell r="E7525" t="str">
            <v>065</v>
          </cell>
          <cell r="F7525" t="str">
            <v>6375.12</v>
          </cell>
          <cell r="G7525" t="str">
            <v>Operating Fees Curbside Recycling</v>
          </cell>
          <cell r="H7525">
            <v>0</v>
          </cell>
          <cell r="I7525">
            <v>0</v>
          </cell>
          <cell r="J7525">
            <v>0</v>
          </cell>
          <cell r="K7525">
            <v>0</v>
          </cell>
          <cell r="L7525">
            <v>0</v>
          </cell>
          <cell r="M7525">
            <v>0</v>
          </cell>
          <cell r="N7525">
            <v>0</v>
          </cell>
          <cell r="O7525" t="str">
            <v>+++</v>
          </cell>
        </row>
        <row r="7526">
          <cell r="A7526" t="str">
            <v>580.40.85.065-6375.15</v>
          </cell>
          <cell r="B7526" t="str">
            <v>580</v>
          </cell>
          <cell r="C7526" t="str">
            <v>40</v>
          </cell>
          <cell r="D7526" t="str">
            <v>85</v>
          </cell>
          <cell r="E7526" t="str">
            <v>065</v>
          </cell>
          <cell r="F7526" t="str">
            <v>6375.15</v>
          </cell>
          <cell r="G7526" t="str">
            <v>Operating Fees Concrete/Asphalt Tipping</v>
          </cell>
          <cell r="H7526">
            <v>0</v>
          </cell>
          <cell r="I7526">
            <v>0</v>
          </cell>
          <cell r="J7526">
            <v>0</v>
          </cell>
          <cell r="K7526">
            <v>0</v>
          </cell>
          <cell r="L7526">
            <v>0</v>
          </cell>
          <cell r="M7526">
            <v>0</v>
          </cell>
          <cell r="N7526">
            <v>0</v>
          </cell>
          <cell r="O7526" t="str">
            <v>+++</v>
          </cell>
        </row>
        <row r="7527">
          <cell r="A7527" t="str">
            <v>580.40.85.065-6375.16</v>
          </cell>
          <cell r="B7527" t="str">
            <v>580</v>
          </cell>
          <cell r="C7527" t="str">
            <v>40</v>
          </cell>
          <cell r="D7527" t="str">
            <v>85</v>
          </cell>
          <cell r="E7527" t="str">
            <v>065</v>
          </cell>
          <cell r="F7527" t="str">
            <v>6375.16</v>
          </cell>
          <cell r="G7527" t="str">
            <v>Operating Fees Universal Waste Recycling</v>
          </cell>
          <cell r="H7527">
            <v>0</v>
          </cell>
          <cell r="I7527">
            <v>0</v>
          </cell>
          <cell r="J7527">
            <v>0</v>
          </cell>
          <cell r="K7527">
            <v>0</v>
          </cell>
          <cell r="L7527">
            <v>0</v>
          </cell>
          <cell r="M7527">
            <v>0</v>
          </cell>
          <cell r="N7527">
            <v>0</v>
          </cell>
          <cell r="O7527" t="str">
            <v>+++</v>
          </cell>
        </row>
        <row r="7528">
          <cell r="A7528" t="str">
            <v>580.40.85.065-6375.18</v>
          </cell>
          <cell r="B7528" t="str">
            <v>580</v>
          </cell>
          <cell r="C7528" t="str">
            <v>40</v>
          </cell>
          <cell r="D7528" t="str">
            <v>85</v>
          </cell>
          <cell r="E7528" t="str">
            <v>065</v>
          </cell>
          <cell r="F7528" t="str">
            <v>6375.18</v>
          </cell>
          <cell r="G7528" t="str">
            <v>Operating Fees Used Oil Recycling</v>
          </cell>
          <cell r="H7528">
            <v>0</v>
          </cell>
          <cell r="I7528">
            <v>0</v>
          </cell>
          <cell r="J7528">
            <v>0</v>
          </cell>
          <cell r="K7528">
            <v>0</v>
          </cell>
          <cell r="L7528">
            <v>0</v>
          </cell>
          <cell r="M7528">
            <v>0</v>
          </cell>
          <cell r="N7528">
            <v>0</v>
          </cell>
          <cell r="O7528" t="str">
            <v>+++</v>
          </cell>
        </row>
        <row r="7529">
          <cell r="A7529" t="str">
            <v>580.40.85.065-6375.19</v>
          </cell>
          <cell r="B7529" t="str">
            <v>580</v>
          </cell>
          <cell r="C7529" t="str">
            <v>40</v>
          </cell>
          <cell r="D7529" t="str">
            <v>85</v>
          </cell>
          <cell r="E7529" t="str">
            <v>065</v>
          </cell>
          <cell r="F7529" t="str">
            <v>6375.19</v>
          </cell>
          <cell r="G7529" t="str">
            <v>Operating Fees Highway Signal</v>
          </cell>
          <cell r="H7529">
            <v>0</v>
          </cell>
          <cell r="I7529">
            <v>0</v>
          </cell>
          <cell r="J7529">
            <v>0</v>
          </cell>
          <cell r="K7529">
            <v>0</v>
          </cell>
          <cell r="L7529">
            <v>0</v>
          </cell>
          <cell r="M7529">
            <v>0</v>
          </cell>
          <cell r="N7529">
            <v>0</v>
          </cell>
          <cell r="O7529" t="str">
            <v>+++</v>
          </cell>
        </row>
        <row r="7530">
          <cell r="A7530" t="str">
            <v>580.40.85.065-6375.20</v>
          </cell>
          <cell r="B7530" t="str">
            <v>580</v>
          </cell>
          <cell r="C7530" t="str">
            <v>40</v>
          </cell>
          <cell r="D7530" t="str">
            <v>85</v>
          </cell>
          <cell r="E7530" t="str">
            <v>065</v>
          </cell>
          <cell r="F7530" t="str">
            <v>6375.20</v>
          </cell>
          <cell r="G7530" t="str">
            <v>Operating Fees Fines and Penalties</v>
          </cell>
          <cell r="H7530">
            <v>0</v>
          </cell>
          <cell r="I7530">
            <v>0</v>
          </cell>
          <cell r="J7530">
            <v>0</v>
          </cell>
          <cell r="K7530">
            <v>0</v>
          </cell>
          <cell r="L7530">
            <v>0</v>
          </cell>
          <cell r="M7530">
            <v>0</v>
          </cell>
          <cell r="N7530">
            <v>0</v>
          </cell>
          <cell r="O7530" t="str">
            <v>+++</v>
          </cell>
        </row>
        <row r="7531">
          <cell r="A7531" t="str">
            <v>580.40.85.065-6400.01</v>
          </cell>
          <cell r="B7531" t="str">
            <v>580</v>
          </cell>
          <cell r="C7531" t="str">
            <v>40</v>
          </cell>
          <cell r="D7531" t="str">
            <v>85</v>
          </cell>
          <cell r="E7531" t="str">
            <v>065</v>
          </cell>
          <cell r="F7531" t="str">
            <v>6400.01</v>
          </cell>
          <cell r="G7531" t="str">
            <v>Repairs &amp; Maintenance Building</v>
          </cell>
          <cell r="H7531">
            <v>0</v>
          </cell>
          <cell r="I7531">
            <v>0</v>
          </cell>
          <cell r="J7531">
            <v>0</v>
          </cell>
          <cell r="K7531">
            <v>0</v>
          </cell>
          <cell r="L7531">
            <v>0</v>
          </cell>
          <cell r="M7531">
            <v>0</v>
          </cell>
          <cell r="N7531">
            <v>0</v>
          </cell>
          <cell r="O7531" t="str">
            <v>+++</v>
          </cell>
        </row>
        <row r="7532">
          <cell r="A7532" t="str">
            <v>580.40.85.065-6400.02</v>
          </cell>
          <cell r="B7532" t="str">
            <v>580</v>
          </cell>
          <cell r="C7532" t="str">
            <v>40</v>
          </cell>
          <cell r="D7532" t="str">
            <v>85</v>
          </cell>
          <cell r="E7532" t="str">
            <v>065</v>
          </cell>
          <cell r="F7532" t="str">
            <v>6400.02</v>
          </cell>
          <cell r="G7532" t="str">
            <v>Repairs &amp; Maintenance Minor Equipment/Other</v>
          </cell>
          <cell r="H7532">
            <v>0</v>
          </cell>
          <cell r="I7532">
            <v>0</v>
          </cell>
          <cell r="J7532">
            <v>0</v>
          </cell>
          <cell r="K7532">
            <v>0</v>
          </cell>
          <cell r="L7532">
            <v>0</v>
          </cell>
          <cell r="M7532">
            <v>0</v>
          </cell>
          <cell r="N7532">
            <v>0</v>
          </cell>
          <cell r="O7532" t="str">
            <v>+++</v>
          </cell>
        </row>
        <row r="7533">
          <cell r="A7533" t="str">
            <v>580.40.85.065-6400.03</v>
          </cell>
          <cell r="B7533" t="str">
            <v>580</v>
          </cell>
          <cell r="C7533" t="str">
            <v>40</v>
          </cell>
          <cell r="D7533" t="str">
            <v>85</v>
          </cell>
          <cell r="E7533" t="str">
            <v>065</v>
          </cell>
          <cell r="F7533" t="str">
            <v>6400.03</v>
          </cell>
          <cell r="G7533" t="str">
            <v>Repairs &amp; Maintenance Major Repair &amp; Contingency</v>
          </cell>
          <cell r="H7533">
            <v>0</v>
          </cell>
          <cell r="I7533">
            <v>0</v>
          </cell>
          <cell r="J7533">
            <v>0</v>
          </cell>
          <cell r="K7533">
            <v>0</v>
          </cell>
          <cell r="L7533">
            <v>0</v>
          </cell>
          <cell r="M7533">
            <v>0</v>
          </cell>
          <cell r="N7533">
            <v>0</v>
          </cell>
          <cell r="O7533" t="str">
            <v>+++</v>
          </cell>
        </row>
        <row r="7534">
          <cell r="A7534" t="str">
            <v>580.40.85.065-6400.04</v>
          </cell>
          <cell r="B7534" t="str">
            <v>580</v>
          </cell>
          <cell r="C7534" t="str">
            <v>40</v>
          </cell>
          <cell r="D7534" t="str">
            <v>85</v>
          </cell>
          <cell r="E7534" t="str">
            <v>065</v>
          </cell>
          <cell r="F7534" t="str">
            <v>6400.04</v>
          </cell>
          <cell r="G7534" t="str">
            <v>Repairs &amp; Maintenance Equipment Rental</v>
          </cell>
          <cell r="H7534">
            <v>0</v>
          </cell>
          <cell r="I7534">
            <v>0</v>
          </cell>
          <cell r="J7534">
            <v>0</v>
          </cell>
          <cell r="K7534">
            <v>0</v>
          </cell>
          <cell r="L7534">
            <v>0</v>
          </cell>
          <cell r="M7534">
            <v>0</v>
          </cell>
          <cell r="N7534">
            <v>0</v>
          </cell>
          <cell r="O7534" t="str">
            <v>+++</v>
          </cell>
        </row>
        <row r="7535">
          <cell r="A7535" t="str">
            <v>580.40.85.065-6400.05</v>
          </cell>
          <cell r="B7535" t="str">
            <v>580</v>
          </cell>
          <cell r="C7535" t="str">
            <v>40</v>
          </cell>
          <cell r="D7535" t="str">
            <v>85</v>
          </cell>
          <cell r="E7535" t="str">
            <v>065</v>
          </cell>
          <cell r="F7535" t="str">
            <v>6400.05</v>
          </cell>
          <cell r="G7535" t="str">
            <v>Repairs &amp; Maintenance Vehicle</v>
          </cell>
          <cell r="H7535">
            <v>0</v>
          </cell>
          <cell r="I7535">
            <v>0</v>
          </cell>
          <cell r="J7535">
            <v>0</v>
          </cell>
          <cell r="K7535">
            <v>0</v>
          </cell>
          <cell r="L7535">
            <v>0</v>
          </cell>
          <cell r="M7535">
            <v>0</v>
          </cell>
          <cell r="N7535">
            <v>0</v>
          </cell>
          <cell r="O7535" t="str">
            <v>+++</v>
          </cell>
        </row>
        <row r="7536">
          <cell r="A7536" t="str">
            <v>580.40.85.065-6400.07</v>
          </cell>
          <cell r="B7536" t="str">
            <v>580</v>
          </cell>
          <cell r="C7536" t="str">
            <v>40</v>
          </cell>
          <cell r="D7536" t="str">
            <v>85</v>
          </cell>
          <cell r="E7536" t="str">
            <v>065</v>
          </cell>
          <cell r="F7536" t="str">
            <v>6400.07</v>
          </cell>
          <cell r="G7536" t="str">
            <v>Repairs &amp; Maintenance Radio Communication</v>
          </cell>
          <cell r="H7536">
            <v>0</v>
          </cell>
          <cell r="I7536">
            <v>0</v>
          </cell>
          <cell r="J7536">
            <v>0</v>
          </cell>
          <cell r="K7536">
            <v>0</v>
          </cell>
          <cell r="L7536">
            <v>0</v>
          </cell>
          <cell r="M7536">
            <v>0</v>
          </cell>
          <cell r="N7536">
            <v>0</v>
          </cell>
          <cell r="O7536" t="str">
            <v>+++</v>
          </cell>
        </row>
        <row r="7537">
          <cell r="A7537" t="str">
            <v>580.40.85.065-6400.09</v>
          </cell>
          <cell r="B7537" t="str">
            <v>580</v>
          </cell>
          <cell r="C7537" t="str">
            <v>40</v>
          </cell>
          <cell r="D7537" t="str">
            <v>85</v>
          </cell>
          <cell r="E7537" t="str">
            <v>065</v>
          </cell>
          <cell r="F7537" t="str">
            <v>6400.09</v>
          </cell>
          <cell r="G7537" t="str">
            <v>Repairs &amp; Maintenance Well</v>
          </cell>
          <cell r="H7537">
            <v>0</v>
          </cell>
          <cell r="I7537">
            <v>0</v>
          </cell>
          <cell r="J7537">
            <v>0</v>
          </cell>
          <cell r="K7537">
            <v>0</v>
          </cell>
          <cell r="L7537">
            <v>0</v>
          </cell>
          <cell r="M7537">
            <v>0</v>
          </cell>
          <cell r="N7537">
            <v>0</v>
          </cell>
          <cell r="O7537" t="str">
            <v>+++</v>
          </cell>
        </row>
        <row r="7538">
          <cell r="A7538" t="str">
            <v>580.40.85.065-6400.10</v>
          </cell>
          <cell r="B7538" t="str">
            <v>580</v>
          </cell>
          <cell r="C7538" t="str">
            <v>40</v>
          </cell>
          <cell r="D7538" t="str">
            <v>85</v>
          </cell>
          <cell r="E7538" t="str">
            <v>065</v>
          </cell>
          <cell r="F7538" t="str">
            <v>6400.10</v>
          </cell>
          <cell r="G7538" t="str">
            <v>Repairs &amp; Maintenance Pavement</v>
          </cell>
          <cell r="H7538">
            <v>0</v>
          </cell>
          <cell r="I7538">
            <v>0</v>
          </cell>
          <cell r="J7538">
            <v>0</v>
          </cell>
          <cell r="K7538">
            <v>0</v>
          </cell>
          <cell r="L7538">
            <v>0</v>
          </cell>
          <cell r="M7538">
            <v>0</v>
          </cell>
          <cell r="N7538">
            <v>0</v>
          </cell>
          <cell r="O7538" t="str">
            <v>+++</v>
          </cell>
        </row>
        <row r="7539">
          <cell r="A7539" t="str">
            <v>580.40.85.065-6400.12</v>
          </cell>
          <cell r="B7539" t="str">
            <v>580</v>
          </cell>
          <cell r="C7539" t="str">
            <v>40</v>
          </cell>
          <cell r="D7539" t="str">
            <v>85</v>
          </cell>
          <cell r="E7539" t="str">
            <v>065</v>
          </cell>
          <cell r="F7539" t="str">
            <v>6400.12</v>
          </cell>
          <cell r="G7539" t="str">
            <v>Repairs &amp; Maintenance Pump</v>
          </cell>
          <cell r="H7539">
            <v>0</v>
          </cell>
          <cell r="I7539">
            <v>0</v>
          </cell>
          <cell r="J7539">
            <v>0</v>
          </cell>
          <cell r="K7539">
            <v>0</v>
          </cell>
          <cell r="L7539">
            <v>0</v>
          </cell>
          <cell r="M7539">
            <v>0</v>
          </cell>
          <cell r="N7539">
            <v>0</v>
          </cell>
          <cell r="O7539" t="str">
            <v>+++</v>
          </cell>
        </row>
        <row r="7540">
          <cell r="A7540" t="str">
            <v>580.40.85.065-6400.13</v>
          </cell>
          <cell r="B7540" t="str">
            <v>580</v>
          </cell>
          <cell r="C7540" t="str">
            <v>40</v>
          </cell>
          <cell r="D7540" t="str">
            <v>85</v>
          </cell>
          <cell r="E7540" t="str">
            <v>065</v>
          </cell>
          <cell r="F7540" t="str">
            <v>6400.13</v>
          </cell>
          <cell r="G7540" t="str">
            <v>Repairs &amp; Maintenance Storm Drain</v>
          </cell>
          <cell r="H7540">
            <v>0</v>
          </cell>
          <cell r="I7540">
            <v>0</v>
          </cell>
          <cell r="J7540">
            <v>0</v>
          </cell>
          <cell r="K7540">
            <v>0</v>
          </cell>
          <cell r="L7540">
            <v>0</v>
          </cell>
          <cell r="M7540">
            <v>0</v>
          </cell>
          <cell r="N7540">
            <v>0</v>
          </cell>
          <cell r="O7540" t="str">
            <v>+++</v>
          </cell>
        </row>
        <row r="7541">
          <cell r="A7541" t="str">
            <v>580.40.85.065-6400.19</v>
          </cell>
          <cell r="B7541" t="str">
            <v>580</v>
          </cell>
          <cell r="C7541" t="str">
            <v>40</v>
          </cell>
          <cell r="D7541" t="str">
            <v>85</v>
          </cell>
          <cell r="E7541" t="str">
            <v>065</v>
          </cell>
          <cell r="F7541" t="str">
            <v>6400.19</v>
          </cell>
          <cell r="G7541" t="str">
            <v>Repairs &amp; Maintenance Testing/Certifications</v>
          </cell>
          <cell r="H7541">
            <v>0</v>
          </cell>
          <cell r="I7541">
            <v>0</v>
          </cell>
          <cell r="J7541">
            <v>0</v>
          </cell>
          <cell r="K7541">
            <v>0</v>
          </cell>
          <cell r="L7541">
            <v>0</v>
          </cell>
          <cell r="M7541">
            <v>0</v>
          </cell>
          <cell r="N7541">
            <v>0</v>
          </cell>
          <cell r="O7541" t="str">
            <v>+++</v>
          </cell>
        </row>
        <row r="7542">
          <cell r="A7542" t="str">
            <v>580.40.85.065-6400.20</v>
          </cell>
          <cell r="B7542" t="str">
            <v>580</v>
          </cell>
          <cell r="C7542" t="str">
            <v>40</v>
          </cell>
          <cell r="D7542" t="str">
            <v>85</v>
          </cell>
          <cell r="E7542" t="str">
            <v>065</v>
          </cell>
          <cell r="F7542" t="str">
            <v>6400.20</v>
          </cell>
          <cell r="G7542" t="str">
            <v>Repairs &amp; Maintenance Property Maintenance</v>
          </cell>
          <cell r="H7542">
            <v>0</v>
          </cell>
          <cell r="I7542">
            <v>0</v>
          </cell>
          <cell r="J7542">
            <v>0</v>
          </cell>
          <cell r="K7542">
            <v>0</v>
          </cell>
          <cell r="L7542">
            <v>0</v>
          </cell>
          <cell r="M7542">
            <v>0</v>
          </cell>
          <cell r="N7542">
            <v>0</v>
          </cell>
          <cell r="O7542" t="str">
            <v>+++</v>
          </cell>
        </row>
        <row r="7543">
          <cell r="A7543" t="str">
            <v>580.40.85.065-6400.21</v>
          </cell>
          <cell r="B7543" t="str">
            <v>580</v>
          </cell>
          <cell r="C7543" t="str">
            <v>40</v>
          </cell>
          <cell r="D7543" t="str">
            <v>85</v>
          </cell>
          <cell r="E7543" t="str">
            <v>065</v>
          </cell>
          <cell r="F7543" t="str">
            <v>6400.21</v>
          </cell>
          <cell r="G7543" t="str">
            <v>Repairs &amp; Maintenance Soundwall/Barriers</v>
          </cell>
          <cell r="H7543">
            <v>0</v>
          </cell>
          <cell r="I7543">
            <v>0</v>
          </cell>
          <cell r="J7543">
            <v>0</v>
          </cell>
          <cell r="K7543">
            <v>0</v>
          </cell>
          <cell r="L7543">
            <v>0</v>
          </cell>
          <cell r="M7543">
            <v>0</v>
          </cell>
          <cell r="N7543">
            <v>0</v>
          </cell>
          <cell r="O7543" t="str">
            <v>+++</v>
          </cell>
        </row>
        <row r="7544">
          <cell r="A7544" t="str">
            <v>580.40.85.065-6400.22</v>
          </cell>
          <cell r="B7544" t="str">
            <v>580</v>
          </cell>
          <cell r="C7544" t="str">
            <v>40</v>
          </cell>
          <cell r="D7544" t="str">
            <v>85</v>
          </cell>
          <cell r="E7544" t="str">
            <v>065</v>
          </cell>
          <cell r="F7544" t="str">
            <v>6400.22</v>
          </cell>
          <cell r="G7544" t="str">
            <v>Repairs &amp; Maintenance Curb Gutter Sidewalk</v>
          </cell>
          <cell r="H7544">
            <v>0</v>
          </cell>
          <cell r="I7544">
            <v>0</v>
          </cell>
          <cell r="J7544">
            <v>0</v>
          </cell>
          <cell r="K7544">
            <v>0</v>
          </cell>
          <cell r="L7544">
            <v>0</v>
          </cell>
          <cell r="M7544">
            <v>0</v>
          </cell>
          <cell r="N7544">
            <v>0</v>
          </cell>
          <cell r="O7544" t="str">
            <v>+++</v>
          </cell>
        </row>
        <row r="7545">
          <cell r="A7545" t="str">
            <v>580.40.85.065-6400.23</v>
          </cell>
          <cell r="B7545" t="str">
            <v>580</v>
          </cell>
          <cell r="C7545" t="str">
            <v>40</v>
          </cell>
          <cell r="D7545" t="str">
            <v>85</v>
          </cell>
          <cell r="E7545" t="str">
            <v>065</v>
          </cell>
          <cell r="F7545" t="str">
            <v>6400.23</v>
          </cell>
          <cell r="G7545" t="str">
            <v>Repairs &amp; Maintenance Bin Repair</v>
          </cell>
          <cell r="H7545">
            <v>0</v>
          </cell>
          <cell r="I7545">
            <v>0</v>
          </cell>
          <cell r="J7545">
            <v>0</v>
          </cell>
          <cell r="K7545">
            <v>0</v>
          </cell>
          <cell r="L7545">
            <v>0</v>
          </cell>
          <cell r="M7545">
            <v>0</v>
          </cell>
          <cell r="N7545">
            <v>0</v>
          </cell>
          <cell r="O7545" t="str">
            <v>+++</v>
          </cell>
        </row>
        <row r="7546">
          <cell r="A7546" t="str">
            <v>580.40.85.065-6410.02</v>
          </cell>
          <cell r="B7546" t="str">
            <v>580</v>
          </cell>
          <cell r="C7546" t="str">
            <v>40</v>
          </cell>
          <cell r="D7546" t="str">
            <v>85</v>
          </cell>
          <cell r="E7546" t="str">
            <v>065</v>
          </cell>
          <cell r="F7546" t="str">
            <v>6410.02</v>
          </cell>
          <cell r="G7546" t="str">
            <v>Repairs &amp; Maintenance-Transportation Slurry/Overlay</v>
          </cell>
          <cell r="H7546">
            <v>0</v>
          </cell>
          <cell r="I7546">
            <v>0</v>
          </cell>
          <cell r="J7546">
            <v>0</v>
          </cell>
          <cell r="K7546">
            <v>0</v>
          </cell>
          <cell r="L7546">
            <v>0</v>
          </cell>
          <cell r="M7546">
            <v>0</v>
          </cell>
          <cell r="N7546">
            <v>0</v>
          </cell>
          <cell r="O7546" t="str">
            <v>+++</v>
          </cell>
        </row>
        <row r="7547">
          <cell r="A7547" t="str">
            <v>580.40.85.065-6500.04</v>
          </cell>
          <cell r="B7547" t="str">
            <v>580</v>
          </cell>
          <cell r="C7547" t="str">
            <v>40</v>
          </cell>
          <cell r="D7547" t="str">
            <v>85</v>
          </cell>
          <cell r="E7547" t="str">
            <v>065</v>
          </cell>
          <cell r="F7547" t="str">
            <v>6500.04</v>
          </cell>
          <cell r="G7547" t="str">
            <v>Claims &amp; Insurance Insurance Premiums</v>
          </cell>
          <cell r="H7547">
            <v>0</v>
          </cell>
          <cell r="I7547">
            <v>0</v>
          </cell>
          <cell r="J7547">
            <v>0</v>
          </cell>
          <cell r="K7547">
            <v>0</v>
          </cell>
          <cell r="L7547">
            <v>0</v>
          </cell>
          <cell r="M7547">
            <v>0</v>
          </cell>
          <cell r="N7547">
            <v>0</v>
          </cell>
          <cell r="O7547" t="str">
            <v>+++</v>
          </cell>
        </row>
        <row r="7548">
          <cell r="A7548" t="str">
            <v>580.40.85.065-6600.01</v>
          </cell>
          <cell r="B7548" t="str">
            <v>580</v>
          </cell>
          <cell r="C7548" t="str">
            <v>40</v>
          </cell>
          <cell r="D7548" t="str">
            <v>85</v>
          </cell>
          <cell r="E7548" t="str">
            <v>065</v>
          </cell>
          <cell r="F7548" t="str">
            <v>6600.01</v>
          </cell>
          <cell r="G7548" t="str">
            <v>Administrative Expenses Meetings</v>
          </cell>
          <cell r="H7548">
            <v>0</v>
          </cell>
          <cell r="I7548">
            <v>0</v>
          </cell>
          <cell r="J7548">
            <v>0</v>
          </cell>
          <cell r="K7548">
            <v>0</v>
          </cell>
          <cell r="L7548">
            <v>0</v>
          </cell>
          <cell r="M7548">
            <v>0</v>
          </cell>
          <cell r="N7548">
            <v>0</v>
          </cell>
          <cell r="O7548" t="str">
            <v>+++</v>
          </cell>
        </row>
        <row r="7549">
          <cell r="A7549" t="str">
            <v>580.40.85.065-6600.03</v>
          </cell>
          <cell r="B7549" t="str">
            <v>580</v>
          </cell>
          <cell r="C7549" t="str">
            <v>40</v>
          </cell>
          <cell r="D7549" t="str">
            <v>85</v>
          </cell>
          <cell r="E7549" t="str">
            <v>065</v>
          </cell>
          <cell r="F7549" t="str">
            <v>6600.03</v>
          </cell>
          <cell r="G7549" t="str">
            <v>Administrative Expenses Mileage Reimbursement</v>
          </cell>
          <cell r="H7549">
            <v>0</v>
          </cell>
          <cell r="I7549">
            <v>0</v>
          </cell>
          <cell r="J7549">
            <v>0</v>
          </cell>
          <cell r="K7549">
            <v>0</v>
          </cell>
          <cell r="L7549">
            <v>0</v>
          </cell>
          <cell r="M7549">
            <v>0</v>
          </cell>
          <cell r="N7549">
            <v>0</v>
          </cell>
          <cell r="O7549" t="str">
            <v>+++</v>
          </cell>
        </row>
        <row r="7550">
          <cell r="A7550" t="str">
            <v>580.40.85.065-6600.04</v>
          </cell>
          <cell r="B7550" t="str">
            <v>580</v>
          </cell>
          <cell r="C7550" t="str">
            <v>40</v>
          </cell>
          <cell r="D7550" t="str">
            <v>85</v>
          </cell>
          <cell r="E7550" t="str">
            <v>065</v>
          </cell>
          <cell r="F7550" t="str">
            <v>6600.04</v>
          </cell>
          <cell r="G7550" t="str">
            <v>Administrative Expenses Training/Conferences</v>
          </cell>
          <cell r="H7550">
            <v>0</v>
          </cell>
          <cell r="I7550">
            <v>0</v>
          </cell>
          <cell r="J7550">
            <v>0</v>
          </cell>
          <cell r="K7550">
            <v>0</v>
          </cell>
          <cell r="L7550">
            <v>0</v>
          </cell>
          <cell r="M7550">
            <v>0</v>
          </cell>
          <cell r="N7550">
            <v>0</v>
          </cell>
          <cell r="O7550" t="str">
            <v>+++</v>
          </cell>
        </row>
        <row r="7551">
          <cell r="A7551" t="str">
            <v>580.40.85.065-6600.05</v>
          </cell>
          <cell r="B7551" t="str">
            <v>580</v>
          </cell>
          <cell r="C7551" t="str">
            <v>40</v>
          </cell>
          <cell r="D7551" t="str">
            <v>85</v>
          </cell>
          <cell r="E7551" t="str">
            <v>065</v>
          </cell>
          <cell r="F7551" t="str">
            <v>6600.05</v>
          </cell>
          <cell r="G7551" t="str">
            <v>Administrative Expenses Public/Legal Advertisement</v>
          </cell>
          <cell r="H7551">
            <v>0</v>
          </cell>
          <cell r="I7551">
            <v>0</v>
          </cell>
          <cell r="J7551">
            <v>0</v>
          </cell>
          <cell r="K7551">
            <v>0</v>
          </cell>
          <cell r="L7551">
            <v>0</v>
          </cell>
          <cell r="M7551">
            <v>0</v>
          </cell>
          <cell r="N7551">
            <v>0</v>
          </cell>
          <cell r="O7551" t="str">
            <v>+++</v>
          </cell>
        </row>
        <row r="7552">
          <cell r="A7552" t="str">
            <v>580.40.85.065-6600.06</v>
          </cell>
          <cell r="B7552" t="str">
            <v>580</v>
          </cell>
          <cell r="C7552" t="str">
            <v>40</v>
          </cell>
          <cell r="D7552" t="str">
            <v>85</v>
          </cell>
          <cell r="E7552" t="str">
            <v>065</v>
          </cell>
          <cell r="F7552" t="str">
            <v>6600.06</v>
          </cell>
          <cell r="G7552" t="str">
            <v>Administrative Expenses Property/Building Rental</v>
          </cell>
          <cell r="H7552">
            <v>0</v>
          </cell>
          <cell r="I7552">
            <v>0</v>
          </cell>
          <cell r="J7552">
            <v>0</v>
          </cell>
          <cell r="K7552">
            <v>0</v>
          </cell>
          <cell r="L7552">
            <v>0</v>
          </cell>
          <cell r="M7552">
            <v>0</v>
          </cell>
          <cell r="N7552">
            <v>0</v>
          </cell>
          <cell r="O7552" t="str">
            <v>+++</v>
          </cell>
        </row>
        <row r="7553">
          <cell r="A7553" t="str">
            <v>580.40.85.065-6600.07</v>
          </cell>
          <cell r="B7553" t="str">
            <v>580</v>
          </cell>
          <cell r="C7553" t="str">
            <v>40</v>
          </cell>
          <cell r="D7553" t="str">
            <v>85</v>
          </cell>
          <cell r="E7553" t="str">
            <v>065</v>
          </cell>
          <cell r="F7553" t="str">
            <v>6600.07</v>
          </cell>
          <cell r="G7553" t="str">
            <v>Administrative Expenses Employee Recruitment</v>
          </cell>
          <cell r="H7553">
            <v>0</v>
          </cell>
          <cell r="I7553">
            <v>0</v>
          </cell>
          <cell r="J7553">
            <v>0</v>
          </cell>
          <cell r="K7553">
            <v>0</v>
          </cell>
          <cell r="L7553">
            <v>0</v>
          </cell>
          <cell r="M7553">
            <v>0</v>
          </cell>
          <cell r="N7553">
            <v>0</v>
          </cell>
          <cell r="O7553" t="str">
            <v>+++</v>
          </cell>
        </row>
        <row r="7554">
          <cell r="A7554" t="str">
            <v>580.40.85.065-6600.16</v>
          </cell>
          <cell r="B7554" t="str">
            <v>580</v>
          </cell>
          <cell r="C7554" t="str">
            <v>40</v>
          </cell>
          <cell r="D7554" t="str">
            <v>85</v>
          </cell>
          <cell r="E7554" t="str">
            <v>065</v>
          </cell>
          <cell r="F7554" t="str">
            <v>6600.16</v>
          </cell>
          <cell r="G7554" t="str">
            <v>Administrative Expenses Property Tax Assessments</v>
          </cell>
          <cell r="H7554">
            <v>0</v>
          </cell>
          <cell r="I7554">
            <v>0</v>
          </cell>
          <cell r="J7554">
            <v>0</v>
          </cell>
          <cell r="K7554">
            <v>0</v>
          </cell>
          <cell r="L7554">
            <v>0</v>
          </cell>
          <cell r="M7554">
            <v>0</v>
          </cell>
          <cell r="N7554">
            <v>0</v>
          </cell>
          <cell r="O7554" t="str">
            <v>+++</v>
          </cell>
        </row>
        <row r="7555">
          <cell r="A7555" t="str">
            <v>580.40.85.065-6600.23</v>
          </cell>
          <cell r="B7555" t="str">
            <v>580</v>
          </cell>
          <cell r="C7555" t="str">
            <v>40</v>
          </cell>
          <cell r="D7555" t="str">
            <v>85</v>
          </cell>
          <cell r="E7555" t="str">
            <v>065</v>
          </cell>
          <cell r="F7555" t="str">
            <v>6600.23</v>
          </cell>
          <cell r="G7555" t="str">
            <v>Administrative Expenses Public Education</v>
          </cell>
          <cell r="H7555">
            <v>0</v>
          </cell>
          <cell r="I7555">
            <v>0</v>
          </cell>
          <cell r="J7555">
            <v>0</v>
          </cell>
          <cell r="K7555">
            <v>0</v>
          </cell>
          <cell r="L7555">
            <v>0</v>
          </cell>
          <cell r="M7555">
            <v>0</v>
          </cell>
          <cell r="N7555">
            <v>0</v>
          </cell>
          <cell r="O7555" t="str">
            <v>+++</v>
          </cell>
        </row>
        <row r="7556">
          <cell r="A7556" t="str">
            <v>580.40.85.065-6600.25</v>
          </cell>
          <cell r="B7556" t="str">
            <v>580</v>
          </cell>
          <cell r="C7556" t="str">
            <v>40</v>
          </cell>
          <cell r="D7556" t="str">
            <v>85</v>
          </cell>
          <cell r="E7556" t="str">
            <v>065</v>
          </cell>
          <cell r="F7556" t="str">
            <v>6600.25</v>
          </cell>
          <cell r="G7556" t="str">
            <v>Administrative Expenses Support Services-Indirect Labor</v>
          </cell>
          <cell r="H7556">
            <v>0</v>
          </cell>
          <cell r="I7556">
            <v>0</v>
          </cell>
          <cell r="J7556">
            <v>0</v>
          </cell>
          <cell r="K7556">
            <v>0</v>
          </cell>
          <cell r="L7556">
            <v>0</v>
          </cell>
          <cell r="M7556">
            <v>0</v>
          </cell>
          <cell r="N7556">
            <v>0</v>
          </cell>
          <cell r="O7556" t="str">
            <v>+++</v>
          </cell>
        </row>
        <row r="7557">
          <cell r="A7557" t="str">
            <v>580.40.85.065-6600.26</v>
          </cell>
          <cell r="B7557" t="str">
            <v>580</v>
          </cell>
          <cell r="C7557" t="str">
            <v>40</v>
          </cell>
          <cell r="D7557" t="str">
            <v>85</v>
          </cell>
          <cell r="E7557" t="str">
            <v>065</v>
          </cell>
          <cell r="F7557" t="str">
            <v>6600.26</v>
          </cell>
          <cell r="G7557" t="str">
            <v>Administrative Expenses Support Services-IT</v>
          </cell>
          <cell r="H7557">
            <v>0</v>
          </cell>
          <cell r="I7557">
            <v>0</v>
          </cell>
          <cell r="J7557">
            <v>0</v>
          </cell>
          <cell r="K7557">
            <v>0</v>
          </cell>
          <cell r="L7557">
            <v>0</v>
          </cell>
          <cell r="M7557">
            <v>0</v>
          </cell>
          <cell r="N7557">
            <v>0</v>
          </cell>
          <cell r="O7557" t="str">
            <v>+++</v>
          </cell>
        </row>
        <row r="7558">
          <cell r="A7558" t="str">
            <v>580.40.85.065-6600.32</v>
          </cell>
          <cell r="B7558" t="str">
            <v>580</v>
          </cell>
          <cell r="C7558" t="str">
            <v>40</v>
          </cell>
          <cell r="D7558" t="str">
            <v>85</v>
          </cell>
          <cell r="E7558" t="str">
            <v>065</v>
          </cell>
          <cell r="F7558" t="str">
            <v>6600.32</v>
          </cell>
          <cell r="G7558" t="str">
            <v>Administrative Expenses Vehicle Fund Contribution</v>
          </cell>
          <cell r="H7558">
            <v>0</v>
          </cell>
          <cell r="I7558">
            <v>0</v>
          </cell>
          <cell r="J7558">
            <v>0</v>
          </cell>
          <cell r="K7558">
            <v>0</v>
          </cell>
          <cell r="L7558">
            <v>0</v>
          </cell>
          <cell r="M7558">
            <v>0</v>
          </cell>
          <cell r="N7558">
            <v>0</v>
          </cell>
          <cell r="O7558" t="str">
            <v>+++</v>
          </cell>
        </row>
        <row r="7559">
          <cell r="A7559" t="str">
            <v>580.40.85.065-6600.36</v>
          </cell>
          <cell r="B7559" t="str">
            <v>580</v>
          </cell>
          <cell r="C7559" t="str">
            <v>40</v>
          </cell>
          <cell r="D7559" t="str">
            <v>85</v>
          </cell>
          <cell r="E7559" t="str">
            <v>065</v>
          </cell>
          <cell r="F7559" t="str">
            <v>6600.36</v>
          </cell>
          <cell r="G7559" t="str">
            <v>Administrative Expenses IT Fund Contribution</v>
          </cell>
          <cell r="H7559">
            <v>0</v>
          </cell>
          <cell r="I7559">
            <v>0</v>
          </cell>
          <cell r="J7559">
            <v>0</v>
          </cell>
          <cell r="K7559">
            <v>0</v>
          </cell>
          <cell r="L7559">
            <v>0</v>
          </cell>
          <cell r="M7559">
            <v>0</v>
          </cell>
          <cell r="N7559">
            <v>0</v>
          </cell>
          <cell r="O7559" t="str">
            <v>+++</v>
          </cell>
        </row>
        <row r="7560">
          <cell r="A7560" t="str">
            <v>580.40.85.065-6600.41</v>
          </cell>
          <cell r="B7560" t="str">
            <v>580</v>
          </cell>
          <cell r="C7560" t="str">
            <v>40</v>
          </cell>
          <cell r="D7560" t="str">
            <v>85</v>
          </cell>
          <cell r="E7560" t="str">
            <v>065</v>
          </cell>
          <cell r="F7560" t="str">
            <v>6600.41</v>
          </cell>
          <cell r="G7560" t="str">
            <v>Administrative Expenses Community Clean-up</v>
          </cell>
          <cell r="H7560">
            <v>0</v>
          </cell>
          <cell r="I7560">
            <v>0</v>
          </cell>
          <cell r="J7560">
            <v>0</v>
          </cell>
          <cell r="K7560">
            <v>0</v>
          </cell>
          <cell r="L7560">
            <v>0</v>
          </cell>
          <cell r="M7560">
            <v>0</v>
          </cell>
          <cell r="N7560">
            <v>0</v>
          </cell>
          <cell r="O7560" t="str">
            <v>+++</v>
          </cell>
        </row>
        <row r="7561">
          <cell r="A7561" t="str">
            <v>580.40.85.065-7000.02</v>
          </cell>
          <cell r="B7561" t="str">
            <v>580</v>
          </cell>
          <cell r="C7561" t="str">
            <v>40</v>
          </cell>
          <cell r="D7561" t="str">
            <v>85</v>
          </cell>
          <cell r="E7561" t="str">
            <v>065</v>
          </cell>
          <cell r="F7561" t="str">
            <v>7000.02</v>
          </cell>
          <cell r="G7561" t="str">
            <v>Capital Outlay Vehicles-Major</v>
          </cell>
          <cell r="H7561">
            <v>0</v>
          </cell>
          <cell r="I7561">
            <v>0</v>
          </cell>
          <cell r="J7561">
            <v>0</v>
          </cell>
          <cell r="K7561">
            <v>0</v>
          </cell>
          <cell r="L7561">
            <v>0</v>
          </cell>
          <cell r="M7561">
            <v>0</v>
          </cell>
          <cell r="N7561">
            <v>0</v>
          </cell>
          <cell r="O7561" t="str">
            <v>+++</v>
          </cell>
        </row>
        <row r="7562">
          <cell r="A7562" t="str">
            <v>580.40.85.065-7000.03</v>
          </cell>
          <cell r="B7562" t="str">
            <v>580</v>
          </cell>
          <cell r="C7562" t="str">
            <v>40</v>
          </cell>
          <cell r="D7562" t="str">
            <v>85</v>
          </cell>
          <cell r="E7562" t="str">
            <v>065</v>
          </cell>
          <cell r="F7562" t="str">
            <v>7000.03</v>
          </cell>
          <cell r="G7562" t="str">
            <v>Capital Outlay Operations Equip-Minor</v>
          </cell>
          <cell r="H7562">
            <v>0</v>
          </cell>
          <cell r="I7562">
            <v>0</v>
          </cell>
          <cell r="J7562">
            <v>0</v>
          </cell>
          <cell r="K7562">
            <v>0</v>
          </cell>
          <cell r="L7562">
            <v>0</v>
          </cell>
          <cell r="M7562">
            <v>0</v>
          </cell>
          <cell r="N7562">
            <v>0</v>
          </cell>
          <cell r="O7562" t="str">
            <v>+++</v>
          </cell>
        </row>
        <row r="7563">
          <cell r="A7563" t="str">
            <v>580.40.85.065-7000.99</v>
          </cell>
          <cell r="B7563" t="str">
            <v>580</v>
          </cell>
          <cell r="C7563" t="str">
            <v>40</v>
          </cell>
          <cell r="D7563" t="str">
            <v>85</v>
          </cell>
          <cell r="E7563" t="str">
            <v>065</v>
          </cell>
          <cell r="F7563" t="str">
            <v>7000.99</v>
          </cell>
          <cell r="G7563" t="str">
            <v>Capital Outlay General</v>
          </cell>
          <cell r="H7563">
            <v>0</v>
          </cell>
          <cell r="I7563">
            <v>0</v>
          </cell>
          <cell r="J7563">
            <v>0</v>
          </cell>
          <cell r="K7563">
            <v>0</v>
          </cell>
          <cell r="L7563">
            <v>0</v>
          </cell>
          <cell r="M7563">
            <v>0</v>
          </cell>
          <cell r="N7563">
            <v>0</v>
          </cell>
          <cell r="O7563" t="str">
            <v>+++</v>
          </cell>
        </row>
        <row r="7564">
          <cell r="A7564" t="str">
            <v>580.45.40.000-5000.01</v>
          </cell>
          <cell r="B7564" t="str">
            <v>580</v>
          </cell>
          <cell r="C7564" t="str">
            <v>45</v>
          </cell>
          <cell r="D7564" t="str">
            <v>40</v>
          </cell>
          <cell r="E7564" t="str">
            <v>000</v>
          </cell>
          <cell r="F7564" t="str">
            <v>5000.01</v>
          </cell>
          <cell r="G7564" t="str">
            <v>Salaries Regular</v>
          </cell>
          <cell r="H7564">
            <v>0</v>
          </cell>
          <cell r="I7564">
            <v>0</v>
          </cell>
          <cell r="J7564">
            <v>0</v>
          </cell>
          <cell r="K7564">
            <v>0</v>
          </cell>
          <cell r="L7564">
            <v>0</v>
          </cell>
          <cell r="M7564">
            <v>0</v>
          </cell>
          <cell r="N7564">
            <v>0</v>
          </cell>
          <cell r="O7564" t="str">
            <v>+++</v>
          </cell>
        </row>
        <row r="7565">
          <cell r="A7565" t="str">
            <v>580.45.40.000-5000.02</v>
          </cell>
          <cell r="B7565" t="str">
            <v>580</v>
          </cell>
          <cell r="C7565" t="str">
            <v>45</v>
          </cell>
          <cell r="D7565" t="str">
            <v>40</v>
          </cell>
          <cell r="E7565" t="str">
            <v>000</v>
          </cell>
          <cell r="F7565" t="str">
            <v>5000.02</v>
          </cell>
          <cell r="G7565" t="str">
            <v>Salaries Part Time</v>
          </cell>
          <cell r="H7565">
            <v>0</v>
          </cell>
          <cell r="I7565">
            <v>0</v>
          </cell>
          <cell r="J7565">
            <v>0</v>
          </cell>
          <cell r="K7565">
            <v>0</v>
          </cell>
          <cell r="L7565">
            <v>0</v>
          </cell>
          <cell r="M7565">
            <v>0</v>
          </cell>
          <cell r="N7565">
            <v>0</v>
          </cell>
          <cell r="O7565" t="str">
            <v>+++</v>
          </cell>
        </row>
        <row r="7566">
          <cell r="A7566" t="str">
            <v>580.45.40.000-5000.03</v>
          </cell>
          <cell r="B7566" t="str">
            <v>580</v>
          </cell>
          <cell r="C7566" t="str">
            <v>45</v>
          </cell>
          <cell r="D7566" t="str">
            <v>40</v>
          </cell>
          <cell r="E7566" t="str">
            <v>000</v>
          </cell>
          <cell r="F7566" t="str">
            <v>5000.03</v>
          </cell>
          <cell r="G7566" t="str">
            <v>Salaries Overtime</v>
          </cell>
          <cell r="H7566">
            <v>0</v>
          </cell>
          <cell r="I7566">
            <v>0</v>
          </cell>
          <cell r="J7566">
            <v>0</v>
          </cell>
          <cell r="K7566">
            <v>0</v>
          </cell>
          <cell r="L7566">
            <v>0</v>
          </cell>
          <cell r="M7566">
            <v>0</v>
          </cell>
          <cell r="N7566">
            <v>0</v>
          </cell>
          <cell r="O7566" t="str">
            <v>+++</v>
          </cell>
        </row>
        <row r="7567">
          <cell r="A7567" t="str">
            <v>580.45.40.000-5000.04</v>
          </cell>
          <cell r="B7567" t="str">
            <v>580</v>
          </cell>
          <cell r="C7567" t="str">
            <v>45</v>
          </cell>
          <cell r="D7567" t="str">
            <v>40</v>
          </cell>
          <cell r="E7567" t="str">
            <v>000</v>
          </cell>
          <cell r="F7567" t="str">
            <v>5000.04</v>
          </cell>
          <cell r="G7567" t="str">
            <v>Salaries Holiday Pay</v>
          </cell>
          <cell r="H7567">
            <v>0</v>
          </cell>
          <cell r="I7567">
            <v>0</v>
          </cell>
          <cell r="J7567">
            <v>0</v>
          </cell>
          <cell r="K7567">
            <v>0</v>
          </cell>
          <cell r="L7567">
            <v>0</v>
          </cell>
          <cell r="M7567">
            <v>0</v>
          </cell>
          <cell r="N7567">
            <v>0</v>
          </cell>
          <cell r="O7567" t="str">
            <v>+++</v>
          </cell>
        </row>
        <row r="7568">
          <cell r="A7568" t="str">
            <v>580.45.40.000-5000.06</v>
          </cell>
          <cell r="B7568" t="str">
            <v>580</v>
          </cell>
          <cell r="C7568" t="str">
            <v>45</v>
          </cell>
          <cell r="D7568" t="str">
            <v>40</v>
          </cell>
          <cell r="E7568" t="str">
            <v>000</v>
          </cell>
          <cell r="F7568" t="str">
            <v>5000.06</v>
          </cell>
          <cell r="G7568" t="str">
            <v>Salaries Out of Class</v>
          </cell>
          <cell r="H7568">
            <v>0</v>
          </cell>
          <cell r="I7568">
            <v>0</v>
          </cell>
          <cell r="J7568">
            <v>0</v>
          </cell>
          <cell r="K7568">
            <v>0</v>
          </cell>
          <cell r="L7568">
            <v>0</v>
          </cell>
          <cell r="M7568">
            <v>0</v>
          </cell>
          <cell r="N7568">
            <v>0</v>
          </cell>
          <cell r="O7568" t="str">
            <v>+++</v>
          </cell>
        </row>
        <row r="7569">
          <cell r="A7569" t="str">
            <v>580.45.40.000-5000.07</v>
          </cell>
          <cell r="B7569" t="str">
            <v>580</v>
          </cell>
          <cell r="C7569" t="str">
            <v>45</v>
          </cell>
          <cell r="D7569" t="str">
            <v>40</v>
          </cell>
          <cell r="E7569" t="str">
            <v>000</v>
          </cell>
          <cell r="F7569" t="str">
            <v>5000.07</v>
          </cell>
          <cell r="G7569" t="str">
            <v>Salaries Admin Leave Pay</v>
          </cell>
          <cell r="H7569">
            <v>0</v>
          </cell>
          <cell r="I7569">
            <v>0</v>
          </cell>
          <cell r="J7569">
            <v>0</v>
          </cell>
          <cell r="K7569">
            <v>0</v>
          </cell>
          <cell r="L7569">
            <v>0</v>
          </cell>
          <cell r="M7569">
            <v>0</v>
          </cell>
          <cell r="N7569">
            <v>0</v>
          </cell>
          <cell r="O7569" t="str">
            <v>+++</v>
          </cell>
        </row>
        <row r="7570">
          <cell r="A7570" t="str">
            <v>580.45.40.000-5000.08</v>
          </cell>
          <cell r="B7570" t="str">
            <v>580</v>
          </cell>
          <cell r="C7570" t="str">
            <v>45</v>
          </cell>
          <cell r="D7570" t="str">
            <v>40</v>
          </cell>
          <cell r="E7570" t="str">
            <v>000</v>
          </cell>
          <cell r="F7570" t="str">
            <v>5000.08</v>
          </cell>
          <cell r="G7570" t="str">
            <v>Salaries Longevity Pay</v>
          </cell>
          <cell r="H7570">
            <v>0</v>
          </cell>
          <cell r="I7570">
            <v>0</v>
          </cell>
          <cell r="J7570">
            <v>0</v>
          </cell>
          <cell r="K7570">
            <v>0</v>
          </cell>
          <cell r="L7570">
            <v>0</v>
          </cell>
          <cell r="M7570">
            <v>0</v>
          </cell>
          <cell r="N7570">
            <v>0</v>
          </cell>
          <cell r="O7570" t="str">
            <v>+++</v>
          </cell>
        </row>
        <row r="7571">
          <cell r="A7571" t="str">
            <v>580.45.40.000-5000.11</v>
          </cell>
          <cell r="B7571" t="str">
            <v>580</v>
          </cell>
          <cell r="C7571" t="str">
            <v>45</v>
          </cell>
          <cell r="D7571" t="str">
            <v>40</v>
          </cell>
          <cell r="E7571" t="str">
            <v>000</v>
          </cell>
          <cell r="F7571" t="str">
            <v>5000.11</v>
          </cell>
          <cell r="G7571" t="str">
            <v>Salaries Worker's Comp</v>
          </cell>
          <cell r="H7571">
            <v>0</v>
          </cell>
          <cell r="I7571">
            <v>0</v>
          </cell>
          <cell r="J7571">
            <v>0</v>
          </cell>
          <cell r="K7571">
            <v>0</v>
          </cell>
          <cell r="L7571">
            <v>0</v>
          </cell>
          <cell r="M7571">
            <v>0</v>
          </cell>
          <cell r="N7571">
            <v>0</v>
          </cell>
          <cell r="O7571" t="str">
            <v>+++</v>
          </cell>
        </row>
        <row r="7572">
          <cell r="A7572" t="str">
            <v>580.45.40.000-5000.99</v>
          </cell>
          <cell r="B7572" t="str">
            <v>580</v>
          </cell>
          <cell r="C7572" t="str">
            <v>45</v>
          </cell>
          <cell r="D7572" t="str">
            <v>40</v>
          </cell>
          <cell r="E7572" t="str">
            <v>000</v>
          </cell>
          <cell r="F7572" t="str">
            <v>5000.99</v>
          </cell>
          <cell r="G7572" t="str">
            <v>Salaries New Personnel Requests</v>
          </cell>
          <cell r="H7572">
            <v>0</v>
          </cell>
          <cell r="I7572">
            <v>0</v>
          </cell>
          <cell r="J7572">
            <v>0</v>
          </cell>
          <cell r="K7572">
            <v>0</v>
          </cell>
          <cell r="L7572">
            <v>0</v>
          </cell>
          <cell r="M7572">
            <v>0</v>
          </cell>
          <cell r="N7572">
            <v>0</v>
          </cell>
          <cell r="O7572" t="str">
            <v>+++</v>
          </cell>
        </row>
        <row r="7573">
          <cell r="A7573" t="str">
            <v>580.45.40.000-5100.00</v>
          </cell>
          <cell r="B7573" t="str">
            <v>580</v>
          </cell>
          <cell r="C7573" t="str">
            <v>45</v>
          </cell>
          <cell r="D7573" t="str">
            <v>40</v>
          </cell>
          <cell r="E7573" t="str">
            <v>000</v>
          </cell>
          <cell r="F7573" t="str">
            <v>5100.00</v>
          </cell>
          <cell r="G7573" t="str">
            <v>Benefits PERS Pool Liability</v>
          </cell>
          <cell r="H7573">
            <v>0</v>
          </cell>
          <cell r="I7573">
            <v>0</v>
          </cell>
          <cell r="J7573">
            <v>0</v>
          </cell>
          <cell r="K7573">
            <v>0</v>
          </cell>
          <cell r="L7573">
            <v>0</v>
          </cell>
          <cell r="M7573">
            <v>0</v>
          </cell>
          <cell r="N7573">
            <v>0</v>
          </cell>
          <cell r="O7573" t="str">
            <v>+++</v>
          </cell>
        </row>
        <row r="7574">
          <cell r="A7574" t="str">
            <v>580.45.40.000-5100.01</v>
          </cell>
          <cell r="B7574" t="str">
            <v>580</v>
          </cell>
          <cell r="C7574" t="str">
            <v>45</v>
          </cell>
          <cell r="D7574" t="str">
            <v>40</v>
          </cell>
          <cell r="E7574" t="str">
            <v>000</v>
          </cell>
          <cell r="F7574" t="str">
            <v>5100.01</v>
          </cell>
          <cell r="G7574" t="str">
            <v>Benefits Retirement</v>
          </cell>
          <cell r="H7574">
            <v>0</v>
          </cell>
          <cell r="I7574">
            <v>0</v>
          </cell>
          <cell r="J7574">
            <v>0</v>
          </cell>
          <cell r="K7574">
            <v>0</v>
          </cell>
          <cell r="L7574">
            <v>0</v>
          </cell>
          <cell r="M7574">
            <v>0</v>
          </cell>
          <cell r="N7574">
            <v>0</v>
          </cell>
          <cell r="O7574" t="str">
            <v>+++</v>
          </cell>
        </row>
        <row r="7575">
          <cell r="A7575" t="str">
            <v>580.45.40.000-5100.02</v>
          </cell>
          <cell r="B7575" t="str">
            <v>580</v>
          </cell>
          <cell r="C7575" t="str">
            <v>45</v>
          </cell>
          <cell r="D7575" t="str">
            <v>40</v>
          </cell>
          <cell r="E7575" t="str">
            <v>000</v>
          </cell>
          <cell r="F7575" t="str">
            <v>5100.02</v>
          </cell>
          <cell r="G7575" t="str">
            <v>Benefits Health Insurance</v>
          </cell>
          <cell r="H7575">
            <v>0</v>
          </cell>
          <cell r="I7575">
            <v>0</v>
          </cell>
          <cell r="J7575">
            <v>0</v>
          </cell>
          <cell r="K7575">
            <v>0</v>
          </cell>
          <cell r="L7575">
            <v>0</v>
          </cell>
          <cell r="M7575">
            <v>0</v>
          </cell>
          <cell r="N7575">
            <v>0</v>
          </cell>
          <cell r="O7575" t="str">
            <v>+++</v>
          </cell>
        </row>
        <row r="7576">
          <cell r="A7576" t="str">
            <v>580.45.40.000-5100.03</v>
          </cell>
          <cell r="B7576" t="str">
            <v>580</v>
          </cell>
          <cell r="C7576" t="str">
            <v>45</v>
          </cell>
          <cell r="D7576" t="str">
            <v>40</v>
          </cell>
          <cell r="E7576" t="str">
            <v>000</v>
          </cell>
          <cell r="F7576" t="str">
            <v>5100.03</v>
          </cell>
          <cell r="G7576" t="str">
            <v>Benefits Dental Insurance</v>
          </cell>
          <cell r="H7576">
            <v>0</v>
          </cell>
          <cell r="I7576">
            <v>0</v>
          </cell>
          <cell r="J7576">
            <v>0</v>
          </cell>
          <cell r="K7576">
            <v>0</v>
          </cell>
          <cell r="L7576">
            <v>0</v>
          </cell>
          <cell r="M7576">
            <v>0</v>
          </cell>
          <cell r="N7576">
            <v>0</v>
          </cell>
          <cell r="O7576" t="str">
            <v>+++</v>
          </cell>
        </row>
        <row r="7577">
          <cell r="A7577" t="str">
            <v>580.45.40.000-5100.04</v>
          </cell>
          <cell r="B7577" t="str">
            <v>580</v>
          </cell>
          <cell r="C7577" t="str">
            <v>45</v>
          </cell>
          <cell r="D7577" t="str">
            <v>40</v>
          </cell>
          <cell r="E7577" t="str">
            <v>000</v>
          </cell>
          <cell r="F7577" t="str">
            <v>5100.04</v>
          </cell>
          <cell r="G7577" t="str">
            <v>Benefits Vision Insurance</v>
          </cell>
          <cell r="H7577">
            <v>0</v>
          </cell>
          <cell r="I7577">
            <v>0</v>
          </cell>
          <cell r="J7577">
            <v>0</v>
          </cell>
          <cell r="K7577">
            <v>0</v>
          </cell>
          <cell r="L7577">
            <v>0</v>
          </cell>
          <cell r="M7577">
            <v>0</v>
          </cell>
          <cell r="N7577">
            <v>0</v>
          </cell>
          <cell r="O7577" t="str">
            <v>+++</v>
          </cell>
        </row>
        <row r="7578">
          <cell r="A7578" t="str">
            <v>580.45.40.000-5100.05</v>
          </cell>
          <cell r="B7578" t="str">
            <v>580</v>
          </cell>
          <cell r="C7578" t="str">
            <v>45</v>
          </cell>
          <cell r="D7578" t="str">
            <v>40</v>
          </cell>
          <cell r="E7578" t="str">
            <v>000</v>
          </cell>
          <cell r="F7578" t="str">
            <v>5100.05</v>
          </cell>
          <cell r="G7578" t="str">
            <v>Benefits Life Insurance</v>
          </cell>
          <cell r="H7578">
            <v>0</v>
          </cell>
          <cell r="I7578">
            <v>0</v>
          </cell>
          <cell r="J7578">
            <v>0</v>
          </cell>
          <cell r="K7578">
            <v>0</v>
          </cell>
          <cell r="L7578">
            <v>0</v>
          </cell>
          <cell r="M7578">
            <v>0</v>
          </cell>
          <cell r="N7578">
            <v>0</v>
          </cell>
          <cell r="O7578" t="str">
            <v>+++</v>
          </cell>
        </row>
        <row r="7579">
          <cell r="A7579" t="str">
            <v>580.45.40.000-5100.06</v>
          </cell>
          <cell r="B7579" t="str">
            <v>580</v>
          </cell>
          <cell r="C7579" t="str">
            <v>45</v>
          </cell>
          <cell r="D7579" t="str">
            <v>40</v>
          </cell>
          <cell r="E7579" t="str">
            <v>000</v>
          </cell>
          <cell r="F7579" t="str">
            <v>5100.06</v>
          </cell>
          <cell r="G7579" t="str">
            <v>Benefits Worker's Comp</v>
          </cell>
          <cell r="H7579">
            <v>0</v>
          </cell>
          <cell r="I7579">
            <v>0</v>
          </cell>
          <cell r="J7579">
            <v>0</v>
          </cell>
          <cell r="K7579">
            <v>0</v>
          </cell>
          <cell r="L7579">
            <v>0</v>
          </cell>
          <cell r="M7579">
            <v>0</v>
          </cell>
          <cell r="N7579">
            <v>0</v>
          </cell>
          <cell r="O7579" t="str">
            <v>+++</v>
          </cell>
        </row>
        <row r="7580">
          <cell r="A7580" t="str">
            <v>580.45.40.000-5100.07</v>
          </cell>
          <cell r="B7580" t="str">
            <v>580</v>
          </cell>
          <cell r="C7580" t="str">
            <v>45</v>
          </cell>
          <cell r="D7580" t="str">
            <v>40</v>
          </cell>
          <cell r="E7580" t="str">
            <v>000</v>
          </cell>
          <cell r="F7580" t="str">
            <v>5100.07</v>
          </cell>
          <cell r="G7580" t="str">
            <v>Benefits Long Term Disability</v>
          </cell>
          <cell r="H7580">
            <v>0</v>
          </cell>
          <cell r="I7580">
            <v>0</v>
          </cell>
          <cell r="J7580">
            <v>0</v>
          </cell>
          <cell r="K7580">
            <v>0</v>
          </cell>
          <cell r="L7580">
            <v>0</v>
          </cell>
          <cell r="M7580">
            <v>0</v>
          </cell>
          <cell r="N7580">
            <v>0</v>
          </cell>
          <cell r="O7580" t="str">
            <v>+++</v>
          </cell>
        </row>
        <row r="7581">
          <cell r="A7581" t="str">
            <v>580.45.40.000-5100.08</v>
          </cell>
          <cell r="B7581" t="str">
            <v>580</v>
          </cell>
          <cell r="C7581" t="str">
            <v>45</v>
          </cell>
          <cell r="D7581" t="str">
            <v>40</v>
          </cell>
          <cell r="E7581" t="str">
            <v>000</v>
          </cell>
          <cell r="F7581" t="str">
            <v>5100.08</v>
          </cell>
          <cell r="G7581" t="str">
            <v>Benefits Deferred Compensation</v>
          </cell>
          <cell r="H7581">
            <v>0</v>
          </cell>
          <cell r="I7581">
            <v>0</v>
          </cell>
          <cell r="J7581">
            <v>0</v>
          </cell>
          <cell r="K7581">
            <v>0</v>
          </cell>
          <cell r="L7581">
            <v>0</v>
          </cell>
          <cell r="M7581">
            <v>0</v>
          </cell>
          <cell r="N7581">
            <v>0</v>
          </cell>
          <cell r="O7581" t="str">
            <v>+++</v>
          </cell>
        </row>
        <row r="7582">
          <cell r="A7582" t="str">
            <v>580.45.40.000-5100.09</v>
          </cell>
          <cell r="B7582" t="str">
            <v>580</v>
          </cell>
          <cell r="C7582" t="str">
            <v>45</v>
          </cell>
          <cell r="D7582" t="str">
            <v>40</v>
          </cell>
          <cell r="E7582" t="str">
            <v>000</v>
          </cell>
          <cell r="F7582" t="str">
            <v>5100.09</v>
          </cell>
          <cell r="G7582" t="str">
            <v>Benefits Unemployment Insurance</v>
          </cell>
          <cell r="H7582">
            <v>0</v>
          </cell>
          <cell r="I7582">
            <v>0</v>
          </cell>
          <cell r="J7582">
            <v>0</v>
          </cell>
          <cell r="K7582">
            <v>0</v>
          </cell>
          <cell r="L7582">
            <v>0</v>
          </cell>
          <cell r="M7582">
            <v>0</v>
          </cell>
          <cell r="N7582">
            <v>0</v>
          </cell>
          <cell r="O7582" t="str">
            <v>+++</v>
          </cell>
        </row>
        <row r="7583">
          <cell r="A7583" t="str">
            <v>580.45.40.000-5100.11</v>
          </cell>
          <cell r="B7583" t="str">
            <v>580</v>
          </cell>
          <cell r="C7583" t="str">
            <v>45</v>
          </cell>
          <cell r="D7583" t="str">
            <v>40</v>
          </cell>
          <cell r="E7583" t="str">
            <v>000</v>
          </cell>
          <cell r="F7583" t="str">
            <v>5100.11</v>
          </cell>
          <cell r="G7583" t="str">
            <v>Benefits Medicare</v>
          </cell>
          <cell r="H7583">
            <v>0</v>
          </cell>
          <cell r="I7583">
            <v>0</v>
          </cell>
          <cell r="J7583">
            <v>0</v>
          </cell>
          <cell r="K7583">
            <v>0</v>
          </cell>
          <cell r="L7583">
            <v>0</v>
          </cell>
          <cell r="M7583">
            <v>0</v>
          </cell>
          <cell r="N7583">
            <v>0</v>
          </cell>
          <cell r="O7583" t="str">
            <v>+++</v>
          </cell>
        </row>
        <row r="7584">
          <cell r="A7584" t="str">
            <v>580.45.40.000-5100.15</v>
          </cell>
          <cell r="B7584" t="str">
            <v>580</v>
          </cell>
          <cell r="C7584" t="str">
            <v>45</v>
          </cell>
          <cell r="D7584" t="str">
            <v>40</v>
          </cell>
          <cell r="E7584" t="str">
            <v>000</v>
          </cell>
          <cell r="F7584" t="str">
            <v>5100.15</v>
          </cell>
          <cell r="G7584" t="str">
            <v>Benefits Cell Phone Allowance</v>
          </cell>
          <cell r="H7584">
            <v>0</v>
          </cell>
          <cell r="I7584">
            <v>0</v>
          </cell>
          <cell r="J7584">
            <v>0</v>
          </cell>
          <cell r="K7584">
            <v>0</v>
          </cell>
          <cell r="L7584">
            <v>0</v>
          </cell>
          <cell r="M7584">
            <v>0</v>
          </cell>
          <cell r="N7584">
            <v>0</v>
          </cell>
          <cell r="O7584" t="str">
            <v>+++</v>
          </cell>
        </row>
        <row r="7585">
          <cell r="A7585" t="str">
            <v>580.45.40.000-5100.17</v>
          </cell>
          <cell r="B7585" t="str">
            <v>580</v>
          </cell>
          <cell r="C7585" t="str">
            <v>45</v>
          </cell>
          <cell r="D7585" t="str">
            <v>40</v>
          </cell>
          <cell r="E7585" t="str">
            <v>000</v>
          </cell>
          <cell r="F7585" t="str">
            <v>5100.17</v>
          </cell>
          <cell r="G7585" t="str">
            <v>Benefits Other Post Employment Benefits</v>
          </cell>
          <cell r="H7585">
            <v>0</v>
          </cell>
          <cell r="I7585">
            <v>0</v>
          </cell>
          <cell r="J7585">
            <v>0</v>
          </cell>
          <cell r="K7585">
            <v>0</v>
          </cell>
          <cell r="L7585">
            <v>0</v>
          </cell>
          <cell r="M7585">
            <v>0</v>
          </cell>
          <cell r="N7585">
            <v>0</v>
          </cell>
          <cell r="O7585" t="str">
            <v>+++</v>
          </cell>
        </row>
        <row r="7586">
          <cell r="A7586" t="str">
            <v>580.45.40.000-6000.01</v>
          </cell>
          <cell r="B7586" t="str">
            <v>580</v>
          </cell>
          <cell r="C7586" t="str">
            <v>45</v>
          </cell>
          <cell r="D7586" t="str">
            <v>40</v>
          </cell>
          <cell r="E7586" t="str">
            <v>000</v>
          </cell>
          <cell r="F7586" t="str">
            <v>6000.01</v>
          </cell>
          <cell r="G7586" t="str">
            <v>Professional Services General</v>
          </cell>
          <cell r="H7586">
            <v>0</v>
          </cell>
          <cell r="I7586">
            <v>0</v>
          </cell>
          <cell r="J7586">
            <v>0</v>
          </cell>
          <cell r="K7586">
            <v>0</v>
          </cell>
          <cell r="L7586">
            <v>0</v>
          </cell>
          <cell r="M7586">
            <v>0</v>
          </cell>
          <cell r="N7586">
            <v>0</v>
          </cell>
          <cell r="O7586" t="str">
            <v>+++</v>
          </cell>
        </row>
        <row r="7587">
          <cell r="A7587" t="str">
            <v>580.45.40.000-6000.10</v>
          </cell>
          <cell r="B7587" t="str">
            <v>580</v>
          </cell>
          <cell r="C7587" t="str">
            <v>45</v>
          </cell>
          <cell r="D7587" t="str">
            <v>40</v>
          </cell>
          <cell r="E7587" t="str">
            <v>000</v>
          </cell>
          <cell r="F7587" t="str">
            <v>6000.10</v>
          </cell>
          <cell r="G7587" t="str">
            <v>Professional Services Consultant</v>
          </cell>
          <cell r="H7587">
            <v>0</v>
          </cell>
          <cell r="I7587">
            <v>0</v>
          </cell>
          <cell r="J7587">
            <v>0</v>
          </cell>
          <cell r="K7587">
            <v>0</v>
          </cell>
          <cell r="L7587">
            <v>0</v>
          </cell>
          <cell r="M7587">
            <v>0</v>
          </cell>
          <cell r="N7587">
            <v>0</v>
          </cell>
          <cell r="O7587" t="str">
            <v>+++</v>
          </cell>
        </row>
        <row r="7588">
          <cell r="A7588" t="str">
            <v>580.45.40.000-6000.12</v>
          </cell>
          <cell r="B7588" t="str">
            <v>580</v>
          </cell>
          <cell r="C7588" t="str">
            <v>45</v>
          </cell>
          <cell r="D7588" t="str">
            <v>40</v>
          </cell>
          <cell r="E7588" t="str">
            <v>000</v>
          </cell>
          <cell r="F7588" t="str">
            <v>6000.12</v>
          </cell>
          <cell r="G7588" t="str">
            <v>Professional Services Contract Services</v>
          </cell>
          <cell r="H7588">
            <v>0</v>
          </cell>
          <cell r="I7588">
            <v>0</v>
          </cell>
          <cell r="J7588">
            <v>0</v>
          </cell>
          <cell r="K7588">
            <v>0</v>
          </cell>
          <cell r="L7588">
            <v>0</v>
          </cell>
          <cell r="M7588">
            <v>0</v>
          </cell>
          <cell r="N7588">
            <v>0</v>
          </cell>
          <cell r="O7588" t="str">
            <v>+++</v>
          </cell>
        </row>
        <row r="7589">
          <cell r="A7589" t="str">
            <v>580.45.40.000-6000.13</v>
          </cell>
          <cell r="B7589" t="str">
            <v>580</v>
          </cell>
          <cell r="C7589" t="str">
            <v>45</v>
          </cell>
          <cell r="D7589" t="str">
            <v>40</v>
          </cell>
          <cell r="E7589" t="str">
            <v>000</v>
          </cell>
          <cell r="F7589" t="str">
            <v>6000.13</v>
          </cell>
          <cell r="G7589" t="str">
            <v>Professional Services Compliance Monitoring</v>
          </cell>
          <cell r="H7589">
            <v>0</v>
          </cell>
          <cell r="I7589">
            <v>0</v>
          </cell>
          <cell r="J7589">
            <v>0</v>
          </cell>
          <cell r="K7589">
            <v>0</v>
          </cell>
          <cell r="L7589">
            <v>0</v>
          </cell>
          <cell r="M7589">
            <v>0</v>
          </cell>
          <cell r="N7589">
            <v>0</v>
          </cell>
          <cell r="O7589" t="str">
            <v>+++</v>
          </cell>
        </row>
        <row r="7590">
          <cell r="A7590" t="str">
            <v>580.45.40.000-6000.14</v>
          </cell>
          <cell r="B7590" t="str">
            <v>580</v>
          </cell>
          <cell r="C7590" t="str">
            <v>45</v>
          </cell>
          <cell r="D7590" t="str">
            <v>40</v>
          </cell>
          <cell r="E7590" t="str">
            <v>000</v>
          </cell>
          <cell r="F7590" t="str">
            <v>6000.14</v>
          </cell>
          <cell r="G7590" t="str">
            <v>Professional Services IW Pre Analysis</v>
          </cell>
          <cell r="H7590">
            <v>0</v>
          </cell>
          <cell r="I7590">
            <v>0</v>
          </cell>
          <cell r="J7590">
            <v>0</v>
          </cell>
          <cell r="K7590">
            <v>0</v>
          </cell>
          <cell r="L7590">
            <v>0</v>
          </cell>
          <cell r="M7590">
            <v>0</v>
          </cell>
          <cell r="N7590">
            <v>0</v>
          </cell>
          <cell r="O7590" t="str">
            <v>+++</v>
          </cell>
        </row>
        <row r="7591">
          <cell r="A7591" t="str">
            <v>580.45.40.000-6000.18</v>
          </cell>
          <cell r="B7591" t="str">
            <v>580</v>
          </cell>
          <cell r="C7591" t="str">
            <v>45</v>
          </cell>
          <cell r="D7591" t="str">
            <v>40</v>
          </cell>
          <cell r="E7591" t="str">
            <v>000</v>
          </cell>
          <cell r="F7591" t="str">
            <v>6000.18</v>
          </cell>
          <cell r="G7591" t="str">
            <v>Professional Services Legal</v>
          </cell>
          <cell r="H7591">
            <v>0</v>
          </cell>
          <cell r="I7591">
            <v>0</v>
          </cell>
          <cell r="J7591">
            <v>0</v>
          </cell>
          <cell r="K7591">
            <v>0</v>
          </cell>
          <cell r="L7591">
            <v>0</v>
          </cell>
          <cell r="M7591">
            <v>0</v>
          </cell>
          <cell r="N7591">
            <v>0</v>
          </cell>
          <cell r="O7591" t="str">
            <v>+++</v>
          </cell>
        </row>
        <row r="7592">
          <cell r="A7592" t="str">
            <v>580.45.40.000-6100.01</v>
          </cell>
          <cell r="B7592" t="str">
            <v>580</v>
          </cell>
          <cell r="C7592" t="str">
            <v>45</v>
          </cell>
          <cell r="D7592" t="str">
            <v>40</v>
          </cell>
          <cell r="E7592" t="str">
            <v>000</v>
          </cell>
          <cell r="F7592" t="str">
            <v>6100.01</v>
          </cell>
          <cell r="G7592" t="str">
            <v>Utilities Electric</v>
          </cell>
          <cell r="H7592">
            <v>0</v>
          </cell>
          <cell r="I7592">
            <v>0</v>
          </cell>
          <cell r="J7592">
            <v>0</v>
          </cell>
          <cell r="K7592">
            <v>0</v>
          </cell>
          <cell r="L7592">
            <v>0</v>
          </cell>
          <cell r="M7592">
            <v>0</v>
          </cell>
          <cell r="N7592">
            <v>0</v>
          </cell>
          <cell r="O7592" t="str">
            <v>+++</v>
          </cell>
        </row>
        <row r="7593">
          <cell r="A7593" t="str">
            <v>580.45.40.000-6100.02</v>
          </cell>
          <cell r="B7593" t="str">
            <v>580</v>
          </cell>
          <cell r="C7593" t="str">
            <v>45</v>
          </cell>
          <cell r="D7593" t="str">
            <v>40</v>
          </cell>
          <cell r="E7593" t="str">
            <v>000</v>
          </cell>
          <cell r="F7593" t="str">
            <v>6100.02</v>
          </cell>
          <cell r="G7593" t="str">
            <v>Utilities Telephone</v>
          </cell>
          <cell r="H7593">
            <v>0</v>
          </cell>
          <cell r="I7593">
            <v>0</v>
          </cell>
          <cell r="J7593">
            <v>0</v>
          </cell>
          <cell r="K7593">
            <v>0</v>
          </cell>
          <cell r="L7593">
            <v>0</v>
          </cell>
          <cell r="M7593">
            <v>0</v>
          </cell>
          <cell r="N7593">
            <v>0</v>
          </cell>
          <cell r="O7593" t="str">
            <v>+++</v>
          </cell>
        </row>
        <row r="7594">
          <cell r="A7594" t="str">
            <v>580.45.40.000-6100.03</v>
          </cell>
          <cell r="B7594" t="str">
            <v>580</v>
          </cell>
          <cell r="C7594" t="str">
            <v>45</v>
          </cell>
          <cell r="D7594" t="str">
            <v>40</v>
          </cell>
          <cell r="E7594" t="str">
            <v>000</v>
          </cell>
          <cell r="F7594" t="str">
            <v>6100.03</v>
          </cell>
          <cell r="G7594" t="str">
            <v>Utilities Data Transmission / ISP</v>
          </cell>
          <cell r="H7594">
            <v>0</v>
          </cell>
          <cell r="I7594">
            <v>0</v>
          </cell>
          <cell r="J7594">
            <v>0</v>
          </cell>
          <cell r="K7594">
            <v>0</v>
          </cell>
          <cell r="L7594">
            <v>0</v>
          </cell>
          <cell r="M7594">
            <v>0</v>
          </cell>
          <cell r="N7594">
            <v>0</v>
          </cell>
          <cell r="O7594" t="str">
            <v>+++</v>
          </cell>
        </row>
        <row r="7595">
          <cell r="A7595" t="str">
            <v>580.45.40.000-6200.01</v>
          </cell>
          <cell r="B7595" t="str">
            <v>580</v>
          </cell>
          <cell r="C7595" t="str">
            <v>45</v>
          </cell>
          <cell r="D7595" t="str">
            <v>40</v>
          </cell>
          <cell r="E7595" t="str">
            <v>000</v>
          </cell>
          <cell r="F7595" t="str">
            <v>6200.01</v>
          </cell>
          <cell r="G7595" t="str">
            <v>Supplies Office</v>
          </cell>
          <cell r="H7595">
            <v>0</v>
          </cell>
          <cell r="I7595">
            <v>0</v>
          </cell>
          <cell r="J7595">
            <v>0</v>
          </cell>
          <cell r="K7595">
            <v>0</v>
          </cell>
          <cell r="L7595">
            <v>0</v>
          </cell>
          <cell r="M7595">
            <v>0</v>
          </cell>
          <cell r="N7595">
            <v>0</v>
          </cell>
          <cell r="O7595" t="str">
            <v>+++</v>
          </cell>
        </row>
        <row r="7596">
          <cell r="A7596" t="str">
            <v>580.45.40.000-6200.02</v>
          </cell>
          <cell r="B7596" t="str">
            <v>580</v>
          </cell>
          <cell r="C7596" t="str">
            <v>45</v>
          </cell>
          <cell r="D7596" t="str">
            <v>40</v>
          </cell>
          <cell r="E7596" t="str">
            <v>000</v>
          </cell>
          <cell r="F7596" t="str">
            <v>6200.02</v>
          </cell>
          <cell r="G7596" t="str">
            <v>Supplies Special Department</v>
          </cell>
          <cell r="H7596">
            <v>0</v>
          </cell>
          <cell r="I7596">
            <v>0</v>
          </cell>
          <cell r="J7596">
            <v>0</v>
          </cell>
          <cell r="K7596">
            <v>0</v>
          </cell>
          <cell r="L7596">
            <v>0</v>
          </cell>
          <cell r="M7596">
            <v>0</v>
          </cell>
          <cell r="N7596">
            <v>0</v>
          </cell>
          <cell r="O7596" t="str">
            <v>+++</v>
          </cell>
        </row>
        <row r="7597">
          <cell r="A7597" t="str">
            <v>580.45.40.000-6200.03</v>
          </cell>
          <cell r="B7597" t="str">
            <v>580</v>
          </cell>
          <cell r="C7597" t="str">
            <v>45</v>
          </cell>
          <cell r="D7597" t="str">
            <v>40</v>
          </cell>
          <cell r="E7597" t="str">
            <v>000</v>
          </cell>
          <cell r="F7597" t="str">
            <v>6200.03</v>
          </cell>
          <cell r="G7597" t="str">
            <v>Supplies Copier Maintenance &amp; Supplies</v>
          </cell>
          <cell r="H7597">
            <v>0</v>
          </cell>
          <cell r="I7597">
            <v>0</v>
          </cell>
          <cell r="J7597">
            <v>0</v>
          </cell>
          <cell r="K7597">
            <v>0</v>
          </cell>
          <cell r="L7597">
            <v>0</v>
          </cell>
          <cell r="M7597">
            <v>0</v>
          </cell>
          <cell r="N7597">
            <v>0</v>
          </cell>
          <cell r="O7597" t="str">
            <v>+++</v>
          </cell>
        </row>
        <row r="7598">
          <cell r="A7598" t="str">
            <v>580.45.40.000-6200.04</v>
          </cell>
          <cell r="B7598" t="str">
            <v>580</v>
          </cell>
          <cell r="C7598" t="str">
            <v>45</v>
          </cell>
          <cell r="D7598" t="str">
            <v>40</v>
          </cell>
          <cell r="E7598" t="str">
            <v>000</v>
          </cell>
          <cell r="F7598" t="str">
            <v>6200.04</v>
          </cell>
          <cell r="G7598" t="str">
            <v>Supplies Postage</v>
          </cell>
          <cell r="H7598">
            <v>0</v>
          </cell>
          <cell r="I7598">
            <v>0</v>
          </cell>
          <cell r="J7598">
            <v>0</v>
          </cell>
          <cell r="K7598">
            <v>0</v>
          </cell>
          <cell r="L7598">
            <v>0</v>
          </cell>
          <cell r="M7598">
            <v>0</v>
          </cell>
          <cell r="N7598">
            <v>0</v>
          </cell>
          <cell r="O7598" t="str">
            <v>+++</v>
          </cell>
        </row>
        <row r="7599">
          <cell r="A7599" t="str">
            <v>580.45.40.000-6200.05</v>
          </cell>
          <cell r="B7599" t="str">
            <v>580</v>
          </cell>
          <cell r="C7599" t="str">
            <v>45</v>
          </cell>
          <cell r="D7599" t="str">
            <v>40</v>
          </cell>
          <cell r="E7599" t="str">
            <v>000</v>
          </cell>
          <cell r="F7599" t="str">
            <v>6200.05</v>
          </cell>
          <cell r="G7599" t="str">
            <v>Supplies Gasoline</v>
          </cell>
          <cell r="H7599">
            <v>0</v>
          </cell>
          <cell r="I7599">
            <v>0</v>
          </cell>
          <cell r="J7599">
            <v>0</v>
          </cell>
          <cell r="K7599">
            <v>0</v>
          </cell>
          <cell r="L7599">
            <v>0</v>
          </cell>
          <cell r="M7599">
            <v>0</v>
          </cell>
          <cell r="N7599">
            <v>0</v>
          </cell>
          <cell r="O7599" t="str">
            <v>+++</v>
          </cell>
        </row>
        <row r="7600">
          <cell r="A7600" t="str">
            <v>580.45.40.000-6200.09</v>
          </cell>
          <cell r="B7600" t="str">
            <v>580</v>
          </cell>
          <cell r="C7600" t="str">
            <v>45</v>
          </cell>
          <cell r="D7600" t="str">
            <v>40</v>
          </cell>
          <cell r="E7600" t="str">
            <v>000</v>
          </cell>
          <cell r="F7600" t="str">
            <v>6200.09</v>
          </cell>
          <cell r="G7600" t="str">
            <v>Supplies Data Processing</v>
          </cell>
          <cell r="H7600">
            <v>0</v>
          </cell>
          <cell r="I7600">
            <v>0</v>
          </cell>
          <cell r="J7600">
            <v>0</v>
          </cell>
          <cell r="K7600">
            <v>0</v>
          </cell>
          <cell r="L7600">
            <v>0</v>
          </cell>
          <cell r="M7600">
            <v>0</v>
          </cell>
          <cell r="N7600">
            <v>0</v>
          </cell>
          <cell r="O7600" t="str">
            <v>+++</v>
          </cell>
        </row>
        <row r="7601">
          <cell r="A7601" t="str">
            <v>580.45.40.000-6300.01</v>
          </cell>
          <cell r="B7601" t="str">
            <v>580</v>
          </cell>
          <cell r="C7601" t="str">
            <v>45</v>
          </cell>
          <cell r="D7601" t="str">
            <v>40</v>
          </cell>
          <cell r="E7601" t="str">
            <v>000</v>
          </cell>
          <cell r="F7601" t="str">
            <v>6300.01</v>
          </cell>
          <cell r="G7601" t="str">
            <v>Dues &amp; Subscriptions Memberships</v>
          </cell>
          <cell r="H7601">
            <v>0</v>
          </cell>
          <cell r="I7601">
            <v>0</v>
          </cell>
          <cell r="J7601">
            <v>0</v>
          </cell>
          <cell r="K7601">
            <v>0</v>
          </cell>
          <cell r="L7601">
            <v>0</v>
          </cell>
          <cell r="M7601">
            <v>0</v>
          </cell>
          <cell r="N7601">
            <v>0</v>
          </cell>
          <cell r="O7601" t="str">
            <v>+++</v>
          </cell>
        </row>
        <row r="7602">
          <cell r="A7602" t="str">
            <v>580.45.40.000-6300.02</v>
          </cell>
          <cell r="B7602" t="str">
            <v>580</v>
          </cell>
          <cell r="C7602" t="str">
            <v>45</v>
          </cell>
          <cell r="D7602" t="str">
            <v>40</v>
          </cell>
          <cell r="E7602" t="str">
            <v>000</v>
          </cell>
          <cell r="F7602" t="str">
            <v>6300.02</v>
          </cell>
          <cell r="G7602" t="str">
            <v>Dues &amp; Subscriptions Publications</v>
          </cell>
          <cell r="H7602">
            <v>0</v>
          </cell>
          <cell r="I7602">
            <v>0</v>
          </cell>
          <cell r="J7602">
            <v>0</v>
          </cell>
          <cell r="K7602">
            <v>0</v>
          </cell>
          <cell r="L7602">
            <v>0</v>
          </cell>
          <cell r="M7602">
            <v>0</v>
          </cell>
          <cell r="N7602">
            <v>0</v>
          </cell>
          <cell r="O7602" t="str">
            <v>+++</v>
          </cell>
        </row>
        <row r="7603">
          <cell r="A7603" t="str">
            <v>580.45.40.000-6300.03</v>
          </cell>
          <cell r="B7603" t="str">
            <v>580</v>
          </cell>
          <cell r="C7603" t="str">
            <v>45</v>
          </cell>
          <cell r="D7603" t="str">
            <v>40</v>
          </cell>
          <cell r="E7603" t="str">
            <v>000</v>
          </cell>
          <cell r="F7603" t="str">
            <v>6300.03</v>
          </cell>
          <cell r="G7603" t="str">
            <v>Dues &amp; Subscriptions Certifications</v>
          </cell>
          <cell r="H7603">
            <v>0</v>
          </cell>
          <cell r="I7603">
            <v>0</v>
          </cell>
          <cell r="J7603">
            <v>0</v>
          </cell>
          <cell r="K7603">
            <v>0</v>
          </cell>
          <cell r="L7603">
            <v>0</v>
          </cell>
          <cell r="M7603">
            <v>0</v>
          </cell>
          <cell r="N7603">
            <v>0</v>
          </cell>
          <cell r="O7603" t="str">
            <v>+++</v>
          </cell>
        </row>
        <row r="7604">
          <cell r="A7604" t="str">
            <v>580.45.40.000-6350.01</v>
          </cell>
          <cell r="B7604" t="str">
            <v>580</v>
          </cell>
          <cell r="C7604" t="str">
            <v>45</v>
          </cell>
          <cell r="D7604" t="str">
            <v>40</v>
          </cell>
          <cell r="E7604" t="str">
            <v>000</v>
          </cell>
          <cell r="F7604" t="str">
            <v>6350.01</v>
          </cell>
          <cell r="G7604" t="str">
            <v>Maintenance Agreements &amp; Licenses License/Software Maintenance</v>
          </cell>
          <cell r="H7604">
            <v>0</v>
          </cell>
          <cell r="I7604">
            <v>0</v>
          </cell>
          <cell r="J7604">
            <v>0</v>
          </cell>
          <cell r="K7604">
            <v>0</v>
          </cell>
          <cell r="L7604">
            <v>0</v>
          </cell>
          <cell r="M7604">
            <v>0</v>
          </cell>
          <cell r="N7604">
            <v>0</v>
          </cell>
          <cell r="O7604" t="str">
            <v>+++</v>
          </cell>
        </row>
        <row r="7605">
          <cell r="A7605" t="str">
            <v>580.45.40.000-6350.02</v>
          </cell>
          <cell r="B7605" t="str">
            <v>580</v>
          </cell>
          <cell r="C7605" t="str">
            <v>45</v>
          </cell>
          <cell r="D7605" t="str">
            <v>40</v>
          </cell>
          <cell r="E7605" t="str">
            <v>000</v>
          </cell>
          <cell r="F7605" t="str">
            <v>6350.02</v>
          </cell>
          <cell r="G7605" t="str">
            <v>Maintenance Agreements &amp; Licenses Hardware Maintenance</v>
          </cell>
          <cell r="H7605">
            <v>0</v>
          </cell>
          <cell r="I7605">
            <v>0</v>
          </cell>
          <cell r="J7605">
            <v>0</v>
          </cell>
          <cell r="K7605">
            <v>0</v>
          </cell>
          <cell r="L7605">
            <v>0</v>
          </cell>
          <cell r="M7605">
            <v>0</v>
          </cell>
          <cell r="N7605">
            <v>0</v>
          </cell>
          <cell r="O7605" t="str">
            <v>+++</v>
          </cell>
        </row>
        <row r="7606">
          <cell r="A7606" t="str">
            <v>580.45.40.000-6350.03</v>
          </cell>
          <cell r="B7606" t="str">
            <v>580</v>
          </cell>
          <cell r="C7606" t="str">
            <v>45</v>
          </cell>
          <cell r="D7606" t="str">
            <v>40</v>
          </cell>
          <cell r="E7606" t="str">
            <v>000</v>
          </cell>
          <cell r="F7606" t="str">
            <v>6350.03</v>
          </cell>
          <cell r="G7606" t="str">
            <v>Maintenance Agreements &amp; Licenses Maintenance Agreements</v>
          </cell>
          <cell r="H7606">
            <v>0</v>
          </cell>
          <cell r="I7606">
            <v>0</v>
          </cell>
          <cell r="J7606">
            <v>0</v>
          </cell>
          <cell r="K7606">
            <v>0</v>
          </cell>
          <cell r="L7606">
            <v>0</v>
          </cell>
          <cell r="M7606">
            <v>0</v>
          </cell>
          <cell r="N7606">
            <v>0</v>
          </cell>
          <cell r="O7606" t="str">
            <v>+++</v>
          </cell>
        </row>
        <row r="7607">
          <cell r="A7607" t="str">
            <v>580.45.40.000-6350.04</v>
          </cell>
          <cell r="B7607" t="str">
            <v>580</v>
          </cell>
          <cell r="C7607" t="str">
            <v>45</v>
          </cell>
          <cell r="D7607" t="str">
            <v>40</v>
          </cell>
          <cell r="E7607" t="str">
            <v>000</v>
          </cell>
          <cell r="F7607" t="str">
            <v>6350.04</v>
          </cell>
          <cell r="G7607" t="str">
            <v>Maintenance Agreements &amp; Licenses SCADA</v>
          </cell>
          <cell r="H7607">
            <v>0</v>
          </cell>
          <cell r="I7607">
            <v>0</v>
          </cell>
          <cell r="J7607">
            <v>0</v>
          </cell>
          <cell r="K7607">
            <v>0</v>
          </cell>
          <cell r="L7607">
            <v>0</v>
          </cell>
          <cell r="M7607">
            <v>0</v>
          </cell>
          <cell r="N7607">
            <v>0</v>
          </cell>
          <cell r="O7607" t="str">
            <v>+++</v>
          </cell>
        </row>
        <row r="7608">
          <cell r="A7608" t="str">
            <v>580.45.40.000-6350.05</v>
          </cell>
          <cell r="B7608" t="str">
            <v>580</v>
          </cell>
          <cell r="C7608" t="str">
            <v>45</v>
          </cell>
          <cell r="D7608" t="str">
            <v>40</v>
          </cell>
          <cell r="E7608" t="str">
            <v>000</v>
          </cell>
          <cell r="F7608" t="str">
            <v>6350.05</v>
          </cell>
          <cell r="G7608" t="str">
            <v>Maintenance Agreements &amp; Licenses Traffic Control</v>
          </cell>
          <cell r="H7608">
            <v>0</v>
          </cell>
          <cell r="I7608">
            <v>0</v>
          </cell>
          <cell r="J7608">
            <v>0</v>
          </cell>
          <cell r="K7608">
            <v>0</v>
          </cell>
          <cell r="L7608">
            <v>0</v>
          </cell>
          <cell r="M7608">
            <v>0</v>
          </cell>
          <cell r="N7608">
            <v>0</v>
          </cell>
          <cell r="O7608" t="str">
            <v>+++</v>
          </cell>
        </row>
        <row r="7609">
          <cell r="A7609" t="str">
            <v>580.45.40.000-6350.06</v>
          </cell>
          <cell r="B7609" t="str">
            <v>580</v>
          </cell>
          <cell r="C7609" t="str">
            <v>45</v>
          </cell>
          <cell r="D7609" t="str">
            <v>40</v>
          </cell>
          <cell r="E7609" t="str">
            <v>000</v>
          </cell>
          <cell r="F7609" t="str">
            <v>6350.06</v>
          </cell>
          <cell r="G7609" t="str">
            <v>Maintenance Agreements &amp; Licenses Streetlights</v>
          </cell>
          <cell r="H7609">
            <v>0</v>
          </cell>
          <cell r="I7609">
            <v>0</v>
          </cell>
          <cell r="J7609">
            <v>0</v>
          </cell>
          <cell r="K7609">
            <v>0</v>
          </cell>
          <cell r="L7609">
            <v>0</v>
          </cell>
          <cell r="M7609">
            <v>0</v>
          </cell>
          <cell r="N7609">
            <v>0</v>
          </cell>
          <cell r="O7609" t="str">
            <v>+++</v>
          </cell>
        </row>
        <row r="7610">
          <cell r="A7610" t="str">
            <v>580.45.40.000-6400.01</v>
          </cell>
          <cell r="B7610" t="str">
            <v>580</v>
          </cell>
          <cell r="C7610" t="str">
            <v>45</v>
          </cell>
          <cell r="D7610" t="str">
            <v>40</v>
          </cell>
          <cell r="E7610" t="str">
            <v>000</v>
          </cell>
          <cell r="F7610" t="str">
            <v>6400.01</v>
          </cell>
          <cell r="G7610" t="str">
            <v>Repairs &amp; Maintenance Building</v>
          </cell>
          <cell r="H7610">
            <v>0</v>
          </cell>
          <cell r="I7610">
            <v>0</v>
          </cell>
          <cell r="J7610">
            <v>0</v>
          </cell>
          <cell r="K7610">
            <v>0</v>
          </cell>
          <cell r="L7610">
            <v>0</v>
          </cell>
          <cell r="M7610">
            <v>0</v>
          </cell>
          <cell r="N7610">
            <v>0</v>
          </cell>
          <cell r="O7610" t="str">
            <v>+++</v>
          </cell>
        </row>
        <row r="7611">
          <cell r="A7611" t="str">
            <v>580.45.40.000-6400.02</v>
          </cell>
          <cell r="B7611" t="str">
            <v>580</v>
          </cell>
          <cell r="C7611" t="str">
            <v>45</v>
          </cell>
          <cell r="D7611" t="str">
            <v>40</v>
          </cell>
          <cell r="E7611" t="str">
            <v>000</v>
          </cell>
          <cell r="F7611" t="str">
            <v>6400.02</v>
          </cell>
          <cell r="G7611" t="str">
            <v>Repairs &amp; Maintenance Minor Equipment/Other</v>
          </cell>
          <cell r="H7611">
            <v>0</v>
          </cell>
          <cell r="I7611">
            <v>0</v>
          </cell>
          <cell r="J7611">
            <v>0</v>
          </cell>
          <cell r="K7611">
            <v>0</v>
          </cell>
          <cell r="L7611">
            <v>0</v>
          </cell>
          <cell r="M7611">
            <v>0</v>
          </cell>
          <cell r="N7611">
            <v>0</v>
          </cell>
          <cell r="O7611" t="str">
            <v>+++</v>
          </cell>
        </row>
        <row r="7612">
          <cell r="A7612" t="str">
            <v>580.45.40.000-6400.03</v>
          </cell>
          <cell r="B7612" t="str">
            <v>580</v>
          </cell>
          <cell r="C7612" t="str">
            <v>45</v>
          </cell>
          <cell r="D7612" t="str">
            <v>40</v>
          </cell>
          <cell r="E7612" t="str">
            <v>000</v>
          </cell>
          <cell r="F7612" t="str">
            <v>6400.03</v>
          </cell>
          <cell r="G7612" t="str">
            <v>Repairs &amp; Maintenance Major Repair &amp; Contingency</v>
          </cell>
          <cell r="H7612">
            <v>0</v>
          </cell>
          <cell r="I7612">
            <v>0</v>
          </cell>
          <cell r="J7612">
            <v>0</v>
          </cell>
          <cell r="K7612">
            <v>0</v>
          </cell>
          <cell r="L7612">
            <v>0</v>
          </cell>
          <cell r="M7612">
            <v>0</v>
          </cell>
          <cell r="N7612">
            <v>0</v>
          </cell>
          <cell r="O7612" t="str">
            <v>+++</v>
          </cell>
        </row>
        <row r="7613">
          <cell r="A7613" t="str">
            <v>580.45.40.000-6400.04</v>
          </cell>
          <cell r="B7613" t="str">
            <v>580</v>
          </cell>
          <cell r="C7613" t="str">
            <v>45</v>
          </cell>
          <cell r="D7613" t="str">
            <v>40</v>
          </cell>
          <cell r="E7613" t="str">
            <v>000</v>
          </cell>
          <cell r="F7613" t="str">
            <v>6400.04</v>
          </cell>
          <cell r="G7613" t="str">
            <v>Repairs &amp; Maintenance Equipment Rental</v>
          </cell>
          <cell r="H7613">
            <v>0</v>
          </cell>
          <cell r="I7613">
            <v>0</v>
          </cell>
          <cell r="J7613">
            <v>0</v>
          </cell>
          <cell r="K7613">
            <v>0</v>
          </cell>
          <cell r="L7613">
            <v>0</v>
          </cell>
          <cell r="M7613">
            <v>0</v>
          </cell>
          <cell r="N7613">
            <v>0</v>
          </cell>
          <cell r="O7613" t="str">
            <v>+++</v>
          </cell>
        </row>
        <row r="7614">
          <cell r="A7614" t="str">
            <v>580.45.40.000-6400.05</v>
          </cell>
          <cell r="B7614" t="str">
            <v>580</v>
          </cell>
          <cell r="C7614" t="str">
            <v>45</v>
          </cell>
          <cell r="D7614" t="str">
            <v>40</v>
          </cell>
          <cell r="E7614" t="str">
            <v>000</v>
          </cell>
          <cell r="F7614" t="str">
            <v>6400.05</v>
          </cell>
          <cell r="G7614" t="str">
            <v>Repairs &amp; Maintenance Vehicle</v>
          </cell>
          <cell r="H7614">
            <v>0</v>
          </cell>
          <cell r="I7614">
            <v>0</v>
          </cell>
          <cell r="J7614">
            <v>0</v>
          </cell>
          <cell r="K7614">
            <v>0</v>
          </cell>
          <cell r="L7614">
            <v>0</v>
          </cell>
          <cell r="M7614">
            <v>0</v>
          </cell>
          <cell r="N7614">
            <v>0</v>
          </cell>
          <cell r="O7614" t="str">
            <v>+++</v>
          </cell>
        </row>
        <row r="7615">
          <cell r="A7615" t="str">
            <v>580.45.40.000-6600.01</v>
          </cell>
          <cell r="B7615" t="str">
            <v>580</v>
          </cell>
          <cell r="C7615" t="str">
            <v>45</v>
          </cell>
          <cell r="D7615" t="str">
            <v>40</v>
          </cell>
          <cell r="E7615" t="str">
            <v>000</v>
          </cell>
          <cell r="F7615" t="str">
            <v>6600.01</v>
          </cell>
          <cell r="G7615" t="str">
            <v>Administrative Expenses Meetings</v>
          </cell>
          <cell r="H7615">
            <v>0</v>
          </cell>
          <cell r="I7615">
            <v>0</v>
          </cell>
          <cell r="J7615">
            <v>0</v>
          </cell>
          <cell r="K7615">
            <v>0</v>
          </cell>
          <cell r="L7615">
            <v>0</v>
          </cell>
          <cell r="M7615">
            <v>0</v>
          </cell>
          <cell r="N7615">
            <v>0</v>
          </cell>
          <cell r="O7615" t="str">
            <v>+++</v>
          </cell>
        </row>
        <row r="7616">
          <cell r="A7616" t="str">
            <v>580.45.40.000-6600.03</v>
          </cell>
          <cell r="B7616" t="str">
            <v>580</v>
          </cell>
          <cell r="C7616" t="str">
            <v>45</v>
          </cell>
          <cell r="D7616" t="str">
            <v>40</v>
          </cell>
          <cell r="E7616" t="str">
            <v>000</v>
          </cell>
          <cell r="F7616" t="str">
            <v>6600.03</v>
          </cell>
          <cell r="G7616" t="str">
            <v>Administrative Expenses Mileage Reimbursement</v>
          </cell>
          <cell r="H7616">
            <v>0</v>
          </cell>
          <cell r="I7616">
            <v>0</v>
          </cell>
          <cell r="J7616">
            <v>0</v>
          </cell>
          <cell r="K7616">
            <v>0</v>
          </cell>
          <cell r="L7616">
            <v>0</v>
          </cell>
          <cell r="M7616">
            <v>0</v>
          </cell>
          <cell r="N7616">
            <v>0</v>
          </cell>
          <cell r="O7616" t="str">
            <v>+++</v>
          </cell>
        </row>
        <row r="7617">
          <cell r="A7617" t="str">
            <v>580.45.40.000-6600.04</v>
          </cell>
          <cell r="B7617" t="str">
            <v>580</v>
          </cell>
          <cell r="C7617" t="str">
            <v>45</v>
          </cell>
          <cell r="D7617" t="str">
            <v>40</v>
          </cell>
          <cell r="E7617" t="str">
            <v>000</v>
          </cell>
          <cell r="F7617" t="str">
            <v>6600.04</v>
          </cell>
          <cell r="G7617" t="str">
            <v>Administrative Expenses Training/Conferences</v>
          </cell>
          <cell r="H7617">
            <v>0</v>
          </cell>
          <cell r="I7617">
            <v>0</v>
          </cell>
          <cell r="J7617">
            <v>0</v>
          </cell>
          <cell r="K7617">
            <v>0</v>
          </cell>
          <cell r="L7617">
            <v>0</v>
          </cell>
          <cell r="M7617">
            <v>0</v>
          </cell>
          <cell r="N7617">
            <v>0</v>
          </cell>
          <cell r="O7617" t="str">
            <v>+++</v>
          </cell>
        </row>
        <row r="7618">
          <cell r="A7618" t="str">
            <v>580.45.40.000-6600.05</v>
          </cell>
          <cell r="B7618" t="str">
            <v>580</v>
          </cell>
          <cell r="C7618" t="str">
            <v>45</v>
          </cell>
          <cell r="D7618" t="str">
            <v>40</v>
          </cell>
          <cell r="E7618" t="str">
            <v>000</v>
          </cell>
          <cell r="F7618" t="str">
            <v>6600.05</v>
          </cell>
          <cell r="G7618" t="str">
            <v>Administrative Expenses Public/Legal Advertisement</v>
          </cell>
          <cell r="H7618">
            <v>0</v>
          </cell>
          <cell r="I7618">
            <v>0</v>
          </cell>
          <cell r="J7618">
            <v>0</v>
          </cell>
          <cell r="K7618">
            <v>0</v>
          </cell>
          <cell r="L7618">
            <v>0</v>
          </cell>
          <cell r="M7618">
            <v>0</v>
          </cell>
          <cell r="N7618">
            <v>0</v>
          </cell>
          <cell r="O7618" t="str">
            <v>+++</v>
          </cell>
        </row>
        <row r="7619">
          <cell r="A7619" t="str">
            <v>580.45.40.000-6600.06</v>
          </cell>
          <cell r="B7619" t="str">
            <v>580</v>
          </cell>
          <cell r="C7619" t="str">
            <v>45</v>
          </cell>
          <cell r="D7619" t="str">
            <v>40</v>
          </cell>
          <cell r="E7619" t="str">
            <v>000</v>
          </cell>
          <cell r="F7619" t="str">
            <v>6600.06</v>
          </cell>
          <cell r="G7619" t="str">
            <v>Administrative Expenses Property/Building Rental</v>
          </cell>
          <cell r="H7619">
            <v>0</v>
          </cell>
          <cell r="I7619">
            <v>0</v>
          </cell>
          <cell r="J7619">
            <v>0</v>
          </cell>
          <cell r="K7619">
            <v>0</v>
          </cell>
          <cell r="L7619">
            <v>0</v>
          </cell>
          <cell r="M7619">
            <v>0</v>
          </cell>
          <cell r="N7619">
            <v>0</v>
          </cell>
          <cell r="O7619" t="str">
            <v>+++</v>
          </cell>
        </row>
        <row r="7620">
          <cell r="A7620" t="str">
            <v>580.45.40.000-6600.07</v>
          </cell>
          <cell r="B7620" t="str">
            <v>580</v>
          </cell>
          <cell r="C7620" t="str">
            <v>45</v>
          </cell>
          <cell r="D7620" t="str">
            <v>40</v>
          </cell>
          <cell r="E7620" t="str">
            <v>000</v>
          </cell>
          <cell r="F7620" t="str">
            <v>6600.07</v>
          </cell>
          <cell r="G7620" t="str">
            <v>Administrative Expenses Employee Recruitment</v>
          </cell>
          <cell r="H7620">
            <v>0</v>
          </cell>
          <cell r="I7620">
            <v>0</v>
          </cell>
          <cell r="J7620">
            <v>0</v>
          </cell>
          <cell r="K7620">
            <v>0</v>
          </cell>
          <cell r="L7620">
            <v>0</v>
          </cell>
          <cell r="M7620">
            <v>0</v>
          </cell>
          <cell r="N7620">
            <v>0</v>
          </cell>
          <cell r="O7620" t="str">
            <v>+++</v>
          </cell>
        </row>
        <row r="7621">
          <cell r="A7621" t="str">
            <v>580.45.40.000-6600.08</v>
          </cell>
          <cell r="B7621" t="str">
            <v>580</v>
          </cell>
          <cell r="C7621" t="str">
            <v>45</v>
          </cell>
          <cell r="D7621" t="str">
            <v>40</v>
          </cell>
          <cell r="E7621" t="str">
            <v>000</v>
          </cell>
          <cell r="F7621" t="str">
            <v>6600.08</v>
          </cell>
          <cell r="G7621" t="str">
            <v>Administrative Expenses Employee Recognition</v>
          </cell>
          <cell r="H7621">
            <v>0</v>
          </cell>
          <cell r="I7621">
            <v>0</v>
          </cell>
          <cell r="J7621">
            <v>0</v>
          </cell>
          <cell r="K7621">
            <v>0</v>
          </cell>
          <cell r="L7621">
            <v>0</v>
          </cell>
          <cell r="M7621">
            <v>0</v>
          </cell>
          <cell r="N7621">
            <v>0</v>
          </cell>
          <cell r="O7621" t="str">
            <v>+++</v>
          </cell>
        </row>
        <row r="7622">
          <cell r="A7622" t="str">
            <v>580.45.40.000-6600.14</v>
          </cell>
          <cell r="B7622" t="str">
            <v>580</v>
          </cell>
          <cell r="C7622" t="str">
            <v>45</v>
          </cell>
          <cell r="D7622" t="str">
            <v>40</v>
          </cell>
          <cell r="E7622" t="str">
            <v>000</v>
          </cell>
          <cell r="F7622" t="str">
            <v>6600.14</v>
          </cell>
          <cell r="G7622" t="str">
            <v>Administrative Expenses Filing/Recording Fee</v>
          </cell>
          <cell r="H7622">
            <v>0</v>
          </cell>
          <cell r="I7622">
            <v>0</v>
          </cell>
          <cell r="J7622">
            <v>0</v>
          </cell>
          <cell r="K7622">
            <v>0</v>
          </cell>
          <cell r="L7622">
            <v>0</v>
          </cell>
          <cell r="M7622">
            <v>0</v>
          </cell>
          <cell r="N7622">
            <v>0</v>
          </cell>
          <cell r="O7622" t="str">
            <v>+++</v>
          </cell>
        </row>
        <row r="7623">
          <cell r="A7623" t="str">
            <v>580.45.40.000-6600.24</v>
          </cell>
          <cell r="B7623" t="str">
            <v>580</v>
          </cell>
          <cell r="C7623" t="str">
            <v>45</v>
          </cell>
          <cell r="D7623" t="str">
            <v>40</v>
          </cell>
          <cell r="E7623" t="str">
            <v>000</v>
          </cell>
          <cell r="F7623" t="str">
            <v>6600.24</v>
          </cell>
          <cell r="G7623" t="str">
            <v>Administrative Expenses Marketing</v>
          </cell>
          <cell r="H7623">
            <v>0</v>
          </cell>
          <cell r="I7623">
            <v>0</v>
          </cell>
          <cell r="J7623">
            <v>0</v>
          </cell>
          <cell r="K7623">
            <v>0</v>
          </cell>
          <cell r="L7623">
            <v>0</v>
          </cell>
          <cell r="M7623">
            <v>0</v>
          </cell>
          <cell r="N7623">
            <v>0</v>
          </cell>
          <cell r="O7623" t="str">
            <v>+++</v>
          </cell>
        </row>
        <row r="7624">
          <cell r="A7624" t="str">
            <v>580.45.40.000-6600.25</v>
          </cell>
          <cell r="B7624" t="str">
            <v>580</v>
          </cell>
          <cell r="C7624" t="str">
            <v>45</v>
          </cell>
          <cell r="D7624" t="str">
            <v>40</v>
          </cell>
          <cell r="E7624" t="str">
            <v>000</v>
          </cell>
          <cell r="F7624" t="str">
            <v>6600.25</v>
          </cell>
          <cell r="G7624" t="str">
            <v>Administrative Expenses Support Services-Indirect Labor</v>
          </cell>
          <cell r="H7624">
            <v>0</v>
          </cell>
          <cell r="I7624">
            <v>0</v>
          </cell>
          <cell r="J7624">
            <v>0</v>
          </cell>
          <cell r="K7624">
            <v>0</v>
          </cell>
          <cell r="L7624">
            <v>0</v>
          </cell>
          <cell r="M7624">
            <v>0</v>
          </cell>
          <cell r="N7624">
            <v>0</v>
          </cell>
          <cell r="O7624" t="str">
            <v>+++</v>
          </cell>
        </row>
        <row r="7625">
          <cell r="A7625" t="str">
            <v>580.45.40.000-6600.26</v>
          </cell>
          <cell r="B7625" t="str">
            <v>580</v>
          </cell>
          <cell r="C7625" t="str">
            <v>45</v>
          </cell>
          <cell r="D7625" t="str">
            <v>40</v>
          </cell>
          <cell r="E7625" t="str">
            <v>000</v>
          </cell>
          <cell r="F7625" t="str">
            <v>6600.26</v>
          </cell>
          <cell r="G7625" t="str">
            <v>Administrative Expenses Support Services-IT</v>
          </cell>
          <cell r="H7625">
            <v>0</v>
          </cell>
          <cell r="I7625">
            <v>0</v>
          </cell>
          <cell r="J7625">
            <v>0</v>
          </cell>
          <cell r="K7625">
            <v>0</v>
          </cell>
          <cell r="L7625">
            <v>0</v>
          </cell>
          <cell r="M7625">
            <v>0</v>
          </cell>
          <cell r="N7625">
            <v>0</v>
          </cell>
          <cell r="O7625" t="str">
            <v>+++</v>
          </cell>
        </row>
        <row r="7626">
          <cell r="A7626" t="str">
            <v>580.45.40.000-6600.27</v>
          </cell>
          <cell r="B7626" t="str">
            <v>580</v>
          </cell>
          <cell r="C7626" t="str">
            <v>45</v>
          </cell>
          <cell r="D7626" t="str">
            <v>40</v>
          </cell>
          <cell r="E7626" t="str">
            <v>000</v>
          </cell>
          <cell r="F7626" t="str">
            <v>6600.27</v>
          </cell>
          <cell r="G7626" t="str">
            <v>Administrative Expenses Support Services-Direct Labor</v>
          </cell>
          <cell r="H7626">
            <v>0</v>
          </cell>
          <cell r="I7626">
            <v>0</v>
          </cell>
          <cell r="J7626">
            <v>0</v>
          </cell>
          <cell r="K7626">
            <v>0</v>
          </cell>
          <cell r="L7626">
            <v>0</v>
          </cell>
          <cell r="M7626">
            <v>0</v>
          </cell>
          <cell r="N7626">
            <v>0</v>
          </cell>
          <cell r="O7626" t="str">
            <v>+++</v>
          </cell>
        </row>
        <row r="7627">
          <cell r="A7627" t="str">
            <v>580.45.40.000-6600.29</v>
          </cell>
          <cell r="B7627" t="str">
            <v>580</v>
          </cell>
          <cell r="C7627" t="str">
            <v>45</v>
          </cell>
          <cell r="D7627" t="str">
            <v>40</v>
          </cell>
          <cell r="E7627" t="str">
            <v>000</v>
          </cell>
          <cell r="F7627" t="str">
            <v>6600.29</v>
          </cell>
          <cell r="G7627" t="str">
            <v>Administrative Expenses Administration &amp; Planning</v>
          </cell>
          <cell r="H7627">
            <v>0</v>
          </cell>
          <cell r="I7627">
            <v>0</v>
          </cell>
          <cell r="J7627">
            <v>0</v>
          </cell>
          <cell r="K7627">
            <v>0</v>
          </cell>
          <cell r="L7627">
            <v>0</v>
          </cell>
          <cell r="M7627">
            <v>0</v>
          </cell>
          <cell r="N7627">
            <v>0</v>
          </cell>
          <cell r="O7627" t="str">
            <v>+++</v>
          </cell>
        </row>
        <row r="7628">
          <cell r="A7628" t="str">
            <v>580.45.40.000-6600.30</v>
          </cell>
          <cell r="B7628" t="str">
            <v>580</v>
          </cell>
          <cell r="C7628" t="str">
            <v>45</v>
          </cell>
          <cell r="D7628" t="str">
            <v>40</v>
          </cell>
          <cell r="E7628" t="str">
            <v>000</v>
          </cell>
          <cell r="F7628" t="str">
            <v>6600.30</v>
          </cell>
          <cell r="G7628" t="str">
            <v>Administrative Expenses Other Expenses</v>
          </cell>
          <cell r="H7628">
            <v>0</v>
          </cell>
          <cell r="I7628">
            <v>0</v>
          </cell>
          <cell r="J7628">
            <v>0</v>
          </cell>
          <cell r="K7628">
            <v>0</v>
          </cell>
          <cell r="L7628">
            <v>0</v>
          </cell>
          <cell r="M7628">
            <v>0</v>
          </cell>
          <cell r="N7628">
            <v>0</v>
          </cell>
          <cell r="O7628" t="str">
            <v>+++</v>
          </cell>
        </row>
        <row r="7629">
          <cell r="A7629" t="str">
            <v>580.45.40.000-7000.03</v>
          </cell>
          <cell r="B7629" t="str">
            <v>580</v>
          </cell>
          <cell r="C7629" t="str">
            <v>45</v>
          </cell>
          <cell r="D7629" t="str">
            <v>40</v>
          </cell>
          <cell r="E7629" t="str">
            <v>000</v>
          </cell>
          <cell r="F7629" t="str">
            <v>7000.03</v>
          </cell>
          <cell r="G7629" t="str">
            <v>Capital Outlay Operations Equip-Minor</v>
          </cell>
          <cell r="H7629">
            <v>0</v>
          </cell>
          <cell r="I7629">
            <v>0</v>
          </cell>
          <cell r="J7629">
            <v>0</v>
          </cell>
          <cell r="K7629">
            <v>0</v>
          </cell>
          <cell r="L7629">
            <v>0</v>
          </cell>
          <cell r="M7629">
            <v>0</v>
          </cell>
          <cell r="N7629">
            <v>0</v>
          </cell>
          <cell r="O7629" t="str">
            <v>+++</v>
          </cell>
        </row>
        <row r="7630">
          <cell r="A7630" t="str">
            <v>580.45.40.000-7000.04</v>
          </cell>
          <cell r="B7630" t="str">
            <v>580</v>
          </cell>
          <cell r="C7630" t="str">
            <v>45</v>
          </cell>
          <cell r="D7630" t="str">
            <v>40</v>
          </cell>
          <cell r="E7630" t="str">
            <v>000</v>
          </cell>
          <cell r="F7630" t="str">
            <v>7000.04</v>
          </cell>
          <cell r="G7630" t="str">
            <v>Capital Outlay Operations Equipment-Major</v>
          </cell>
          <cell r="H7630">
            <v>0</v>
          </cell>
          <cell r="I7630">
            <v>0</v>
          </cell>
          <cell r="J7630">
            <v>0</v>
          </cell>
          <cell r="K7630">
            <v>0</v>
          </cell>
          <cell r="L7630">
            <v>0</v>
          </cell>
          <cell r="M7630">
            <v>0</v>
          </cell>
          <cell r="N7630">
            <v>0</v>
          </cell>
          <cell r="O7630" t="str">
            <v>+++</v>
          </cell>
        </row>
        <row r="7631">
          <cell r="A7631" t="str">
            <v>580.45.40.000-7000.07</v>
          </cell>
          <cell r="B7631" t="str">
            <v>580</v>
          </cell>
          <cell r="C7631" t="str">
            <v>45</v>
          </cell>
          <cell r="D7631" t="str">
            <v>40</v>
          </cell>
          <cell r="E7631" t="str">
            <v>000</v>
          </cell>
          <cell r="F7631" t="str">
            <v>7000.07</v>
          </cell>
          <cell r="G7631" t="str">
            <v>Capital Outlay Computer Hardware</v>
          </cell>
          <cell r="H7631">
            <v>0</v>
          </cell>
          <cell r="I7631">
            <v>0</v>
          </cell>
          <cell r="J7631">
            <v>0</v>
          </cell>
          <cell r="K7631">
            <v>0</v>
          </cell>
          <cell r="L7631">
            <v>0</v>
          </cell>
          <cell r="M7631">
            <v>0</v>
          </cell>
          <cell r="N7631">
            <v>0</v>
          </cell>
          <cell r="O7631" t="str">
            <v>+++</v>
          </cell>
        </row>
        <row r="7632">
          <cell r="A7632" t="str">
            <v>580.45.40.000-7000.08</v>
          </cell>
          <cell r="B7632" t="str">
            <v>580</v>
          </cell>
          <cell r="C7632" t="str">
            <v>45</v>
          </cell>
          <cell r="D7632" t="str">
            <v>40</v>
          </cell>
          <cell r="E7632" t="str">
            <v>000</v>
          </cell>
          <cell r="F7632" t="str">
            <v>7000.08</v>
          </cell>
          <cell r="G7632" t="str">
            <v>Capital Outlay Computer Software</v>
          </cell>
          <cell r="H7632">
            <v>0</v>
          </cell>
          <cell r="I7632">
            <v>0</v>
          </cell>
          <cell r="J7632">
            <v>0</v>
          </cell>
          <cell r="K7632">
            <v>0</v>
          </cell>
          <cell r="L7632">
            <v>0</v>
          </cell>
          <cell r="M7632">
            <v>0</v>
          </cell>
          <cell r="N7632">
            <v>0</v>
          </cell>
          <cell r="O7632" t="str">
            <v>+++</v>
          </cell>
        </row>
        <row r="7633">
          <cell r="A7633" t="str">
            <v>580.45.40.000-7000.12</v>
          </cell>
          <cell r="B7633" t="str">
            <v>580</v>
          </cell>
          <cell r="C7633" t="str">
            <v>45</v>
          </cell>
          <cell r="D7633" t="str">
            <v>40</v>
          </cell>
          <cell r="E7633" t="str">
            <v>000</v>
          </cell>
          <cell r="F7633" t="str">
            <v>7000.12</v>
          </cell>
          <cell r="G7633" t="str">
            <v>Capital Outlay Furniture</v>
          </cell>
          <cell r="H7633">
            <v>0</v>
          </cell>
          <cell r="I7633">
            <v>0</v>
          </cell>
          <cell r="J7633">
            <v>0</v>
          </cell>
          <cell r="K7633">
            <v>0</v>
          </cell>
          <cell r="L7633">
            <v>0</v>
          </cell>
          <cell r="M7633">
            <v>0</v>
          </cell>
          <cell r="N7633">
            <v>0</v>
          </cell>
          <cell r="O7633" t="str">
            <v>+++</v>
          </cell>
        </row>
        <row r="7634">
          <cell r="A7634" t="str">
            <v>580.45.40.000-7000.99</v>
          </cell>
          <cell r="B7634" t="str">
            <v>580</v>
          </cell>
          <cell r="C7634" t="str">
            <v>45</v>
          </cell>
          <cell r="D7634" t="str">
            <v>40</v>
          </cell>
          <cell r="E7634" t="str">
            <v>000</v>
          </cell>
          <cell r="F7634" t="str">
            <v>7000.99</v>
          </cell>
          <cell r="G7634" t="str">
            <v>Capital Outlay General</v>
          </cell>
          <cell r="H7634">
            <v>0</v>
          </cell>
          <cell r="I7634">
            <v>0</v>
          </cell>
          <cell r="J7634">
            <v>0</v>
          </cell>
          <cell r="K7634">
            <v>0</v>
          </cell>
          <cell r="L7634">
            <v>0</v>
          </cell>
          <cell r="M7634">
            <v>0</v>
          </cell>
          <cell r="N7634">
            <v>0</v>
          </cell>
          <cell r="O7634" t="str">
            <v>+++</v>
          </cell>
        </row>
        <row r="7635">
          <cell r="A7635" t="str">
            <v>580.45.41.000-5000.01</v>
          </cell>
          <cell r="B7635" t="str">
            <v>580</v>
          </cell>
          <cell r="C7635" t="str">
            <v>45</v>
          </cell>
          <cell r="D7635" t="str">
            <v>41</v>
          </cell>
          <cell r="E7635" t="str">
            <v>000</v>
          </cell>
          <cell r="F7635" t="str">
            <v>5000.01</v>
          </cell>
          <cell r="G7635" t="str">
            <v>Salaries Regular</v>
          </cell>
          <cell r="H7635">
            <v>0</v>
          </cell>
          <cell r="I7635">
            <v>0</v>
          </cell>
          <cell r="J7635">
            <v>0</v>
          </cell>
          <cell r="K7635">
            <v>0</v>
          </cell>
          <cell r="L7635">
            <v>0</v>
          </cell>
          <cell r="M7635">
            <v>0</v>
          </cell>
          <cell r="N7635">
            <v>0</v>
          </cell>
          <cell r="O7635" t="str">
            <v>+++</v>
          </cell>
        </row>
        <row r="7636">
          <cell r="A7636" t="str">
            <v>580.45.41.000-5000.02</v>
          </cell>
          <cell r="B7636" t="str">
            <v>580</v>
          </cell>
          <cell r="C7636" t="str">
            <v>45</v>
          </cell>
          <cell r="D7636" t="str">
            <v>41</v>
          </cell>
          <cell r="E7636" t="str">
            <v>000</v>
          </cell>
          <cell r="F7636" t="str">
            <v>5000.02</v>
          </cell>
          <cell r="G7636" t="str">
            <v>Salaries Part Time</v>
          </cell>
          <cell r="H7636">
            <v>0</v>
          </cell>
          <cell r="I7636">
            <v>0</v>
          </cell>
          <cell r="J7636">
            <v>0</v>
          </cell>
          <cell r="K7636">
            <v>0</v>
          </cell>
          <cell r="L7636">
            <v>0</v>
          </cell>
          <cell r="M7636">
            <v>0</v>
          </cell>
          <cell r="N7636">
            <v>0</v>
          </cell>
          <cell r="O7636" t="str">
            <v>+++</v>
          </cell>
        </row>
        <row r="7637">
          <cell r="A7637" t="str">
            <v>580.45.41.000-5000.03</v>
          </cell>
          <cell r="B7637" t="str">
            <v>580</v>
          </cell>
          <cell r="C7637" t="str">
            <v>45</v>
          </cell>
          <cell r="D7637" t="str">
            <v>41</v>
          </cell>
          <cell r="E7637" t="str">
            <v>000</v>
          </cell>
          <cell r="F7637" t="str">
            <v>5000.03</v>
          </cell>
          <cell r="G7637" t="str">
            <v>Salaries Overtime</v>
          </cell>
          <cell r="H7637">
            <v>0</v>
          </cell>
          <cell r="I7637">
            <v>0</v>
          </cell>
          <cell r="J7637">
            <v>0</v>
          </cell>
          <cell r="K7637">
            <v>0</v>
          </cell>
          <cell r="L7637">
            <v>0</v>
          </cell>
          <cell r="M7637">
            <v>0</v>
          </cell>
          <cell r="N7637">
            <v>0</v>
          </cell>
          <cell r="O7637" t="str">
            <v>+++</v>
          </cell>
        </row>
        <row r="7638">
          <cell r="A7638" t="str">
            <v>580.45.41.000-5000.04</v>
          </cell>
          <cell r="B7638" t="str">
            <v>580</v>
          </cell>
          <cell r="C7638" t="str">
            <v>45</v>
          </cell>
          <cell r="D7638" t="str">
            <v>41</v>
          </cell>
          <cell r="E7638" t="str">
            <v>000</v>
          </cell>
          <cell r="F7638" t="str">
            <v>5000.04</v>
          </cell>
          <cell r="G7638" t="str">
            <v>Salaries Holiday Pay</v>
          </cell>
          <cell r="H7638">
            <v>0</v>
          </cell>
          <cell r="I7638">
            <v>0</v>
          </cell>
          <cell r="J7638">
            <v>0</v>
          </cell>
          <cell r="K7638">
            <v>0</v>
          </cell>
          <cell r="L7638">
            <v>0</v>
          </cell>
          <cell r="M7638">
            <v>0</v>
          </cell>
          <cell r="N7638">
            <v>0</v>
          </cell>
          <cell r="O7638" t="str">
            <v>+++</v>
          </cell>
        </row>
        <row r="7639">
          <cell r="A7639" t="str">
            <v>580.45.41.000-5000.06</v>
          </cell>
          <cell r="B7639" t="str">
            <v>580</v>
          </cell>
          <cell r="C7639" t="str">
            <v>45</v>
          </cell>
          <cell r="D7639" t="str">
            <v>41</v>
          </cell>
          <cell r="E7639" t="str">
            <v>000</v>
          </cell>
          <cell r="F7639" t="str">
            <v>5000.06</v>
          </cell>
          <cell r="G7639" t="str">
            <v>Salaries Out of Class</v>
          </cell>
          <cell r="H7639">
            <v>0</v>
          </cell>
          <cell r="I7639">
            <v>0</v>
          </cell>
          <cell r="J7639">
            <v>0</v>
          </cell>
          <cell r="K7639">
            <v>0</v>
          </cell>
          <cell r="L7639">
            <v>0</v>
          </cell>
          <cell r="M7639">
            <v>0</v>
          </cell>
          <cell r="N7639">
            <v>0</v>
          </cell>
          <cell r="O7639" t="str">
            <v>+++</v>
          </cell>
        </row>
        <row r="7640">
          <cell r="A7640" t="str">
            <v>580.45.41.000-5000.07</v>
          </cell>
          <cell r="B7640" t="str">
            <v>580</v>
          </cell>
          <cell r="C7640" t="str">
            <v>45</v>
          </cell>
          <cell r="D7640" t="str">
            <v>41</v>
          </cell>
          <cell r="E7640" t="str">
            <v>000</v>
          </cell>
          <cell r="F7640" t="str">
            <v>5000.07</v>
          </cell>
          <cell r="G7640" t="str">
            <v>Salaries Admin Leave Pay</v>
          </cell>
          <cell r="H7640">
            <v>0</v>
          </cell>
          <cell r="I7640">
            <v>0</v>
          </cell>
          <cell r="J7640">
            <v>0</v>
          </cell>
          <cell r="K7640">
            <v>0</v>
          </cell>
          <cell r="L7640">
            <v>0</v>
          </cell>
          <cell r="M7640">
            <v>0</v>
          </cell>
          <cell r="N7640">
            <v>0</v>
          </cell>
          <cell r="O7640" t="str">
            <v>+++</v>
          </cell>
        </row>
        <row r="7641">
          <cell r="A7641" t="str">
            <v>580.45.41.000-5000.08</v>
          </cell>
          <cell r="B7641" t="str">
            <v>580</v>
          </cell>
          <cell r="C7641" t="str">
            <v>45</v>
          </cell>
          <cell r="D7641" t="str">
            <v>41</v>
          </cell>
          <cell r="E7641" t="str">
            <v>000</v>
          </cell>
          <cell r="F7641" t="str">
            <v>5000.08</v>
          </cell>
          <cell r="G7641" t="str">
            <v>Salaries Longevity Pay</v>
          </cell>
          <cell r="H7641">
            <v>0</v>
          </cell>
          <cell r="I7641">
            <v>0</v>
          </cell>
          <cell r="J7641">
            <v>0</v>
          </cell>
          <cell r="K7641">
            <v>0</v>
          </cell>
          <cell r="L7641">
            <v>0</v>
          </cell>
          <cell r="M7641">
            <v>0</v>
          </cell>
          <cell r="N7641">
            <v>0</v>
          </cell>
          <cell r="O7641" t="str">
            <v>+++</v>
          </cell>
        </row>
        <row r="7642">
          <cell r="A7642" t="str">
            <v>580.45.41.000-5000.11</v>
          </cell>
          <cell r="B7642" t="str">
            <v>580</v>
          </cell>
          <cell r="C7642" t="str">
            <v>45</v>
          </cell>
          <cell r="D7642" t="str">
            <v>41</v>
          </cell>
          <cell r="E7642" t="str">
            <v>000</v>
          </cell>
          <cell r="F7642" t="str">
            <v>5000.11</v>
          </cell>
          <cell r="G7642" t="str">
            <v>Salaries Worker's Comp</v>
          </cell>
          <cell r="H7642">
            <v>0</v>
          </cell>
          <cell r="I7642">
            <v>0</v>
          </cell>
          <cell r="J7642">
            <v>0</v>
          </cell>
          <cell r="K7642">
            <v>0</v>
          </cell>
          <cell r="L7642">
            <v>0</v>
          </cell>
          <cell r="M7642">
            <v>0</v>
          </cell>
          <cell r="N7642">
            <v>0</v>
          </cell>
          <cell r="O7642" t="str">
            <v>+++</v>
          </cell>
        </row>
        <row r="7643">
          <cell r="A7643" t="str">
            <v>580.45.41.000-5000.99</v>
          </cell>
          <cell r="B7643" t="str">
            <v>580</v>
          </cell>
          <cell r="C7643" t="str">
            <v>45</v>
          </cell>
          <cell r="D7643" t="str">
            <v>41</v>
          </cell>
          <cell r="E7643" t="str">
            <v>000</v>
          </cell>
          <cell r="F7643" t="str">
            <v>5000.99</v>
          </cell>
          <cell r="G7643" t="str">
            <v>Salaries New Personnel Requests</v>
          </cell>
          <cell r="H7643">
            <v>0</v>
          </cell>
          <cell r="I7643">
            <v>0</v>
          </cell>
          <cell r="J7643">
            <v>0</v>
          </cell>
          <cell r="K7643">
            <v>0</v>
          </cell>
          <cell r="L7643">
            <v>0</v>
          </cell>
          <cell r="M7643">
            <v>0</v>
          </cell>
          <cell r="N7643">
            <v>0</v>
          </cell>
          <cell r="O7643" t="str">
            <v>+++</v>
          </cell>
        </row>
        <row r="7644">
          <cell r="A7644" t="str">
            <v>580.45.41.000-5100.00</v>
          </cell>
          <cell r="B7644" t="str">
            <v>580</v>
          </cell>
          <cell r="C7644" t="str">
            <v>45</v>
          </cell>
          <cell r="D7644" t="str">
            <v>41</v>
          </cell>
          <cell r="E7644" t="str">
            <v>000</v>
          </cell>
          <cell r="F7644" t="str">
            <v>5100.00</v>
          </cell>
          <cell r="G7644" t="str">
            <v>Benefits PERS Pool Liability</v>
          </cell>
          <cell r="H7644">
            <v>0</v>
          </cell>
          <cell r="I7644">
            <v>0</v>
          </cell>
          <cell r="J7644">
            <v>0</v>
          </cell>
          <cell r="K7644">
            <v>0</v>
          </cell>
          <cell r="L7644">
            <v>0</v>
          </cell>
          <cell r="M7644">
            <v>0</v>
          </cell>
          <cell r="N7644">
            <v>0</v>
          </cell>
          <cell r="O7644" t="str">
            <v>+++</v>
          </cell>
        </row>
        <row r="7645">
          <cell r="A7645" t="str">
            <v>580.45.41.000-5100.01</v>
          </cell>
          <cell r="B7645" t="str">
            <v>580</v>
          </cell>
          <cell r="C7645" t="str">
            <v>45</v>
          </cell>
          <cell r="D7645" t="str">
            <v>41</v>
          </cell>
          <cell r="E7645" t="str">
            <v>000</v>
          </cell>
          <cell r="F7645" t="str">
            <v>5100.01</v>
          </cell>
          <cell r="G7645" t="str">
            <v>Benefits Retirement</v>
          </cell>
          <cell r="H7645">
            <v>0</v>
          </cell>
          <cell r="I7645">
            <v>0</v>
          </cell>
          <cell r="J7645">
            <v>0</v>
          </cell>
          <cell r="K7645">
            <v>0</v>
          </cell>
          <cell r="L7645">
            <v>0</v>
          </cell>
          <cell r="M7645">
            <v>0</v>
          </cell>
          <cell r="N7645">
            <v>0</v>
          </cell>
          <cell r="O7645" t="str">
            <v>+++</v>
          </cell>
        </row>
        <row r="7646">
          <cell r="A7646" t="str">
            <v>580.45.41.000-5100.02</v>
          </cell>
          <cell r="B7646" t="str">
            <v>580</v>
          </cell>
          <cell r="C7646" t="str">
            <v>45</v>
          </cell>
          <cell r="D7646" t="str">
            <v>41</v>
          </cell>
          <cell r="E7646" t="str">
            <v>000</v>
          </cell>
          <cell r="F7646" t="str">
            <v>5100.02</v>
          </cell>
          <cell r="G7646" t="str">
            <v>Benefits Health Insurance</v>
          </cell>
          <cell r="H7646">
            <v>0</v>
          </cell>
          <cell r="I7646">
            <v>0</v>
          </cell>
          <cell r="J7646">
            <v>0</v>
          </cell>
          <cell r="K7646">
            <v>0</v>
          </cell>
          <cell r="L7646">
            <v>0</v>
          </cell>
          <cell r="M7646">
            <v>0</v>
          </cell>
          <cell r="N7646">
            <v>0</v>
          </cell>
          <cell r="O7646" t="str">
            <v>+++</v>
          </cell>
        </row>
        <row r="7647">
          <cell r="A7647" t="str">
            <v>580.45.41.000-5100.03</v>
          </cell>
          <cell r="B7647" t="str">
            <v>580</v>
          </cell>
          <cell r="C7647" t="str">
            <v>45</v>
          </cell>
          <cell r="D7647" t="str">
            <v>41</v>
          </cell>
          <cell r="E7647" t="str">
            <v>000</v>
          </cell>
          <cell r="F7647" t="str">
            <v>5100.03</v>
          </cell>
          <cell r="G7647" t="str">
            <v>Benefits Dental Insurance</v>
          </cell>
          <cell r="H7647">
            <v>0</v>
          </cell>
          <cell r="I7647">
            <v>0</v>
          </cell>
          <cell r="J7647">
            <v>0</v>
          </cell>
          <cell r="K7647">
            <v>0</v>
          </cell>
          <cell r="L7647">
            <v>0</v>
          </cell>
          <cell r="M7647">
            <v>0</v>
          </cell>
          <cell r="N7647">
            <v>0</v>
          </cell>
          <cell r="O7647" t="str">
            <v>+++</v>
          </cell>
        </row>
        <row r="7648">
          <cell r="A7648" t="str">
            <v>580.45.41.000-5100.04</v>
          </cell>
          <cell r="B7648" t="str">
            <v>580</v>
          </cell>
          <cell r="C7648" t="str">
            <v>45</v>
          </cell>
          <cell r="D7648" t="str">
            <v>41</v>
          </cell>
          <cell r="E7648" t="str">
            <v>000</v>
          </cell>
          <cell r="F7648" t="str">
            <v>5100.04</v>
          </cell>
          <cell r="G7648" t="str">
            <v>Benefits Vision Insurance</v>
          </cell>
          <cell r="H7648">
            <v>0</v>
          </cell>
          <cell r="I7648">
            <v>0</v>
          </cell>
          <cell r="J7648">
            <v>0</v>
          </cell>
          <cell r="K7648">
            <v>0</v>
          </cell>
          <cell r="L7648">
            <v>0</v>
          </cell>
          <cell r="M7648">
            <v>0</v>
          </cell>
          <cell r="N7648">
            <v>0</v>
          </cell>
          <cell r="O7648" t="str">
            <v>+++</v>
          </cell>
        </row>
        <row r="7649">
          <cell r="A7649" t="str">
            <v>580.45.41.000-5100.05</v>
          </cell>
          <cell r="B7649" t="str">
            <v>580</v>
          </cell>
          <cell r="C7649" t="str">
            <v>45</v>
          </cell>
          <cell r="D7649" t="str">
            <v>41</v>
          </cell>
          <cell r="E7649" t="str">
            <v>000</v>
          </cell>
          <cell r="F7649" t="str">
            <v>5100.05</v>
          </cell>
          <cell r="G7649" t="str">
            <v>Benefits Life Insurance</v>
          </cell>
          <cell r="H7649">
            <v>0</v>
          </cell>
          <cell r="I7649">
            <v>0</v>
          </cell>
          <cell r="J7649">
            <v>0</v>
          </cell>
          <cell r="K7649">
            <v>0</v>
          </cell>
          <cell r="L7649">
            <v>0</v>
          </cell>
          <cell r="M7649">
            <v>0</v>
          </cell>
          <cell r="N7649">
            <v>0</v>
          </cell>
          <cell r="O7649" t="str">
            <v>+++</v>
          </cell>
        </row>
        <row r="7650">
          <cell r="A7650" t="str">
            <v>580.45.41.000-5100.06</v>
          </cell>
          <cell r="B7650" t="str">
            <v>580</v>
          </cell>
          <cell r="C7650" t="str">
            <v>45</v>
          </cell>
          <cell r="D7650" t="str">
            <v>41</v>
          </cell>
          <cell r="E7650" t="str">
            <v>000</v>
          </cell>
          <cell r="F7650" t="str">
            <v>5100.06</v>
          </cell>
          <cell r="G7650" t="str">
            <v>Benefits Worker's Comp</v>
          </cell>
          <cell r="H7650">
            <v>0</v>
          </cell>
          <cell r="I7650">
            <v>0</v>
          </cell>
          <cell r="J7650">
            <v>0</v>
          </cell>
          <cell r="K7650">
            <v>0</v>
          </cell>
          <cell r="L7650">
            <v>0</v>
          </cell>
          <cell r="M7650">
            <v>0</v>
          </cell>
          <cell r="N7650">
            <v>0</v>
          </cell>
          <cell r="O7650" t="str">
            <v>+++</v>
          </cell>
        </row>
        <row r="7651">
          <cell r="A7651" t="str">
            <v>580.45.41.000-5100.07</v>
          </cell>
          <cell r="B7651" t="str">
            <v>580</v>
          </cell>
          <cell r="C7651" t="str">
            <v>45</v>
          </cell>
          <cell r="D7651" t="str">
            <v>41</v>
          </cell>
          <cell r="E7651" t="str">
            <v>000</v>
          </cell>
          <cell r="F7651" t="str">
            <v>5100.07</v>
          </cell>
          <cell r="G7651" t="str">
            <v>Benefits Long Term Disability</v>
          </cell>
          <cell r="H7651">
            <v>0</v>
          </cell>
          <cell r="I7651">
            <v>0</v>
          </cell>
          <cell r="J7651">
            <v>0</v>
          </cell>
          <cell r="K7651">
            <v>0</v>
          </cell>
          <cell r="L7651">
            <v>0</v>
          </cell>
          <cell r="M7651">
            <v>0</v>
          </cell>
          <cell r="N7651">
            <v>0</v>
          </cell>
          <cell r="O7651" t="str">
            <v>+++</v>
          </cell>
        </row>
        <row r="7652">
          <cell r="A7652" t="str">
            <v>580.45.41.000-5100.08</v>
          </cell>
          <cell r="B7652" t="str">
            <v>580</v>
          </cell>
          <cell r="C7652" t="str">
            <v>45</v>
          </cell>
          <cell r="D7652" t="str">
            <v>41</v>
          </cell>
          <cell r="E7652" t="str">
            <v>000</v>
          </cell>
          <cell r="F7652" t="str">
            <v>5100.08</v>
          </cell>
          <cell r="G7652" t="str">
            <v>Benefits Deferred Compensation</v>
          </cell>
          <cell r="H7652">
            <v>0</v>
          </cell>
          <cell r="I7652">
            <v>0</v>
          </cell>
          <cell r="J7652">
            <v>0</v>
          </cell>
          <cell r="K7652">
            <v>0</v>
          </cell>
          <cell r="L7652">
            <v>0</v>
          </cell>
          <cell r="M7652">
            <v>0</v>
          </cell>
          <cell r="N7652">
            <v>0</v>
          </cell>
          <cell r="O7652" t="str">
            <v>+++</v>
          </cell>
        </row>
        <row r="7653">
          <cell r="A7653" t="str">
            <v>580.45.41.000-5100.09</v>
          </cell>
          <cell r="B7653" t="str">
            <v>580</v>
          </cell>
          <cell r="C7653" t="str">
            <v>45</v>
          </cell>
          <cell r="D7653" t="str">
            <v>41</v>
          </cell>
          <cell r="E7653" t="str">
            <v>000</v>
          </cell>
          <cell r="F7653" t="str">
            <v>5100.09</v>
          </cell>
          <cell r="G7653" t="str">
            <v>Benefits Unemployment Insurance</v>
          </cell>
          <cell r="H7653">
            <v>0</v>
          </cell>
          <cell r="I7653">
            <v>0</v>
          </cell>
          <cell r="J7653">
            <v>0</v>
          </cell>
          <cell r="K7653">
            <v>0</v>
          </cell>
          <cell r="L7653">
            <v>0</v>
          </cell>
          <cell r="M7653">
            <v>0</v>
          </cell>
          <cell r="N7653">
            <v>0</v>
          </cell>
          <cell r="O7653" t="str">
            <v>+++</v>
          </cell>
        </row>
        <row r="7654">
          <cell r="A7654" t="str">
            <v>580.45.41.000-5100.11</v>
          </cell>
          <cell r="B7654" t="str">
            <v>580</v>
          </cell>
          <cell r="C7654" t="str">
            <v>45</v>
          </cell>
          <cell r="D7654" t="str">
            <v>41</v>
          </cell>
          <cell r="E7654" t="str">
            <v>000</v>
          </cell>
          <cell r="F7654" t="str">
            <v>5100.11</v>
          </cell>
          <cell r="G7654" t="str">
            <v>Benefits Medicare</v>
          </cell>
          <cell r="H7654">
            <v>0</v>
          </cell>
          <cell r="I7654">
            <v>0</v>
          </cell>
          <cell r="J7654">
            <v>0</v>
          </cell>
          <cell r="K7654">
            <v>0</v>
          </cell>
          <cell r="L7654">
            <v>0</v>
          </cell>
          <cell r="M7654">
            <v>0</v>
          </cell>
          <cell r="N7654">
            <v>0</v>
          </cell>
          <cell r="O7654" t="str">
            <v>+++</v>
          </cell>
        </row>
        <row r="7655">
          <cell r="A7655" t="str">
            <v>580.45.41.000-5100.15</v>
          </cell>
          <cell r="B7655" t="str">
            <v>580</v>
          </cell>
          <cell r="C7655" t="str">
            <v>45</v>
          </cell>
          <cell r="D7655" t="str">
            <v>41</v>
          </cell>
          <cell r="E7655" t="str">
            <v>000</v>
          </cell>
          <cell r="F7655" t="str">
            <v>5100.15</v>
          </cell>
          <cell r="G7655" t="str">
            <v>Benefits Cell Phone Allowance</v>
          </cell>
          <cell r="H7655">
            <v>0</v>
          </cell>
          <cell r="I7655">
            <v>0</v>
          </cell>
          <cell r="J7655">
            <v>0</v>
          </cell>
          <cell r="K7655">
            <v>0</v>
          </cell>
          <cell r="L7655">
            <v>0</v>
          </cell>
          <cell r="M7655">
            <v>0</v>
          </cell>
          <cell r="N7655">
            <v>0</v>
          </cell>
          <cell r="O7655" t="str">
            <v>+++</v>
          </cell>
        </row>
        <row r="7656">
          <cell r="A7656" t="str">
            <v>580.45.41.000-5100.17</v>
          </cell>
          <cell r="B7656" t="str">
            <v>580</v>
          </cell>
          <cell r="C7656" t="str">
            <v>45</v>
          </cell>
          <cell r="D7656" t="str">
            <v>41</v>
          </cell>
          <cell r="E7656" t="str">
            <v>000</v>
          </cell>
          <cell r="F7656" t="str">
            <v>5100.17</v>
          </cell>
          <cell r="G7656" t="str">
            <v>Benefits Other Post Employment Benefits</v>
          </cell>
          <cell r="H7656">
            <v>0</v>
          </cell>
          <cell r="I7656">
            <v>0</v>
          </cell>
          <cell r="J7656">
            <v>0</v>
          </cell>
          <cell r="K7656">
            <v>0</v>
          </cell>
          <cell r="L7656">
            <v>0</v>
          </cell>
          <cell r="M7656">
            <v>0</v>
          </cell>
          <cell r="N7656">
            <v>0</v>
          </cell>
          <cell r="O7656" t="str">
            <v>+++</v>
          </cell>
        </row>
        <row r="7657">
          <cell r="A7657" t="str">
            <v>580.45.41.000-6000.01</v>
          </cell>
          <cell r="B7657" t="str">
            <v>580</v>
          </cell>
          <cell r="C7657" t="str">
            <v>45</v>
          </cell>
          <cell r="D7657" t="str">
            <v>41</v>
          </cell>
          <cell r="E7657" t="str">
            <v>000</v>
          </cell>
          <cell r="F7657" t="str">
            <v>6000.01</v>
          </cell>
          <cell r="G7657" t="str">
            <v>Professional Services General</v>
          </cell>
          <cell r="H7657">
            <v>0</v>
          </cell>
          <cell r="I7657">
            <v>0</v>
          </cell>
          <cell r="J7657">
            <v>0</v>
          </cell>
          <cell r="K7657">
            <v>0</v>
          </cell>
          <cell r="L7657">
            <v>0</v>
          </cell>
          <cell r="M7657">
            <v>0</v>
          </cell>
          <cell r="N7657">
            <v>0</v>
          </cell>
          <cell r="O7657" t="str">
            <v>+++</v>
          </cell>
        </row>
        <row r="7658">
          <cell r="A7658" t="str">
            <v>580.45.41.000-6000.10</v>
          </cell>
          <cell r="B7658" t="str">
            <v>580</v>
          </cell>
          <cell r="C7658" t="str">
            <v>45</v>
          </cell>
          <cell r="D7658" t="str">
            <v>41</v>
          </cell>
          <cell r="E7658" t="str">
            <v>000</v>
          </cell>
          <cell r="F7658" t="str">
            <v>6000.10</v>
          </cell>
          <cell r="G7658" t="str">
            <v>Professional Services Consultant</v>
          </cell>
          <cell r="H7658">
            <v>0</v>
          </cell>
          <cell r="I7658">
            <v>0</v>
          </cell>
          <cell r="J7658">
            <v>0</v>
          </cell>
          <cell r="K7658">
            <v>0</v>
          </cell>
          <cell r="L7658">
            <v>0</v>
          </cell>
          <cell r="M7658">
            <v>0</v>
          </cell>
          <cell r="N7658">
            <v>0</v>
          </cell>
          <cell r="O7658" t="str">
            <v>+++</v>
          </cell>
        </row>
        <row r="7659">
          <cell r="A7659" t="str">
            <v>580.45.41.000-6000.12</v>
          </cell>
          <cell r="B7659" t="str">
            <v>580</v>
          </cell>
          <cell r="C7659" t="str">
            <v>45</v>
          </cell>
          <cell r="D7659" t="str">
            <v>41</v>
          </cell>
          <cell r="E7659" t="str">
            <v>000</v>
          </cell>
          <cell r="F7659" t="str">
            <v>6000.12</v>
          </cell>
          <cell r="G7659" t="str">
            <v>Professional Services Contract Services</v>
          </cell>
          <cell r="H7659">
            <v>0</v>
          </cell>
          <cell r="I7659">
            <v>0</v>
          </cell>
          <cell r="J7659">
            <v>0</v>
          </cell>
          <cell r="K7659">
            <v>0</v>
          </cell>
          <cell r="L7659">
            <v>0</v>
          </cell>
          <cell r="M7659">
            <v>0</v>
          </cell>
          <cell r="N7659">
            <v>0</v>
          </cell>
          <cell r="O7659" t="str">
            <v>+++</v>
          </cell>
        </row>
        <row r="7660">
          <cell r="A7660" t="str">
            <v>580.45.41.000-6000.13</v>
          </cell>
          <cell r="B7660" t="str">
            <v>580</v>
          </cell>
          <cell r="C7660" t="str">
            <v>45</v>
          </cell>
          <cell r="D7660" t="str">
            <v>41</v>
          </cell>
          <cell r="E7660" t="str">
            <v>000</v>
          </cell>
          <cell r="F7660" t="str">
            <v>6000.13</v>
          </cell>
          <cell r="G7660" t="str">
            <v>Professional Services Compliance Monitoring</v>
          </cell>
          <cell r="H7660">
            <v>0</v>
          </cell>
          <cell r="I7660">
            <v>0</v>
          </cell>
          <cell r="J7660">
            <v>0</v>
          </cell>
          <cell r="K7660">
            <v>0</v>
          </cell>
          <cell r="L7660">
            <v>0</v>
          </cell>
          <cell r="M7660">
            <v>0</v>
          </cell>
          <cell r="N7660">
            <v>0</v>
          </cell>
          <cell r="O7660" t="str">
            <v>+++</v>
          </cell>
        </row>
        <row r="7661">
          <cell r="A7661" t="str">
            <v>580.45.41.000-6000.14</v>
          </cell>
          <cell r="B7661" t="str">
            <v>580</v>
          </cell>
          <cell r="C7661" t="str">
            <v>45</v>
          </cell>
          <cell r="D7661" t="str">
            <v>41</v>
          </cell>
          <cell r="E7661" t="str">
            <v>000</v>
          </cell>
          <cell r="F7661" t="str">
            <v>6000.14</v>
          </cell>
          <cell r="G7661" t="str">
            <v>Professional Services IW Pre Analysis</v>
          </cell>
          <cell r="H7661">
            <v>0</v>
          </cell>
          <cell r="I7661">
            <v>0</v>
          </cell>
          <cell r="J7661">
            <v>0</v>
          </cell>
          <cell r="K7661">
            <v>0</v>
          </cell>
          <cell r="L7661">
            <v>0</v>
          </cell>
          <cell r="M7661">
            <v>0</v>
          </cell>
          <cell r="N7661">
            <v>0</v>
          </cell>
          <cell r="O7661" t="str">
            <v>+++</v>
          </cell>
        </row>
        <row r="7662">
          <cell r="A7662" t="str">
            <v>580.45.41.000-6000.18</v>
          </cell>
          <cell r="B7662" t="str">
            <v>580</v>
          </cell>
          <cell r="C7662" t="str">
            <v>45</v>
          </cell>
          <cell r="D7662" t="str">
            <v>41</v>
          </cell>
          <cell r="E7662" t="str">
            <v>000</v>
          </cell>
          <cell r="F7662" t="str">
            <v>6000.18</v>
          </cell>
          <cell r="G7662" t="str">
            <v>Professional Services Legal</v>
          </cell>
          <cell r="H7662">
            <v>0</v>
          </cell>
          <cell r="I7662">
            <v>0</v>
          </cell>
          <cell r="J7662">
            <v>0</v>
          </cell>
          <cell r="K7662">
            <v>0</v>
          </cell>
          <cell r="L7662">
            <v>0</v>
          </cell>
          <cell r="M7662">
            <v>0</v>
          </cell>
          <cell r="N7662">
            <v>0</v>
          </cell>
          <cell r="O7662" t="str">
            <v>+++</v>
          </cell>
        </row>
        <row r="7663">
          <cell r="A7663" t="str">
            <v>580.45.41.000-6100.01</v>
          </cell>
          <cell r="B7663" t="str">
            <v>580</v>
          </cell>
          <cell r="C7663" t="str">
            <v>45</v>
          </cell>
          <cell r="D7663" t="str">
            <v>41</v>
          </cell>
          <cell r="E7663" t="str">
            <v>000</v>
          </cell>
          <cell r="F7663" t="str">
            <v>6100.01</v>
          </cell>
          <cell r="G7663" t="str">
            <v>Utilities Electric</v>
          </cell>
          <cell r="H7663">
            <v>0</v>
          </cell>
          <cell r="I7663">
            <v>0</v>
          </cell>
          <cell r="J7663">
            <v>0</v>
          </cell>
          <cell r="K7663">
            <v>0</v>
          </cell>
          <cell r="L7663">
            <v>0</v>
          </cell>
          <cell r="M7663">
            <v>0</v>
          </cell>
          <cell r="N7663">
            <v>0</v>
          </cell>
          <cell r="O7663" t="str">
            <v>+++</v>
          </cell>
        </row>
        <row r="7664">
          <cell r="A7664" t="str">
            <v>580.45.41.000-6100.02</v>
          </cell>
          <cell r="B7664" t="str">
            <v>580</v>
          </cell>
          <cell r="C7664" t="str">
            <v>45</v>
          </cell>
          <cell r="D7664" t="str">
            <v>41</v>
          </cell>
          <cell r="E7664" t="str">
            <v>000</v>
          </cell>
          <cell r="F7664" t="str">
            <v>6100.02</v>
          </cell>
          <cell r="G7664" t="str">
            <v>Utilities Telephone</v>
          </cell>
          <cell r="H7664">
            <v>0</v>
          </cell>
          <cell r="I7664">
            <v>0</v>
          </cell>
          <cell r="J7664">
            <v>0</v>
          </cell>
          <cell r="K7664">
            <v>0</v>
          </cell>
          <cell r="L7664">
            <v>0</v>
          </cell>
          <cell r="M7664">
            <v>0</v>
          </cell>
          <cell r="N7664">
            <v>0</v>
          </cell>
          <cell r="O7664" t="str">
            <v>+++</v>
          </cell>
        </row>
        <row r="7665">
          <cell r="A7665" t="str">
            <v>580.45.41.000-6100.03</v>
          </cell>
          <cell r="B7665" t="str">
            <v>580</v>
          </cell>
          <cell r="C7665" t="str">
            <v>45</v>
          </cell>
          <cell r="D7665" t="str">
            <v>41</v>
          </cell>
          <cell r="E7665" t="str">
            <v>000</v>
          </cell>
          <cell r="F7665" t="str">
            <v>6100.03</v>
          </cell>
          <cell r="G7665" t="str">
            <v>Utilities Data Transmission / ISP</v>
          </cell>
          <cell r="H7665">
            <v>0</v>
          </cell>
          <cell r="I7665">
            <v>0</v>
          </cell>
          <cell r="J7665">
            <v>0</v>
          </cell>
          <cell r="K7665">
            <v>0</v>
          </cell>
          <cell r="L7665">
            <v>0</v>
          </cell>
          <cell r="M7665">
            <v>0</v>
          </cell>
          <cell r="N7665">
            <v>0</v>
          </cell>
          <cell r="O7665" t="str">
            <v>+++</v>
          </cell>
        </row>
        <row r="7666">
          <cell r="A7666" t="str">
            <v>580.45.41.000-6200.01</v>
          </cell>
          <cell r="B7666" t="str">
            <v>580</v>
          </cell>
          <cell r="C7666" t="str">
            <v>45</v>
          </cell>
          <cell r="D7666" t="str">
            <v>41</v>
          </cell>
          <cell r="E7666" t="str">
            <v>000</v>
          </cell>
          <cell r="F7666" t="str">
            <v>6200.01</v>
          </cell>
          <cell r="G7666" t="str">
            <v>Supplies Office</v>
          </cell>
          <cell r="H7666">
            <v>0</v>
          </cell>
          <cell r="I7666">
            <v>0</v>
          </cell>
          <cell r="J7666">
            <v>0</v>
          </cell>
          <cell r="K7666">
            <v>0</v>
          </cell>
          <cell r="L7666">
            <v>0</v>
          </cell>
          <cell r="M7666">
            <v>0</v>
          </cell>
          <cell r="N7666">
            <v>0</v>
          </cell>
          <cell r="O7666" t="str">
            <v>+++</v>
          </cell>
        </row>
        <row r="7667">
          <cell r="A7667" t="str">
            <v>580.45.41.000-6200.02</v>
          </cell>
          <cell r="B7667" t="str">
            <v>580</v>
          </cell>
          <cell r="C7667" t="str">
            <v>45</v>
          </cell>
          <cell r="D7667" t="str">
            <v>41</v>
          </cell>
          <cell r="E7667" t="str">
            <v>000</v>
          </cell>
          <cell r="F7667" t="str">
            <v>6200.02</v>
          </cell>
          <cell r="G7667" t="str">
            <v>Supplies Special Department</v>
          </cell>
          <cell r="H7667">
            <v>0</v>
          </cell>
          <cell r="I7667">
            <v>0</v>
          </cell>
          <cell r="J7667">
            <v>0</v>
          </cell>
          <cell r="K7667">
            <v>0</v>
          </cell>
          <cell r="L7667">
            <v>0</v>
          </cell>
          <cell r="M7667">
            <v>0</v>
          </cell>
          <cell r="N7667">
            <v>0</v>
          </cell>
          <cell r="O7667" t="str">
            <v>+++</v>
          </cell>
        </row>
        <row r="7668">
          <cell r="A7668" t="str">
            <v>580.45.41.000-6200.03</v>
          </cell>
          <cell r="B7668" t="str">
            <v>580</v>
          </cell>
          <cell r="C7668" t="str">
            <v>45</v>
          </cell>
          <cell r="D7668" t="str">
            <v>41</v>
          </cell>
          <cell r="E7668" t="str">
            <v>000</v>
          </cell>
          <cell r="F7668" t="str">
            <v>6200.03</v>
          </cell>
          <cell r="G7668" t="str">
            <v>Supplies Copier Maintenance &amp; Supplies</v>
          </cell>
          <cell r="H7668">
            <v>0</v>
          </cell>
          <cell r="I7668">
            <v>0</v>
          </cell>
          <cell r="J7668">
            <v>0</v>
          </cell>
          <cell r="K7668">
            <v>0</v>
          </cell>
          <cell r="L7668">
            <v>0</v>
          </cell>
          <cell r="M7668">
            <v>0</v>
          </cell>
          <cell r="N7668">
            <v>0</v>
          </cell>
          <cell r="O7668" t="str">
            <v>+++</v>
          </cell>
        </row>
        <row r="7669">
          <cell r="A7669" t="str">
            <v>580.45.41.000-6200.04</v>
          </cell>
          <cell r="B7669" t="str">
            <v>580</v>
          </cell>
          <cell r="C7669" t="str">
            <v>45</v>
          </cell>
          <cell r="D7669" t="str">
            <v>41</v>
          </cell>
          <cell r="E7669" t="str">
            <v>000</v>
          </cell>
          <cell r="F7669" t="str">
            <v>6200.04</v>
          </cell>
          <cell r="G7669" t="str">
            <v>Supplies Postage</v>
          </cell>
          <cell r="H7669">
            <v>0</v>
          </cell>
          <cell r="I7669">
            <v>0</v>
          </cell>
          <cell r="J7669">
            <v>0</v>
          </cell>
          <cell r="K7669">
            <v>0</v>
          </cell>
          <cell r="L7669">
            <v>0</v>
          </cell>
          <cell r="M7669">
            <v>0</v>
          </cell>
          <cell r="N7669">
            <v>0</v>
          </cell>
          <cell r="O7669" t="str">
            <v>+++</v>
          </cell>
        </row>
        <row r="7670">
          <cell r="A7670" t="str">
            <v>580.45.41.000-6200.05</v>
          </cell>
          <cell r="B7670" t="str">
            <v>580</v>
          </cell>
          <cell r="C7670" t="str">
            <v>45</v>
          </cell>
          <cell r="D7670" t="str">
            <v>41</v>
          </cell>
          <cell r="E7670" t="str">
            <v>000</v>
          </cell>
          <cell r="F7670" t="str">
            <v>6200.05</v>
          </cell>
          <cell r="G7670" t="str">
            <v>Supplies Gasoline</v>
          </cell>
          <cell r="H7670">
            <v>0</v>
          </cell>
          <cell r="I7670">
            <v>0</v>
          </cell>
          <cell r="J7670">
            <v>0</v>
          </cell>
          <cell r="K7670">
            <v>0</v>
          </cell>
          <cell r="L7670">
            <v>0</v>
          </cell>
          <cell r="M7670">
            <v>0</v>
          </cell>
          <cell r="N7670">
            <v>0</v>
          </cell>
          <cell r="O7670" t="str">
            <v>+++</v>
          </cell>
        </row>
        <row r="7671">
          <cell r="A7671" t="str">
            <v>580.45.41.000-6200.09</v>
          </cell>
          <cell r="B7671" t="str">
            <v>580</v>
          </cell>
          <cell r="C7671" t="str">
            <v>45</v>
          </cell>
          <cell r="D7671" t="str">
            <v>41</v>
          </cell>
          <cell r="E7671" t="str">
            <v>000</v>
          </cell>
          <cell r="F7671" t="str">
            <v>6200.09</v>
          </cell>
          <cell r="G7671" t="str">
            <v>Supplies Data Processing</v>
          </cell>
          <cell r="H7671">
            <v>0</v>
          </cell>
          <cell r="I7671">
            <v>0</v>
          </cell>
          <cell r="J7671">
            <v>0</v>
          </cell>
          <cell r="K7671">
            <v>0</v>
          </cell>
          <cell r="L7671">
            <v>0</v>
          </cell>
          <cell r="M7671">
            <v>0</v>
          </cell>
          <cell r="N7671">
            <v>0</v>
          </cell>
          <cell r="O7671" t="str">
            <v>+++</v>
          </cell>
        </row>
        <row r="7672">
          <cell r="A7672" t="str">
            <v>580.45.41.000-6300.01</v>
          </cell>
          <cell r="B7672" t="str">
            <v>580</v>
          </cell>
          <cell r="C7672" t="str">
            <v>45</v>
          </cell>
          <cell r="D7672" t="str">
            <v>41</v>
          </cell>
          <cell r="E7672" t="str">
            <v>000</v>
          </cell>
          <cell r="F7672" t="str">
            <v>6300.01</v>
          </cell>
          <cell r="G7672" t="str">
            <v>Dues &amp; Subscriptions Memberships</v>
          </cell>
          <cell r="H7672">
            <v>0</v>
          </cell>
          <cell r="I7672">
            <v>0</v>
          </cell>
          <cell r="J7672">
            <v>0</v>
          </cell>
          <cell r="K7672">
            <v>0</v>
          </cell>
          <cell r="L7672">
            <v>0</v>
          </cell>
          <cell r="M7672">
            <v>0</v>
          </cell>
          <cell r="N7672">
            <v>0</v>
          </cell>
          <cell r="O7672" t="str">
            <v>+++</v>
          </cell>
        </row>
        <row r="7673">
          <cell r="A7673" t="str">
            <v>580.45.41.000-6300.02</v>
          </cell>
          <cell r="B7673" t="str">
            <v>580</v>
          </cell>
          <cell r="C7673" t="str">
            <v>45</v>
          </cell>
          <cell r="D7673" t="str">
            <v>41</v>
          </cell>
          <cell r="E7673" t="str">
            <v>000</v>
          </cell>
          <cell r="F7673" t="str">
            <v>6300.02</v>
          </cell>
          <cell r="G7673" t="str">
            <v>Dues &amp; Subscriptions Publications</v>
          </cell>
          <cell r="H7673">
            <v>0</v>
          </cell>
          <cell r="I7673">
            <v>0</v>
          </cell>
          <cell r="J7673">
            <v>0</v>
          </cell>
          <cell r="K7673">
            <v>0</v>
          </cell>
          <cell r="L7673">
            <v>0</v>
          </cell>
          <cell r="M7673">
            <v>0</v>
          </cell>
          <cell r="N7673">
            <v>0</v>
          </cell>
          <cell r="O7673" t="str">
            <v>+++</v>
          </cell>
        </row>
        <row r="7674">
          <cell r="A7674" t="str">
            <v>580.45.41.000-6300.03</v>
          </cell>
          <cell r="B7674" t="str">
            <v>580</v>
          </cell>
          <cell r="C7674" t="str">
            <v>45</v>
          </cell>
          <cell r="D7674" t="str">
            <v>41</v>
          </cell>
          <cell r="E7674" t="str">
            <v>000</v>
          </cell>
          <cell r="F7674" t="str">
            <v>6300.03</v>
          </cell>
          <cell r="G7674" t="str">
            <v>Dues &amp; Subscriptions Certifications</v>
          </cell>
          <cell r="H7674">
            <v>0</v>
          </cell>
          <cell r="I7674">
            <v>0</v>
          </cell>
          <cell r="J7674">
            <v>0</v>
          </cell>
          <cell r="K7674">
            <v>0</v>
          </cell>
          <cell r="L7674">
            <v>0</v>
          </cell>
          <cell r="M7674">
            <v>0</v>
          </cell>
          <cell r="N7674">
            <v>0</v>
          </cell>
          <cell r="O7674" t="str">
            <v>+++</v>
          </cell>
        </row>
        <row r="7675">
          <cell r="A7675" t="str">
            <v>580.45.41.000-6350.01</v>
          </cell>
          <cell r="B7675" t="str">
            <v>580</v>
          </cell>
          <cell r="C7675" t="str">
            <v>45</v>
          </cell>
          <cell r="D7675" t="str">
            <v>41</v>
          </cell>
          <cell r="E7675" t="str">
            <v>000</v>
          </cell>
          <cell r="F7675" t="str">
            <v>6350.01</v>
          </cell>
          <cell r="G7675" t="str">
            <v>Maintenance Agreements &amp; Licenses License/Software Maintenance</v>
          </cell>
          <cell r="H7675">
            <v>0</v>
          </cell>
          <cell r="I7675">
            <v>0</v>
          </cell>
          <cell r="J7675">
            <v>0</v>
          </cell>
          <cell r="K7675">
            <v>0</v>
          </cell>
          <cell r="L7675">
            <v>0</v>
          </cell>
          <cell r="M7675">
            <v>0</v>
          </cell>
          <cell r="N7675">
            <v>0</v>
          </cell>
          <cell r="O7675" t="str">
            <v>+++</v>
          </cell>
        </row>
        <row r="7676">
          <cell r="A7676" t="str">
            <v>580.45.41.000-6350.02</v>
          </cell>
          <cell r="B7676" t="str">
            <v>580</v>
          </cell>
          <cell r="C7676" t="str">
            <v>45</v>
          </cell>
          <cell r="D7676" t="str">
            <v>41</v>
          </cell>
          <cell r="E7676" t="str">
            <v>000</v>
          </cell>
          <cell r="F7676" t="str">
            <v>6350.02</v>
          </cell>
          <cell r="G7676" t="str">
            <v>Maintenance Agreements &amp; Licenses Hardware Maintenance</v>
          </cell>
          <cell r="H7676">
            <v>0</v>
          </cell>
          <cell r="I7676">
            <v>0</v>
          </cell>
          <cell r="J7676">
            <v>0</v>
          </cell>
          <cell r="K7676">
            <v>0</v>
          </cell>
          <cell r="L7676">
            <v>0</v>
          </cell>
          <cell r="M7676">
            <v>0</v>
          </cell>
          <cell r="N7676">
            <v>0</v>
          </cell>
          <cell r="O7676" t="str">
            <v>+++</v>
          </cell>
        </row>
        <row r="7677">
          <cell r="A7677" t="str">
            <v>580.45.41.000-6350.03</v>
          </cell>
          <cell r="B7677" t="str">
            <v>580</v>
          </cell>
          <cell r="C7677" t="str">
            <v>45</v>
          </cell>
          <cell r="D7677" t="str">
            <v>41</v>
          </cell>
          <cell r="E7677" t="str">
            <v>000</v>
          </cell>
          <cell r="F7677" t="str">
            <v>6350.03</v>
          </cell>
          <cell r="G7677" t="str">
            <v>Maintenance Agreements &amp; Licenses Maintenance Agreements</v>
          </cell>
          <cell r="H7677">
            <v>0</v>
          </cell>
          <cell r="I7677">
            <v>0</v>
          </cell>
          <cell r="J7677">
            <v>0</v>
          </cell>
          <cell r="K7677">
            <v>0</v>
          </cell>
          <cell r="L7677">
            <v>0</v>
          </cell>
          <cell r="M7677">
            <v>0</v>
          </cell>
          <cell r="N7677">
            <v>0</v>
          </cell>
          <cell r="O7677" t="str">
            <v>+++</v>
          </cell>
        </row>
        <row r="7678">
          <cell r="A7678" t="str">
            <v>580.45.41.000-6350.04</v>
          </cell>
          <cell r="B7678" t="str">
            <v>580</v>
          </cell>
          <cell r="C7678" t="str">
            <v>45</v>
          </cell>
          <cell r="D7678" t="str">
            <v>41</v>
          </cell>
          <cell r="E7678" t="str">
            <v>000</v>
          </cell>
          <cell r="F7678" t="str">
            <v>6350.04</v>
          </cell>
          <cell r="G7678" t="str">
            <v>Maintenance Agreements &amp; Licenses SCADA</v>
          </cell>
          <cell r="H7678">
            <v>0</v>
          </cell>
          <cell r="I7678">
            <v>0</v>
          </cell>
          <cell r="J7678">
            <v>0</v>
          </cell>
          <cell r="K7678">
            <v>0</v>
          </cell>
          <cell r="L7678">
            <v>0</v>
          </cell>
          <cell r="M7678">
            <v>0</v>
          </cell>
          <cell r="N7678">
            <v>0</v>
          </cell>
          <cell r="O7678" t="str">
            <v>+++</v>
          </cell>
        </row>
        <row r="7679">
          <cell r="A7679" t="str">
            <v>580.45.41.000-6350.05</v>
          </cell>
          <cell r="B7679" t="str">
            <v>580</v>
          </cell>
          <cell r="C7679" t="str">
            <v>45</v>
          </cell>
          <cell r="D7679" t="str">
            <v>41</v>
          </cell>
          <cell r="E7679" t="str">
            <v>000</v>
          </cell>
          <cell r="F7679" t="str">
            <v>6350.05</v>
          </cell>
          <cell r="G7679" t="str">
            <v>Maintenance Agreements &amp; Licenses Traffic Control</v>
          </cell>
          <cell r="H7679">
            <v>0</v>
          </cell>
          <cell r="I7679">
            <v>0</v>
          </cell>
          <cell r="J7679">
            <v>0</v>
          </cell>
          <cell r="K7679">
            <v>0</v>
          </cell>
          <cell r="L7679">
            <v>0</v>
          </cell>
          <cell r="M7679">
            <v>0</v>
          </cell>
          <cell r="N7679">
            <v>0</v>
          </cell>
          <cell r="O7679" t="str">
            <v>+++</v>
          </cell>
        </row>
        <row r="7680">
          <cell r="A7680" t="str">
            <v>580.45.41.000-6350.06</v>
          </cell>
          <cell r="B7680" t="str">
            <v>580</v>
          </cell>
          <cell r="C7680" t="str">
            <v>45</v>
          </cell>
          <cell r="D7680" t="str">
            <v>41</v>
          </cell>
          <cell r="E7680" t="str">
            <v>000</v>
          </cell>
          <cell r="F7680" t="str">
            <v>6350.06</v>
          </cell>
          <cell r="G7680" t="str">
            <v>Maintenance Agreements &amp; Licenses Streetlights</v>
          </cell>
          <cell r="H7680">
            <v>0</v>
          </cell>
          <cell r="I7680">
            <v>0</v>
          </cell>
          <cell r="J7680">
            <v>0</v>
          </cell>
          <cell r="K7680">
            <v>0</v>
          </cell>
          <cell r="L7680">
            <v>0</v>
          </cell>
          <cell r="M7680">
            <v>0</v>
          </cell>
          <cell r="N7680">
            <v>0</v>
          </cell>
          <cell r="O7680" t="str">
            <v>+++</v>
          </cell>
        </row>
        <row r="7681">
          <cell r="A7681" t="str">
            <v>580.45.41.000-6400.01</v>
          </cell>
          <cell r="B7681" t="str">
            <v>580</v>
          </cell>
          <cell r="C7681" t="str">
            <v>45</v>
          </cell>
          <cell r="D7681" t="str">
            <v>41</v>
          </cell>
          <cell r="E7681" t="str">
            <v>000</v>
          </cell>
          <cell r="F7681" t="str">
            <v>6400.01</v>
          </cell>
          <cell r="G7681" t="str">
            <v>Repairs &amp; Maintenance Building</v>
          </cell>
          <cell r="H7681">
            <v>0</v>
          </cell>
          <cell r="I7681">
            <v>0</v>
          </cell>
          <cell r="J7681">
            <v>0</v>
          </cell>
          <cell r="K7681">
            <v>0</v>
          </cell>
          <cell r="L7681">
            <v>0</v>
          </cell>
          <cell r="M7681">
            <v>0</v>
          </cell>
          <cell r="N7681">
            <v>0</v>
          </cell>
          <cell r="O7681" t="str">
            <v>+++</v>
          </cell>
        </row>
        <row r="7682">
          <cell r="A7682" t="str">
            <v>580.45.41.000-6400.02</v>
          </cell>
          <cell r="B7682" t="str">
            <v>580</v>
          </cell>
          <cell r="C7682" t="str">
            <v>45</v>
          </cell>
          <cell r="D7682" t="str">
            <v>41</v>
          </cell>
          <cell r="E7682" t="str">
            <v>000</v>
          </cell>
          <cell r="F7682" t="str">
            <v>6400.02</v>
          </cell>
          <cell r="G7682" t="str">
            <v>Repairs &amp; Maintenance Minor Equipment/Other</v>
          </cell>
          <cell r="H7682">
            <v>0</v>
          </cell>
          <cell r="I7682">
            <v>0</v>
          </cell>
          <cell r="J7682">
            <v>0</v>
          </cell>
          <cell r="K7682">
            <v>0</v>
          </cell>
          <cell r="L7682">
            <v>0</v>
          </cell>
          <cell r="M7682">
            <v>0</v>
          </cell>
          <cell r="N7682">
            <v>0</v>
          </cell>
          <cell r="O7682" t="str">
            <v>+++</v>
          </cell>
        </row>
        <row r="7683">
          <cell r="A7683" t="str">
            <v>580.45.41.000-6400.03</v>
          </cell>
          <cell r="B7683" t="str">
            <v>580</v>
          </cell>
          <cell r="C7683" t="str">
            <v>45</v>
          </cell>
          <cell r="D7683" t="str">
            <v>41</v>
          </cell>
          <cell r="E7683" t="str">
            <v>000</v>
          </cell>
          <cell r="F7683" t="str">
            <v>6400.03</v>
          </cell>
          <cell r="G7683" t="str">
            <v>Repairs &amp; Maintenance Major Repair &amp; Contingency</v>
          </cell>
          <cell r="H7683">
            <v>0</v>
          </cell>
          <cell r="I7683">
            <v>0</v>
          </cell>
          <cell r="J7683">
            <v>0</v>
          </cell>
          <cell r="K7683">
            <v>0</v>
          </cell>
          <cell r="L7683">
            <v>0</v>
          </cell>
          <cell r="M7683">
            <v>0</v>
          </cell>
          <cell r="N7683">
            <v>0</v>
          </cell>
          <cell r="O7683" t="str">
            <v>+++</v>
          </cell>
        </row>
        <row r="7684">
          <cell r="A7684" t="str">
            <v>580.45.41.000-6400.04</v>
          </cell>
          <cell r="B7684" t="str">
            <v>580</v>
          </cell>
          <cell r="C7684" t="str">
            <v>45</v>
          </cell>
          <cell r="D7684" t="str">
            <v>41</v>
          </cell>
          <cell r="E7684" t="str">
            <v>000</v>
          </cell>
          <cell r="F7684" t="str">
            <v>6400.04</v>
          </cell>
          <cell r="G7684" t="str">
            <v>Repairs &amp; Maintenance Equipment Rental</v>
          </cell>
          <cell r="H7684">
            <v>0</v>
          </cell>
          <cell r="I7684">
            <v>0</v>
          </cell>
          <cell r="J7684">
            <v>0</v>
          </cell>
          <cell r="K7684">
            <v>0</v>
          </cell>
          <cell r="L7684">
            <v>0</v>
          </cell>
          <cell r="M7684">
            <v>0</v>
          </cell>
          <cell r="N7684">
            <v>0</v>
          </cell>
          <cell r="O7684" t="str">
            <v>+++</v>
          </cell>
        </row>
        <row r="7685">
          <cell r="A7685" t="str">
            <v>580.45.41.000-6400.05</v>
          </cell>
          <cell r="B7685" t="str">
            <v>580</v>
          </cell>
          <cell r="C7685" t="str">
            <v>45</v>
          </cell>
          <cell r="D7685" t="str">
            <v>41</v>
          </cell>
          <cell r="E7685" t="str">
            <v>000</v>
          </cell>
          <cell r="F7685" t="str">
            <v>6400.05</v>
          </cell>
          <cell r="G7685" t="str">
            <v>Repairs &amp; Maintenance Vehicle</v>
          </cell>
          <cell r="H7685">
            <v>0</v>
          </cell>
          <cell r="I7685">
            <v>0</v>
          </cell>
          <cell r="J7685">
            <v>0</v>
          </cell>
          <cell r="K7685">
            <v>0</v>
          </cell>
          <cell r="L7685">
            <v>0</v>
          </cell>
          <cell r="M7685">
            <v>0</v>
          </cell>
          <cell r="N7685">
            <v>0</v>
          </cell>
          <cell r="O7685" t="str">
            <v>+++</v>
          </cell>
        </row>
        <row r="7686">
          <cell r="A7686" t="str">
            <v>580.45.41.000-6600.01</v>
          </cell>
          <cell r="B7686" t="str">
            <v>580</v>
          </cell>
          <cell r="C7686" t="str">
            <v>45</v>
          </cell>
          <cell r="D7686" t="str">
            <v>41</v>
          </cell>
          <cell r="E7686" t="str">
            <v>000</v>
          </cell>
          <cell r="F7686" t="str">
            <v>6600.01</v>
          </cell>
          <cell r="G7686" t="str">
            <v>Administrative Expenses Meetings</v>
          </cell>
          <cell r="H7686">
            <v>0</v>
          </cell>
          <cell r="I7686">
            <v>0</v>
          </cell>
          <cell r="J7686">
            <v>0</v>
          </cell>
          <cell r="K7686">
            <v>0</v>
          </cell>
          <cell r="L7686">
            <v>0</v>
          </cell>
          <cell r="M7686">
            <v>0</v>
          </cell>
          <cell r="N7686">
            <v>0</v>
          </cell>
          <cell r="O7686" t="str">
            <v>+++</v>
          </cell>
        </row>
        <row r="7687">
          <cell r="A7687" t="str">
            <v>580.45.41.000-6600.03</v>
          </cell>
          <cell r="B7687" t="str">
            <v>580</v>
          </cell>
          <cell r="C7687" t="str">
            <v>45</v>
          </cell>
          <cell r="D7687" t="str">
            <v>41</v>
          </cell>
          <cell r="E7687" t="str">
            <v>000</v>
          </cell>
          <cell r="F7687" t="str">
            <v>6600.03</v>
          </cell>
          <cell r="G7687" t="str">
            <v>Administrative Expenses Mileage Reimbursement</v>
          </cell>
          <cell r="H7687">
            <v>0</v>
          </cell>
          <cell r="I7687">
            <v>0</v>
          </cell>
          <cell r="J7687">
            <v>0</v>
          </cell>
          <cell r="K7687">
            <v>0</v>
          </cell>
          <cell r="L7687">
            <v>0</v>
          </cell>
          <cell r="M7687">
            <v>0</v>
          </cell>
          <cell r="N7687">
            <v>0</v>
          </cell>
          <cell r="O7687" t="str">
            <v>+++</v>
          </cell>
        </row>
        <row r="7688">
          <cell r="A7688" t="str">
            <v>580.45.41.000-6600.04</v>
          </cell>
          <cell r="B7688" t="str">
            <v>580</v>
          </cell>
          <cell r="C7688" t="str">
            <v>45</v>
          </cell>
          <cell r="D7688" t="str">
            <v>41</v>
          </cell>
          <cell r="E7688" t="str">
            <v>000</v>
          </cell>
          <cell r="F7688" t="str">
            <v>6600.04</v>
          </cell>
          <cell r="G7688" t="str">
            <v>Administrative Expenses Training/Conferences</v>
          </cell>
          <cell r="H7688">
            <v>0</v>
          </cell>
          <cell r="I7688">
            <v>0</v>
          </cell>
          <cell r="J7688">
            <v>0</v>
          </cell>
          <cell r="K7688">
            <v>0</v>
          </cell>
          <cell r="L7688">
            <v>0</v>
          </cell>
          <cell r="M7688">
            <v>0</v>
          </cell>
          <cell r="N7688">
            <v>0</v>
          </cell>
          <cell r="O7688" t="str">
            <v>+++</v>
          </cell>
        </row>
        <row r="7689">
          <cell r="A7689" t="str">
            <v>580.45.41.000-6600.05</v>
          </cell>
          <cell r="B7689" t="str">
            <v>580</v>
          </cell>
          <cell r="C7689" t="str">
            <v>45</v>
          </cell>
          <cell r="D7689" t="str">
            <v>41</v>
          </cell>
          <cell r="E7689" t="str">
            <v>000</v>
          </cell>
          <cell r="F7689" t="str">
            <v>6600.05</v>
          </cell>
          <cell r="G7689" t="str">
            <v>Administrative Expenses Public/Legal Advertisement</v>
          </cell>
          <cell r="H7689">
            <v>0</v>
          </cell>
          <cell r="I7689">
            <v>0</v>
          </cell>
          <cell r="J7689">
            <v>0</v>
          </cell>
          <cell r="K7689">
            <v>0</v>
          </cell>
          <cell r="L7689">
            <v>0</v>
          </cell>
          <cell r="M7689">
            <v>0</v>
          </cell>
          <cell r="N7689">
            <v>0</v>
          </cell>
          <cell r="O7689" t="str">
            <v>+++</v>
          </cell>
        </row>
        <row r="7690">
          <cell r="A7690" t="str">
            <v>580.45.41.000-6600.06</v>
          </cell>
          <cell r="B7690" t="str">
            <v>580</v>
          </cell>
          <cell r="C7690" t="str">
            <v>45</v>
          </cell>
          <cell r="D7690" t="str">
            <v>41</v>
          </cell>
          <cell r="E7690" t="str">
            <v>000</v>
          </cell>
          <cell r="F7690" t="str">
            <v>6600.06</v>
          </cell>
          <cell r="G7690" t="str">
            <v>Administrative Expenses Property/Building Rental</v>
          </cell>
          <cell r="H7690">
            <v>0</v>
          </cell>
          <cell r="I7690">
            <v>0</v>
          </cell>
          <cell r="J7690">
            <v>0</v>
          </cell>
          <cell r="K7690">
            <v>0</v>
          </cell>
          <cell r="L7690">
            <v>0</v>
          </cell>
          <cell r="M7690">
            <v>0</v>
          </cell>
          <cell r="N7690">
            <v>0</v>
          </cell>
          <cell r="O7690" t="str">
            <v>+++</v>
          </cell>
        </row>
        <row r="7691">
          <cell r="A7691" t="str">
            <v>580.45.41.000-6600.07</v>
          </cell>
          <cell r="B7691" t="str">
            <v>580</v>
          </cell>
          <cell r="C7691" t="str">
            <v>45</v>
          </cell>
          <cell r="D7691" t="str">
            <v>41</v>
          </cell>
          <cell r="E7691" t="str">
            <v>000</v>
          </cell>
          <cell r="F7691" t="str">
            <v>6600.07</v>
          </cell>
          <cell r="G7691" t="str">
            <v>Administrative Expenses Employee Recruitment</v>
          </cell>
          <cell r="H7691">
            <v>0</v>
          </cell>
          <cell r="I7691">
            <v>0</v>
          </cell>
          <cell r="J7691">
            <v>0</v>
          </cell>
          <cell r="K7691">
            <v>0</v>
          </cell>
          <cell r="L7691">
            <v>0</v>
          </cell>
          <cell r="M7691">
            <v>0</v>
          </cell>
          <cell r="N7691">
            <v>0</v>
          </cell>
          <cell r="O7691" t="str">
            <v>+++</v>
          </cell>
        </row>
        <row r="7692">
          <cell r="A7692" t="str">
            <v>580.45.41.000-6600.08</v>
          </cell>
          <cell r="B7692" t="str">
            <v>580</v>
          </cell>
          <cell r="C7692" t="str">
            <v>45</v>
          </cell>
          <cell r="D7692" t="str">
            <v>41</v>
          </cell>
          <cell r="E7692" t="str">
            <v>000</v>
          </cell>
          <cell r="F7692" t="str">
            <v>6600.08</v>
          </cell>
          <cell r="G7692" t="str">
            <v>Administrative Expenses Employee Recognition</v>
          </cell>
          <cell r="H7692">
            <v>0</v>
          </cell>
          <cell r="I7692">
            <v>0</v>
          </cell>
          <cell r="J7692">
            <v>0</v>
          </cell>
          <cell r="K7692">
            <v>0</v>
          </cell>
          <cell r="L7692">
            <v>0</v>
          </cell>
          <cell r="M7692">
            <v>0</v>
          </cell>
          <cell r="N7692">
            <v>0</v>
          </cell>
          <cell r="O7692" t="str">
            <v>+++</v>
          </cell>
        </row>
        <row r="7693">
          <cell r="A7693" t="str">
            <v>580.45.41.000-6600.14</v>
          </cell>
          <cell r="B7693" t="str">
            <v>580</v>
          </cell>
          <cell r="C7693" t="str">
            <v>45</v>
          </cell>
          <cell r="D7693" t="str">
            <v>41</v>
          </cell>
          <cell r="E7693" t="str">
            <v>000</v>
          </cell>
          <cell r="F7693" t="str">
            <v>6600.14</v>
          </cell>
          <cell r="G7693" t="str">
            <v>Administrative Expenses Filing/Recording Fee</v>
          </cell>
          <cell r="H7693">
            <v>0</v>
          </cell>
          <cell r="I7693">
            <v>0</v>
          </cell>
          <cell r="J7693">
            <v>0</v>
          </cell>
          <cell r="K7693">
            <v>0</v>
          </cell>
          <cell r="L7693">
            <v>0</v>
          </cell>
          <cell r="M7693">
            <v>0</v>
          </cell>
          <cell r="N7693">
            <v>0</v>
          </cell>
          <cell r="O7693" t="str">
            <v>+++</v>
          </cell>
        </row>
        <row r="7694">
          <cell r="A7694" t="str">
            <v>580.45.41.000-6600.24</v>
          </cell>
          <cell r="B7694" t="str">
            <v>580</v>
          </cell>
          <cell r="C7694" t="str">
            <v>45</v>
          </cell>
          <cell r="D7694" t="str">
            <v>41</v>
          </cell>
          <cell r="E7694" t="str">
            <v>000</v>
          </cell>
          <cell r="F7694" t="str">
            <v>6600.24</v>
          </cell>
          <cell r="G7694" t="str">
            <v>Administrative Expenses Marketing</v>
          </cell>
          <cell r="H7694">
            <v>0</v>
          </cell>
          <cell r="I7694">
            <v>0</v>
          </cell>
          <cell r="J7694">
            <v>0</v>
          </cell>
          <cell r="K7694">
            <v>0</v>
          </cell>
          <cell r="L7694">
            <v>0</v>
          </cell>
          <cell r="M7694">
            <v>0</v>
          </cell>
          <cell r="N7694">
            <v>0</v>
          </cell>
          <cell r="O7694" t="str">
            <v>+++</v>
          </cell>
        </row>
        <row r="7695">
          <cell r="A7695" t="str">
            <v>580.45.41.000-6600.25</v>
          </cell>
          <cell r="B7695" t="str">
            <v>580</v>
          </cell>
          <cell r="C7695" t="str">
            <v>45</v>
          </cell>
          <cell r="D7695" t="str">
            <v>41</v>
          </cell>
          <cell r="E7695" t="str">
            <v>000</v>
          </cell>
          <cell r="F7695" t="str">
            <v>6600.25</v>
          </cell>
          <cell r="G7695" t="str">
            <v>Administrative Expenses Support Services-Indirect Labor</v>
          </cell>
          <cell r="H7695">
            <v>0</v>
          </cell>
          <cell r="I7695">
            <v>0</v>
          </cell>
          <cell r="J7695">
            <v>0</v>
          </cell>
          <cell r="K7695">
            <v>0</v>
          </cell>
          <cell r="L7695">
            <v>0</v>
          </cell>
          <cell r="M7695">
            <v>0</v>
          </cell>
          <cell r="N7695">
            <v>0</v>
          </cell>
          <cell r="O7695" t="str">
            <v>+++</v>
          </cell>
        </row>
        <row r="7696">
          <cell r="A7696" t="str">
            <v>580.45.41.000-6600.26</v>
          </cell>
          <cell r="B7696" t="str">
            <v>580</v>
          </cell>
          <cell r="C7696" t="str">
            <v>45</v>
          </cell>
          <cell r="D7696" t="str">
            <v>41</v>
          </cell>
          <cell r="E7696" t="str">
            <v>000</v>
          </cell>
          <cell r="F7696" t="str">
            <v>6600.26</v>
          </cell>
          <cell r="G7696" t="str">
            <v>Administrative Expenses Support Services-IT</v>
          </cell>
          <cell r="H7696">
            <v>0</v>
          </cell>
          <cell r="I7696">
            <v>0</v>
          </cell>
          <cell r="J7696">
            <v>0</v>
          </cell>
          <cell r="K7696">
            <v>0</v>
          </cell>
          <cell r="L7696">
            <v>0</v>
          </cell>
          <cell r="M7696">
            <v>0</v>
          </cell>
          <cell r="N7696">
            <v>0</v>
          </cell>
          <cell r="O7696" t="str">
            <v>+++</v>
          </cell>
        </row>
        <row r="7697">
          <cell r="A7697" t="str">
            <v>580.45.41.000-6600.27</v>
          </cell>
          <cell r="B7697" t="str">
            <v>580</v>
          </cell>
          <cell r="C7697" t="str">
            <v>45</v>
          </cell>
          <cell r="D7697" t="str">
            <v>41</v>
          </cell>
          <cell r="E7697" t="str">
            <v>000</v>
          </cell>
          <cell r="F7697" t="str">
            <v>6600.27</v>
          </cell>
          <cell r="G7697" t="str">
            <v>Administrative Expenses Support Services-Direct Labor</v>
          </cell>
          <cell r="H7697">
            <v>0</v>
          </cell>
          <cell r="I7697">
            <v>0</v>
          </cell>
          <cell r="J7697">
            <v>0</v>
          </cell>
          <cell r="K7697">
            <v>0</v>
          </cell>
          <cell r="L7697">
            <v>0</v>
          </cell>
          <cell r="M7697">
            <v>0</v>
          </cell>
          <cell r="N7697">
            <v>0</v>
          </cell>
          <cell r="O7697" t="str">
            <v>+++</v>
          </cell>
        </row>
        <row r="7698">
          <cell r="A7698" t="str">
            <v>580.45.41.000-6600.29</v>
          </cell>
          <cell r="B7698" t="str">
            <v>580</v>
          </cell>
          <cell r="C7698" t="str">
            <v>45</v>
          </cell>
          <cell r="D7698" t="str">
            <v>41</v>
          </cell>
          <cell r="E7698" t="str">
            <v>000</v>
          </cell>
          <cell r="F7698" t="str">
            <v>6600.29</v>
          </cell>
          <cell r="G7698" t="str">
            <v>Administrative Expenses Administration &amp; Planning</v>
          </cell>
          <cell r="H7698">
            <v>0</v>
          </cell>
          <cell r="I7698">
            <v>0</v>
          </cell>
          <cell r="J7698">
            <v>0</v>
          </cell>
          <cell r="K7698">
            <v>0</v>
          </cell>
          <cell r="L7698">
            <v>0</v>
          </cell>
          <cell r="M7698">
            <v>0</v>
          </cell>
          <cell r="N7698">
            <v>0</v>
          </cell>
          <cell r="O7698" t="str">
            <v>+++</v>
          </cell>
        </row>
        <row r="7699">
          <cell r="A7699" t="str">
            <v>580.45.41.000-6600.30</v>
          </cell>
          <cell r="B7699" t="str">
            <v>580</v>
          </cell>
          <cell r="C7699" t="str">
            <v>45</v>
          </cell>
          <cell r="D7699" t="str">
            <v>41</v>
          </cell>
          <cell r="E7699" t="str">
            <v>000</v>
          </cell>
          <cell r="F7699" t="str">
            <v>6600.30</v>
          </cell>
          <cell r="G7699" t="str">
            <v>Administrative Expenses Other Expenses</v>
          </cell>
          <cell r="H7699">
            <v>0</v>
          </cell>
          <cell r="I7699">
            <v>0</v>
          </cell>
          <cell r="J7699">
            <v>0</v>
          </cell>
          <cell r="K7699">
            <v>0</v>
          </cell>
          <cell r="L7699">
            <v>0</v>
          </cell>
          <cell r="M7699">
            <v>0</v>
          </cell>
          <cell r="N7699">
            <v>0</v>
          </cell>
          <cell r="O7699" t="str">
            <v>+++</v>
          </cell>
        </row>
        <row r="7700">
          <cell r="A7700" t="str">
            <v>580.45.41.000-7000.03</v>
          </cell>
          <cell r="B7700" t="str">
            <v>580</v>
          </cell>
          <cell r="C7700" t="str">
            <v>45</v>
          </cell>
          <cell r="D7700" t="str">
            <v>41</v>
          </cell>
          <cell r="E7700" t="str">
            <v>000</v>
          </cell>
          <cell r="F7700" t="str">
            <v>7000.03</v>
          </cell>
          <cell r="G7700" t="str">
            <v>Capital Outlay Operations Equip-Minor</v>
          </cell>
          <cell r="H7700">
            <v>0</v>
          </cell>
          <cell r="I7700">
            <v>0</v>
          </cell>
          <cell r="J7700">
            <v>0</v>
          </cell>
          <cell r="K7700">
            <v>0</v>
          </cell>
          <cell r="L7700">
            <v>0</v>
          </cell>
          <cell r="M7700">
            <v>0</v>
          </cell>
          <cell r="N7700">
            <v>0</v>
          </cell>
          <cell r="O7700" t="str">
            <v>+++</v>
          </cell>
        </row>
        <row r="7701">
          <cell r="A7701" t="str">
            <v>580.45.41.000-7000.04</v>
          </cell>
          <cell r="B7701" t="str">
            <v>580</v>
          </cell>
          <cell r="C7701" t="str">
            <v>45</v>
          </cell>
          <cell r="D7701" t="str">
            <v>41</v>
          </cell>
          <cell r="E7701" t="str">
            <v>000</v>
          </cell>
          <cell r="F7701" t="str">
            <v>7000.04</v>
          </cell>
          <cell r="G7701" t="str">
            <v>Capital Outlay Operations Equipment-Major</v>
          </cell>
          <cell r="H7701">
            <v>0</v>
          </cell>
          <cell r="I7701">
            <v>0</v>
          </cell>
          <cell r="J7701">
            <v>0</v>
          </cell>
          <cell r="K7701">
            <v>0</v>
          </cell>
          <cell r="L7701">
            <v>0</v>
          </cell>
          <cell r="M7701">
            <v>0</v>
          </cell>
          <cell r="N7701">
            <v>0</v>
          </cell>
          <cell r="O7701" t="str">
            <v>+++</v>
          </cell>
        </row>
        <row r="7702">
          <cell r="A7702" t="str">
            <v>580.45.41.000-7000.07</v>
          </cell>
          <cell r="B7702" t="str">
            <v>580</v>
          </cell>
          <cell r="C7702" t="str">
            <v>45</v>
          </cell>
          <cell r="D7702" t="str">
            <v>41</v>
          </cell>
          <cell r="E7702" t="str">
            <v>000</v>
          </cell>
          <cell r="F7702" t="str">
            <v>7000.07</v>
          </cell>
          <cell r="G7702" t="str">
            <v>Capital Outlay Computer Hardware</v>
          </cell>
          <cell r="H7702">
            <v>0</v>
          </cell>
          <cell r="I7702">
            <v>0</v>
          </cell>
          <cell r="J7702">
            <v>0</v>
          </cell>
          <cell r="K7702">
            <v>0</v>
          </cell>
          <cell r="L7702">
            <v>0</v>
          </cell>
          <cell r="M7702">
            <v>0</v>
          </cell>
          <cell r="N7702">
            <v>0</v>
          </cell>
          <cell r="O7702" t="str">
            <v>+++</v>
          </cell>
        </row>
        <row r="7703">
          <cell r="A7703" t="str">
            <v>580.45.41.000-7000.08</v>
          </cell>
          <cell r="B7703" t="str">
            <v>580</v>
          </cell>
          <cell r="C7703" t="str">
            <v>45</v>
          </cell>
          <cell r="D7703" t="str">
            <v>41</v>
          </cell>
          <cell r="E7703" t="str">
            <v>000</v>
          </cell>
          <cell r="F7703" t="str">
            <v>7000.08</v>
          </cell>
          <cell r="G7703" t="str">
            <v>Capital Outlay Computer Software</v>
          </cell>
          <cell r="H7703">
            <v>0</v>
          </cell>
          <cell r="I7703">
            <v>0</v>
          </cell>
          <cell r="J7703">
            <v>0</v>
          </cell>
          <cell r="K7703">
            <v>0</v>
          </cell>
          <cell r="L7703">
            <v>0</v>
          </cell>
          <cell r="M7703">
            <v>0</v>
          </cell>
          <cell r="N7703">
            <v>0</v>
          </cell>
          <cell r="O7703" t="str">
            <v>+++</v>
          </cell>
        </row>
        <row r="7704">
          <cell r="A7704" t="str">
            <v>580.45.41.000-7000.12</v>
          </cell>
          <cell r="B7704" t="str">
            <v>580</v>
          </cell>
          <cell r="C7704" t="str">
            <v>45</v>
          </cell>
          <cell r="D7704" t="str">
            <v>41</v>
          </cell>
          <cell r="E7704" t="str">
            <v>000</v>
          </cell>
          <cell r="F7704" t="str">
            <v>7000.12</v>
          </cell>
          <cell r="G7704" t="str">
            <v>Capital Outlay Furniture</v>
          </cell>
          <cell r="H7704">
            <v>0</v>
          </cell>
          <cell r="I7704">
            <v>0</v>
          </cell>
          <cell r="J7704">
            <v>0</v>
          </cell>
          <cell r="K7704">
            <v>0</v>
          </cell>
          <cell r="L7704">
            <v>0</v>
          </cell>
          <cell r="M7704">
            <v>0</v>
          </cell>
          <cell r="N7704">
            <v>0</v>
          </cell>
          <cell r="O7704" t="str">
            <v>+++</v>
          </cell>
        </row>
        <row r="7705">
          <cell r="A7705" t="str">
            <v>580.45.41.000-7000.99</v>
          </cell>
          <cell r="B7705" t="str">
            <v>580</v>
          </cell>
          <cell r="C7705" t="str">
            <v>45</v>
          </cell>
          <cell r="D7705" t="str">
            <v>41</v>
          </cell>
          <cell r="E7705" t="str">
            <v>000</v>
          </cell>
          <cell r="F7705" t="str">
            <v>7000.99</v>
          </cell>
          <cell r="G7705" t="str">
            <v>Capital Outlay General</v>
          </cell>
          <cell r="H7705">
            <v>0</v>
          </cell>
          <cell r="I7705">
            <v>0</v>
          </cell>
          <cell r="J7705">
            <v>0</v>
          </cell>
          <cell r="K7705">
            <v>0</v>
          </cell>
          <cell r="L7705">
            <v>0</v>
          </cell>
          <cell r="M7705">
            <v>0</v>
          </cell>
          <cell r="N7705">
            <v>0</v>
          </cell>
          <cell r="O7705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580.40.65.015-4500.32</v>
          </cell>
          <cell r="B2" t="str">
            <v>4500.32 - Charges for Services-Public Works Drainage PFIP Zone 31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580.40.65.015-4500.33</v>
          </cell>
          <cell r="B3" t="str">
            <v>4500.33 - Charges for Services-Public Works Drainage PFIP Zone 32</v>
          </cell>
          <cell r="C3">
            <v>95200</v>
          </cell>
          <cell r="D3">
            <v>0</v>
          </cell>
          <cell r="E3">
            <v>95200</v>
          </cell>
          <cell r="F3">
            <v>2764</v>
          </cell>
          <cell r="G3">
            <v>0</v>
          </cell>
          <cell r="H3">
            <v>130897.51</v>
          </cell>
          <cell r="I3">
            <v>-35697.51</v>
          </cell>
        </row>
        <row r="4">
          <cell r="A4" t="str">
            <v>580.40.65.015-4500.34</v>
          </cell>
          <cell r="B4" t="str">
            <v>4500.34 - Charges for Services-Public Works Drainage PFIP Zone 33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580.40.65.015-4500.35</v>
          </cell>
          <cell r="B5" t="str">
            <v>4500.35 - Charges for Services-Public Works Drainage PFIP Zone 34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20183.849999999999</v>
          </cell>
          <cell r="I5">
            <v>-20183.849999999999</v>
          </cell>
        </row>
        <row r="6">
          <cell r="A6" t="str">
            <v>580.40.65.015-4500.36</v>
          </cell>
          <cell r="B6" t="str">
            <v>4500.36 - Charges for Services-Public Works Drainage PFIP Zone 35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 t="str">
            <v>580.40.65.015-4500.37</v>
          </cell>
          <cell r="B7" t="str">
            <v>4500.37 - Charges for Services-Public Works Drainage PFIP Zone 36</v>
          </cell>
          <cell r="C7">
            <v>554235</v>
          </cell>
          <cell r="D7">
            <v>0</v>
          </cell>
          <cell r="E7">
            <v>554235</v>
          </cell>
          <cell r="F7">
            <v>30740</v>
          </cell>
          <cell r="G7">
            <v>0</v>
          </cell>
          <cell r="H7">
            <v>572967.14</v>
          </cell>
          <cell r="I7">
            <v>-18732.14</v>
          </cell>
        </row>
        <row r="8">
          <cell r="A8" t="str">
            <v>580.40.65.015-4500.44</v>
          </cell>
          <cell r="B8" t="str">
            <v>4500.44 - Charges for Services-Public Works Drainage PFIP Zone 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580.40.65.015-4500.45</v>
          </cell>
          <cell r="B9" t="str">
            <v>4500.45 - Charges for Services-Public Works Drainage PFIP Zone 39</v>
          </cell>
          <cell r="C9">
            <v>17160</v>
          </cell>
          <cell r="D9">
            <v>0</v>
          </cell>
          <cell r="E9">
            <v>17160</v>
          </cell>
          <cell r="F9">
            <v>872</v>
          </cell>
          <cell r="G9">
            <v>0</v>
          </cell>
          <cell r="H9">
            <v>22055</v>
          </cell>
          <cell r="I9">
            <v>-4895</v>
          </cell>
        </row>
        <row r="10">
          <cell r="A10" t="str">
            <v>580.40.65.015-4700.01</v>
          </cell>
          <cell r="B10" t="str">
            <v>4700.01 - Investment Earnings Interest on Investments</v>
          </cell>
          <cell r="C10">
            <v>30000</v>
          </cell>
          <cell r="D10">
            <v>0</v>
          </cell>
          <cell r="E10">
            <v>30000</v>
          </cell>
          <cell r="F10">
            <v>0</v>
          </cell>
          <cell r="G10">
            <v>0</v>
          </cell>
          <cell r="H10">
            <v>21469.03</v>
          </cell>
          <cell r="I10">
            <v>8530.9699999999993</v>
          </cell>
        </row>
        <row r="11">
          <cell r="A11" t="str">
            <v>580.40.65.015-4700.19</v>
          </cell>
          <cell r="B11" t="str">
            <v>4700.19 - Investment Earnings Market Value Change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580.40.65.015-4700.21</v>
          </cell>
          <cell r="B12" t="str">
            <v>4700.21 - Investment Earnings Unallocated Investment Expense</v>
          </cell>
          <cell r="C12">
            <v>-4000</v>
          </cell>
          <cell r="D12">
            <v>0</v>
          </cell>
          <cell r="E12">
            <v>-4000</v>
          </cell>
          <cell r="F12">
            <v>0</v>
          </cell>
          <cell r="G12">
            <v>0</v>
          </cell>
          <cell r="H12">
            <v>-1733.36</v>
          </cell>
          <cell r="I12">
            <v>-2266.64</v>
          </cell>
        </row>
        <row r="13">
          <cell r="A13" t="str">
            <v>580.40.65.015-4850.07</v>
          </cell>
          <cell r="B13" t="str">
            <v>4850.07 - Other Revenue Misc Reimbursement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580.00.00.900-4900.59</v>
          </cell>
          <cell r="B14" t="str">
            <v>4900.59 - Other Financing Sources Op Transfer In-PFIP Transport.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580.40.65.015-4900.59</v>
          </cell>
          <cell r="B15" t="str">
            <v>4900.59 - Other Financing Sources Op Transfer In-PFIP Transport.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580.05.00.150-6000.01</v>
          </cell>
          <cell r="B16" t="str">
            <v>6000.01 - Professional Services General</v>
          </cell>
          <cell r="C16">
            <v>5000</v>
          </cell>
          <cell r="D16">
            <v>0</v>
          </cell>
          <cell r="E16">
            <v>5000</v>
          </cell>
          <cell r="F16">
            <v>1009</v>
          </cell>
          <cell r="G16">
            <v>0</v>
          </cell>
          <cell r="H16">
            <v>4068.45</v>
          </cell>
          <cell r="I16">
            <v>931.55</v>
          </cell>
        </row>
        <row r="17">
          <cell r="A17" t="str">
            <v>580.40.65.015-6000.01</v>
          </cell>
          <cell r="B17" t="str">
            <v>6000.01 - Professional Services General</v>
          </cell>
          <cell r="C17">
            <v>0</v>
          </cell>
          <cell r="D17">
            <v>526493</v>
          </cell>
          <cell r="E17">
            <v>526493</v>
          </cell>
          <cell r="F17">
            <v>75327.23</v>
          </cell>
          <cell r="G17">
            <v>0</v>
          </cell>
          <cell r="H17">
            <v>129823.43</v>
          </cell>
          <cell r="I17">
            <v>396669.57</v>
          </cell>
        </row>
        <row r="18">
          <cell r="A18" t="str">
            <v>580.40.65.015-6000.12</v>
          </cell>
          <cell r="B18" t="str">
            <v>6000.12 - Professional Services Contract Services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580.40.65.015-6000.18</v>
          </cell>
          <cell r="B19" t="str">
            <v>6000.18 - Professional Services Legal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580.40.65.015-6200.02</v>
          </cell>
          <cell r="B20" t="str">
            <v>6200.02 - Supplies Special Department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580.40.65.015-6200.09</v>
          </cell>
          <cell r="B21" t="str">
            <v>6200.09 - Supplies Data Processing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580.40.65.015-6350.03</v>
          </cell>
          <cell r="B22" t="str">
            <v>6350.03 - Maintenance Agreements &amp; Licenses Maintenance Agreements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580.40.65.015-6375.03</v>
          </cell>
          <cell r="B23" t="str">
            <v>6375.03 - Operating Fees SSJID Drainage</v>
          </cell>
          <cell r="C23">
            <v>800</v>
          </cell>
          <cell r="D23">
            <v>0</v>
          </cell>
          <cell r="E23">
            <v>800</v>
          </cell>
          <cell r="F23">
            <v>0</v>
          </cell>
          <cell r="G23">
            <v>0</v>
          </cell>
          <cell r="H23">
            <v>0</v>
          </cell>
          <cell r="I23">
            <v>800</v>
          </cell>
        </row>
        <row r="24">
          <cell r="A24" t="str">
            <v>580.40.65.560-6375.03</v>
          </cell>
          <cell r="B24" t="str">
            <v>6375.03 - Operating Fees SSJID Drainage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580.40.65.015-6400.04</v>
          </cell>
          <cell r="B25" t="str">
            <v>6400.04 - Repairs &amp; Maintenance Equipment Rental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580.40.65.015-6600.04</v>
          </cell>
          <cell r="B26" t="str">
            <v>6600.04 - Administrative Expenses Training/Conferences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580.40.65.015-6600.25</v>
          </cell>
          <cell r="B27" t="str">
            <v>6600.25 - Administrative Expenses Support Services-Indirect Labor</v>
          </cell>
          <cell r="C27">
            <v>63790</v>
          </cell>
          <cell r="D27">
            <v>0</v>
          </cell>
          <cell r="E27">
            <v>63790</v>
          </cell>
          <cell r="F27">
            <v>0</v>
          </cell>
          <cell r="G27">
            <v>0</v>
          </cell>
          <cell r="H27">
            <v>47842.71</v>
          </cell>
          <cell r="I27">
            <v>15947.29</v>
          </cell>
        </row>
        <row r="28">
          <cell r="A28" t="str">
            <v>580.40.65.015-6600.26</v>
          </cell>
          <cell r="B28" t="str">
            <v>6600.26 - Administrative Expenses Support Services-IT</v>
          </cell>
          <cell r="C28">
            <v>1200</v>
          </cell>
          <cell r="D28">
            <v>0</v>
          </cell>
          <cell r="E28">
            <v>1200</v>
          </cell>
          <cell r="F28">
            <v>0</v>
          </cell>
          <cell r="G28">
            <v>0</v>
          </cell>
          <cell r="H28">
            <v>500</v>
          </cell>
          <cell r="I28">
            <v>700</v>
          </cell>
        </row>
        <row r="29">
          <cell r="A29" t="str">
            <v>580.40.65.015-6600.36</v>
          </cell>
          <cell r="B29" t="str">
            <v>6600.36 - Administrative Expenses IT Fund Contribution</v>
          </cell>
          <cell r="C29">
            <v>2520</v>
          </cell>
          <cell r="D29">
            <v>0</v>
          </cell>
          <cell r="E29">
            <v>2520</v>
          </cell>
          <cell r="F29">
            <v>0</v>
          </cell>
          <cell r="G29">
            <v>0</v>
          </cell>
          <cell r="H29">
            <v>1050</v>
          </cell>
          <cell r="I29">
            <v>1470</v>
          </cell>
        </row>
        <row r="30">
          <cell r="A30" t="str">
            <v>580.00.00.900-7000.07</v>
          </cell>
          <cell r="B30" t="str">
            <v>7000.07 - Capital Outlay Computer Hardware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580.00.00.900-7000.08</v>
          </cell>
          <cell r="B31" t="str">
            <v>7000.08 - Capital Outlay Computer Software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580.00.00.900-7000.99</v>
          </cell>
          <cell r="B32" t="str">
            <v>7000.99 - Capital Outlay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580.00.00.900-8200.02</v>
          </cell>
          <cell r="B33" t="str">
            <v>8200.02 - Capital Improvements-Storm Drain Zone 32</v>
          </cell>
          <cell r="C33">
            <v>0</v>
          </cell>
          <cell r="D33">
            <v>35000</v>
          </cell>
          <cell r="E33">
            <v>35000</v>
          </cell>
          <cell r="F33">
            <v>0</v>
          </cell>
          <cell r="G33">
            <v>0</v>
          </cell>
          <cell r="H33">
            <v>0</v>
          </cell>
          <cell r="I33">
            <v>35000</v>
          </cell>
        </row>
        <row r="34">
          <cell r="A34" t="str">
            <v>580.00.00.900-8200.03</v>
          </cell>
          <cell r="B34" t="str">
            <v>8200.03 - Capital Improvements-Storm Drain Zone 33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580.00.00.900-8200.04</v>
          </cell>
          <cell r="B35" t="str">
            <v>8200.04 - Capital Improvements-Storm Drain Zone 34</v>
          </cell>
          <cell r="C35">
            <v>0</v>
          </cell>
          <cell r="D35">
            <v>35000</v>
          </cell>
          <cell r="E35">
            <v>35000</v>
          </cell>
          <cell r="F35">
            <v>0</v>
          </cell>
          <cell r="G35">
            <v>0</v>
          </cell>
          <cell r="H35">
            <v>0</v>
          </cell>
          <cell r="I35">
            <v>35000</v>
          </cell>
        </row>
        <row r="36">
          <cell r="A36" t="str">
            <v>580.00.00.900-8200.05</v>
          </cell>
          <cell r="B36" t="str">
            <v>8200.05 - Capital Improvements-Storm Drain Zone 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580.00.00.900-8200.06</v>
          </cell>
          <cell r="B37" t="str">
            <v>8200.06 - Capital Improvements-Storm Drain Zone 36</v>
          </cell>
          <cell r="C37">
            <v>0</v>
          </cell>
          <cell r="D37">
            <v>1829995</v>
          </cell>
          <cell r="E37">
            <v>1829995</v>
          </cell>
          <cell r="F37">
            <v>0</v>
          </cell>
          <cell r="G37">
            <v>0</v>
          </cell>
          <cell r="H37">
            <v>0</v>
          </cell>
          <cell r="I37">
            <v>1829995</v>
          </cell>
        </row>
        <row r="38">
          <cell r="A38" t="str">
            <v>580.00.00.900-8200.09</v>
          </cell>
          <cell r="B38" t="str">
            <v>8200.09 - Capital Improvements-Storm Drain Woodward Av Uitllity &amp; Street Im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580.00.00.900-8200.10</v>
          </cell>
          <cell r="B39" t="str">
            <v>8200.10 - Capital Improvements-Storm Drain SB 5 200 Year Flood Protection</v>
          </cell>
          <cell r="C39">
            <v>0</v>
          </cell>
          <cell r="D39">
            <v>54665</v>
          </cell>
          <cell r="E39">
            <v>54665</v>
          </cell>
          <cell r="F39">
            <v>0</v>
          </cell>
          <cell r="G39">
            <v>0</v>
          </cell>
          <cell r="H39">
            <v>0</v>
          </cell>
          <cell r="I39">
            <v>54665</v>
          </cell>
        </row>
        <row r="40">
          <cell r="A40" t="str">
            <v>580.00.00.900-8200.11</v>
          </cell>
          <cell r="B40" t="str">
            <v>8200.11 - Capital Improvements-Storm Drain Zone 39</v>
          </cell>
          <cell r="C40">
            <v>0</v>
          </cell>
          <cell r="D40">
            <v>728420</v>
          </cell>
          <cell r="E40">
            <v>728420</v>
          </cell>
          <cell r="F40">
            <v>0</v>
          </cell>
          <cell r="G40">
            <v>0</v>
          </cell>
          <cell r="H40">
            <v>0</v>
          </cell>
          <cell r="I40">
            <v>728420</v>
          </cell>
        </row>
        <row r="41">
          <cell r="A41" t="str">
            <v>580.00.00.900-8200.98</v>
          </cell>
          <cell r="B41" t="str">
            <v>8200.98 - Capital Improvements-Storm Drain Developer Contr Infrastructure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580.00.00.900-8200.99</v>
          </cell>
          <cell r="B42" t="str">
            <v>8200.99 - Capital Improvements-Storm Drain General</v>
          </cell>
          <cell r="C42">
            <v>400000</v>
          </cell>
          <cell r="D42">
            <v>-400000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580.40.65.005-8910.21</v>
          </cell>
          <cell r="B43" t="str">
            <v>8910.21 - Debt Service-Interest PFIP Loan Transportation</v>
          </cell>
          <cell r="C43">
            <v>67165</v>
          </cell>
          <cell r="D43">
            <v>0</v>
          </cell>
          <cell r="E43">
            <v>67165</v>
          </cell>
          <cell r="F43">
            <v>0</v>
          </cell>
          <cell r="G43">
            <v>0</v>
          </cell>
          <cell r="H43">
            <v>0</v>
          </cell>
          <cell r="I43">
            <v>67165</v>
          </cell>
        </row>
        <row r="44">
          <cell r="A44" t="str">
            <v>580.00.00.900-9000.56</v>
          </cell>
          <cell r="B44" t="str">
            <v>9000.56 - Operating Transfers Out PFIP Fund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580.00.00.900-9888.02</v>
          </cell>
          <cell r="B45" t="str">
            <v>9888.02 - Capital Asset Expenditure Adjustments  Infrastructure Donations/Add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29">
          <cell r="A729" t="str">
            <v>580.00.00.900-4900.59</v>
          </cell>
          <cell r="B729" t="str">
            <v>580</v>
          </cell>
          <cell r="C729" t="str">
            <v>00</v>
          </cell>
          <cell r="D729" t="str">
            <v>00</v>
          </cell>
          <cell r="E729" t="str">
            <v>900</v>
          </cell>
          <cell r="F729" t="str">
            <v>4900.59</v>
          </cell>
          <cell r="G729" t="str">
            <v>Other Financing Sources Op Transfer In-PFIP Transport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 t="str">
            <v>+++</v>
          </cell>
        </row>
        <row r="730">
          <cell r="A730" t="str">
            <v>580.40.65.015-4500.32</v>
          </cell>
          <cell r="B730" t="str">
            <v>580</v>
          </cell>
          <cell r="C730" t="str">
            <v>40</v>
          </cell>
          <cell r="D730" t="str">
            <v>65</v>
          </cell>
          <cell r="E730" t="str">
            <v>015</v>
          </cell>
          <cell r="F730" t="str">
            <v>4500.32</v>
          </cell>
          <cell r="G730" t="str">
            <v>Charges for Services-Public Works Drainage PFIP Zone 31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 t="str">
            <v>+++</v>
          </cell>
        </row>
        <row r="731">
          <cell r="A731" t="str">
            <v>580.40.65.015-4500.33</v>
          </cell>
          <cell r="B731" t="str">
            <v>580</v>
          </cell>
          <cell r="C731" t="str">
            <v>40</v>
          </cell>
          <cell r="D731" t="str">
            <v>65</v>
          </cell>
          <cell r="E731" t="str">
            <v>015</v>
          </cell>
          <cell r="F731" t="str">
            <v>4500.33</v>
          </cell>
          <cell r="G731" t="str">
            <v>Charges for Services-Public Works Drainage PFIP Zone 32</v>
          </cell>
          <cell r="H731">
            <v>95200</v>
          </cell>
          <cell r="I731">
            <v>0</v>
          </cell>
          <cell r="J731">
            <v>95200</v>
          </cell>
          <cell r="K731">
            <v>0</v>
          </cell>
          <cell r="L731">
            <v>0</v>
          </cell>
          <cell r="M731">
            <v>1382</v>
          </cell>
          <cell r="N731">
            <v>93818</v>
          </cell>
          <cell r="O731">
            <v>0.01</v>
          </cell>
        </row>
        <row r="732">
          <cell r="A732" t="str">
            <v>580.40.65.015-4500.34</v>
          </cell>
          <cell r="B732" t="str">
            <v>580</v>
          </cell>
          <cell r="C732" t="str">
            <v>40</v>
          </cell>
          <cell r="D732" t="str">
            <v>65</v>
          </cell>
          <cell r="E732" t="str">
            <v>015</v>
          </cell>
          <cell r="F732" t="str">
            <v>4500.34</v>
          </cell>
          <cell r="G732" t="str">
            <v>Charges for Services-Public Works Drainage PFIP Zone 33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 t="str">
            <v>+++</v>
          </cell>
        </row>
        <row r="733">
          <cell r="A733" t="str">
            <v>580.40.65.015-4500.35</v>
          </cell>
          <cell r="B733" t="str">
            <v>580</v>
          </cell>
          <cell r="C733" t="str">
            <v>40</v>
          </cell>
          <cell r="D733" t="str">
            <v>65</v>
          </cell>
          <cell r="E733" t="str">
            <v>015</v>
          </cell>
          <cell r="F733" t="str">
            <v>4500.35</v>
          </cell>
          <cell r="G733" t="str">
            <v>Charges for Services-Public Works Drainage PFIP Zone 34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41495.040000000001</v>
          </cell>
          <cell r="N733">
            <v>-41495.040000000001</v>
          </cell>
          <cell r="O733" t="str">
            <v>+++</v>
          </cell>
        </row>
        <row r="734">
          <cell r="A734" t="str">
            <v>580.40.65.015-4500.36</v>
          </cell>
          <cell r="B734" t="str">
            <v>580</v>
          </cell>
          <cell r="C734" t="str">
            <v>40</v>
          </cell>
          <cell r="D734" t="str">
            <v>65</v>
          </cell>
          <cell r="E734" t="str">
            <v>015</v>
          </cell>
          <cell r="F734" t="str">
            <v>4500.36</v>
          </cell>
          <cell r="G734" t="str">
            <v>Charges for Services-Public Works Drainage PFIP Zone 35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 t="str">
            <v>+++</v>
          </cell>
        </row>
        <row r="735">
          <cell r="A735" t="str">
            <v>580.40.65.015-4500.37</v>
          </cell>
          <cell r="B735" t="str">
            <v>580</v>
          </cell>
          <cell r="C735" t="str">
            <v>40</v>
          </cell>
          <cell r="D735" t="str">
            <v>65</v>
          </cell>
          <cell r="E735" t="str">
            <v>015</v>
          </cell>
          <cell r="F735" t="str">
            <v>4500.37</v>
          </cell>
          <cell r="G735" t="str">
            <v>Charges for Services-Public Works Drainage PFIP Zone 36</v>
          </cell>
          <cell r="H735">
            <v>554235</v>
          </cell>
          <cell r="I735">
            <v>0</v>
          </cell>
          <cell r="J735">
            <v>554235</v>
          </cell>
          <cell r="K735">
            <v>0</v>
          </cell>
          <cell r="L735">
            <v>0</v>
          </cell>
          <cell r="M735">
            <v>340842.23999999999</v>
          </cell>
          <cell r="N735">
            <v>213392.76</v>
          </cell>
          <cell r="O735">
            <v>0.61</v>
          </cell>
        </row>
        <row r="736">
          <cell r="A736" t="str">
            <v>580.40.65.015-4500.44</v>
          </cell>
          <cell r="B736" t="str">
            <v>580</v>
          </cell>
          <cell r="C736" t="str">
            <v>40</v>
          </cell>
          <cell r="D736" t="str">
            <v>65</v>
          </cell>
          <cell r="E736" t="str">
            <v>015</v>
          </cell>
          <cell r="F736" t="str">
            <v>4500.44</v>
          </cell>
          <cell r="G736" t="str">
            <v>Charges for Services-Public Works Drainage PFIP Zone 30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 t="str">
            <v>+++</v>
          </cell>
        </row>
        <row r="737">
          <cell r="A737" t="str">
            <v>580.40.65.015-4500.45</v>
          </cell>
          <cell r="B737" t="str">
            <v>580</v>
          </cell>
          <cell r="C737" t="str">
            <v>40</v>
          </cell>
          <cell r="D737" t="str">
            <v>65</v>
          </cell>
          <cell r="E737" t="str">
            <v>015</v>
          </cell>
          <cell r="F737" t="str">
            <v>4500.45</v>
          </cell>
          <cell r="G737" t="str">
            <v>Charges for Services-Public Works Drainage PFIP Zone 39</v>
          </cell>
          <cell r="H737">
            <v>17160</v>
          </cell>
          <cell r="I737">
            <v>0</v>
          </cell>
          <cell r="J737">
            <v>17160</v>
          </cell>
          <cell r="K737">
            <v>0</v>
          </cell>
          <cell r="L737">
            <v>0</v>
          </cell>
          <cell r="M737">
            <v>15696</v>
          </cell>
          <cell r="N737">
            <v>1464</v>
          </cell>
          <cell r="O737">
            <v>0.91</v>
          </cell>
        </row>
        <row r="738">
          <cell r="A738" t="str">
            <v>580.40.65.015-4700.01</v>
          </cell>
          <cell r="B738" t="str">
            <v>580</v>
          </cell>
          <cell r="C738" t="str">
            <v>40</v>
          </cell>
          <cell r="D738" t="str">
            <v>65</v>
          </cell>
          <cell r="E738" t="str">
            <v>015</v>
          </cell>
          <cell r="F738" t="str">
            <v>4700.01</v>
          </cell>
          <cell r="G738" t="str">
            <v>Investment Earnings Interest on Investments</v>
          </cell>
          <cell r="H738">
            <v>30000</v>
          </cell>
          <cell r="I738">
            <v>0</v>
          </cell>
          <cell r="J738">
            <v>30000</v>
          </cell>
          <cell r="K738">
            <v>0</v>
          </cell>
          <cell r="L738">
            <v>0</v>
          </cell>
          <cell r="M738">
            <v>0</v>
          </cell>
          <cell r="N738">
            <v>30000</v>
          </cell>
          <cell r="O738">
            <v>0</v>
          </cell>
        </row>
        <row r="739">
          <cell r="A739" t="str">
            <v>580.40.65.015-4700.19</v>
          </cell>
          <cell r="B739" t="str">
            <v>580</v>
          </cell>
          <cell r="C739" t="str">
            <v>40</v>
          </cell>
          <cell r="D739" t="str">
            <v>65</v>
          </cell>
          <cell r="E739" t="str">
            <v>015</v>
          </cell>
          <cell r="F739" t="str">
            <v>4700.19</v>
          </cell>
          <cell r="G739" t="str">
            <v>Investment Earnings Market Value Change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 t="str">
            <v>+++</v>
          </cell>
        </row>
        <row r="740">
          <cell r="A740" t="str">
            <v>580.40.65.015-4700.21</v>
          </cell>
          <cell r="B740" t="str">
            <v>580</v>
          </cell>
          <cell r="C740" t="str">
            <v>40</v>
          </cell>
          <cell r="D740" t="str">
            <v>65</v>
          </cell>
          <cell r="E740" t="str">
            <v>015</v>
          </cell>
          <cell r="F740" t="str">
            <v>4700.21</v>
          </cell>
          <cell r="G740" t="str">
            <v>Investment Earnings Unallocated Investment Expense</v>
          </cell>
          <cell r="H740">
            <v>-4000</v>
          </cell>
          <cell r="I740">
            <v>0</v>
          </cell>
          <cell r="J740">
            <v>-4000</v>
          </cell>
          <cell r="K740">
            <v>0</v>
          </cell>
          <cell r="L740">
            <v>0</v>
          </cell>
          <cell r="M740">
            <v>0</v>
          </cell>
          <cell r="N740">
            <v>-4000</v>
          </cell>
          <cell r="O740">
            <v>0</v>
          </cell>
        </row>
        <row r="741">
          <cell r="A741" t="str">
            <v>580.40.65.015-4850.07</v>
          </cell>
          <cell r="B741" t="str">
            <v>580</v>
          </cell>
          <cell r="C741" t="str">
            <v>40</v>
          </cell>
          <cell r="D741" t="str">
            <v>65</v>
          </cell>
          <cell r="E741" t="str">
            <v>015</v>
          </cell>
          <cell r="F741" t="str">
            <v>4850.07</v>
          </cell>
          <cell r="G741" t="str">
            <v>Other Revenue Misc Reimbursement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 t="str">
            <v>+++</v>
          </cell>
        </row>
        <row r="742">
          <cell r="A742" t="str">
            <v>580.40.65.015-4900.59</v>
          </cell>
          <cell r="B742" t="str">
            <v>580</v>
          </cell>
          <cell r="C742" t="str">
            <v>40</v>
          </cell>
          <cell r="D742" t="str">
            <v>65</v>
          </cell>
          <cell r="E742" t="str">
            <v>015</v>
          </cell>
          <cell r="F742" t="str">
            <v>4900.59</v>
          </cell>
          <cell r="G742" t="str">
            <v>Other Financing Sources Op Transfer In-PFIP Transport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5"/>
  <sheetViews>
    <sheetView tabSelected="1" view="pageBreakPreview" zoomScale="110" zoomScaleNormal="100" zoomScaleSheetLayoutView="110" workbookViewId="0">
      <selection activeCell="AN9" sqref="AN9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42578125" style="8" hidden="1" customWidth="1" outlineLevel="1"/>
    <col min="53" max="54" width="11.85546875" style="8" hidden="1" customWidth="1" outlineLevel="1"/>
    <col min="55" max="55" width="12.28515625" style="8" hidden="1" customWidth="1" outlineLevel="1"/>
    <col min="56" max="56" width="11.85546875" style="8" hidden="1" customWidth="1" outlineLevel="1"/>
    <col min="57" max="57" width="14" style="8" hidden="1" customWidth="1" outlineLevel="1"/>
    <col min="58" max="58" width="13.28515625" style="8" hidden="1" customWidth="1" outlineLevel="1"/>
    <col min="59" max="59" width="5.7109375" style="8" hidden="1" customWidth="1" outlineLevel="1"/>
    <col min="60" max="60" width="34.5703125" style="8" hidden="1" customWidth="1" outlineLevel="1"/>
    <col min="61" max="61" width="9.140625" style="8" collapsed="1"/>
    <col min="62" max="253" width="9.140625" style="8"/>
    <col min="254" max="254" width="7.85546875" style="8" customWidth="1"/>
    <col min="255" max="256" width="3" style="8" customWidth="1"/>
    <col min="257" max="257" width="22.5703125" style="8" customWidth="1"/>
    <col min="258" max="258" width="2.28515625" style="8" customWidth="1"/>
    <col min="259" max="264" width="0" style="8" hidden="1" customWidth="1"/>
    <col min="265" max="265" width="12.85546875" style="8" customWidth="1"/>
    <col min="266" max="268" width="0" style="8" hidden="1" customWidth="1"/>
    <col min="269" max="269" width="2.7109375" style="8" customWidth="1"/>
    <col min="270" max="275" width="0" style="8" hidden="1" customWidth="1"/>
    <col min="276" max="276" width="12.7109375" style="8" customWidth="1"/>
    <col min="277" max="279" width="0" style="8" hidden="1" customWidth="1"/>
    <col min="280" max="280" width="2.28515625" style="8" customWidth="1"/>
    <col min="281" max="286" width="0" style="8" hidden="1" customWidth="1"/>
    <col min="287" max="287" width="12.7109375" style="8" customWidth="1"/>
    <col min="288" max="290" width="0" style="8" hidden="1" customWidth="1"/>
    <col min="291" max="291" width="2.28515625" style="8" customWidth="1"/>
    <col min="292" max="292" width="12.7109375" style="8" customWidth="1"/>
    <col min="293" max="299" width="0" style="8" hidden="1" customWidth="1"/>
    <col min="300" max="300" width="12.7109375" style="8" customWidth="1"/>
    <col min="301" max="303" width="0" style="8" hidden="1" customWidth="1"/>
    <col min="304" max="304" width="2.7109375" style="8" customWidth="1"/>
    <col min="305" max="305" width="12.7109375" style="8" customWidth="1"/>
    <col min="306" max="306" width="13.140625" style="8" bestFit="1" customWidth="1"/>
    <col min="307" max="307" width="5.7109375" style="8" customWidth="1"/>
    <col min="308" max="315" width="0" style="8" hidden="1" customWidth="1"/>
    <col min="316" max="316" width="34.5703125" style="8" customWidth="1"/>
    <col min="317" max="509" width="9.140625" style="8"/>
    <col min="510" max="510" width="7.85546875" style="8" customWidth="1"/>
    <col min="511" max="512" width="3" style="8" customWidth="1"/>
    <col min="513" max="513" width="22.5703125" style="8" customWidth="1"/>
    <col min="514" max="514" width="2.28515625" style="8" customWidth="1"/>
    <col min="515" max="520" width="0" style="8" hidden="1" customWidth="1"/>
    <col min="521" max="521" width="12.85546875" style="8" customWidth="1"/>
    <col min="522" max="524" width="0" style="8" hidden="1" customWidth="1"/>
    <col min="525" max="525" width="2.7109375" style="8" customWidth="1"/>
    <col min="526" max="531" width="0" style="8" hidden="1" customWidth="1"/>
    <col min="532" max="532" width="12.7109375" style="8" customWidth="1"/>
    <col min="533" max="535" width="0" style="8" hidden="1" customWidth="1"/>
    <col min="536" max="536" width="2.28515625" style="8" customWidth="1"/>
    <col min="537" max="542" width="0" style="8" hidden="1" customWidth="1"/>
    <col min="543" max="543" width="12.7109375" style="8" customWidth="1"/>
    <col min="544" max="546" width="0" style="8" hidden="1" customWidth="1"/>
    <col min="547" max="547" width="2.28515625" style="8" customWidth="1"/>
    <col min="548" max="548" width="12.7109375" style="8" customWidth="1"/>
    <col min="549" max="555" width="0" style="8" hidden="1" customWidth="1"/>
    <col min="556" max="556" width="12.7109375" style="8" customWidth="1"/>
    <col min="557" max="559" width="0" style="8" hidden="1" customWidth="1"/>
    <col min="560" max="560" width="2.7109375" style="8" customWidth="1"/>
    <col min="561" max="561" width="12.7109375" style="8" customWidth="1"/>
    <col min="562" max="562" width="13.140625" style="8" bestFit="1" customWidth="1"/>
    <col min="563" max="563" width="5.7109375" style="8" customWidth="1"/>
    <col min="564" max="571" width="0" style="8" hidden="1" customWidth="1"/>
    <col min="572" max="572" width="34.5703125" style="8" customWidth="1"/>
    <col min="573" max="765" width="9.140625" style="8"/>
    <col min="766" max="766" width="7.85546875" style="8" customWidth="1"/>
    <col min="767" max="768" width="3" style="8" customWidth="1"/>
    <col min="769" max="769" width="22.5703125" style="8" customWidth="1"/>
    <col min="770" max="770" width="2.28515625" style="8" customWidth="1"/>
    <col min="771" max="776" width="0" style="8" hidden="1" customWidth="1"/>
    <col min="777" max="777" width="12.85546875" style="8" customWidth="1"/>
    <col min="778" max="780" width="0" style="8" hidden="1" customWidth="1"/>
    <col min="781" max="781" width="2.7109375" style="8" customWidth="1"/>
    <col min="782" max="787" width="0" style="8" hidden="1" customWidth="1"/>
    <col min="788" max="788" width="12.7109375" style="8" customWidth="1"/>
    <col min="789" max="791" width="0" style="8" hidden="1" customWidth="1"/>
    <col min="792" max="792" width="2.28515625" style="8" customWidth="1"/>
    <col min="793" max="798" width="0" style="8" hidden="1" customWidth="1"/>
    <col min="799" max="799" width="12.7109375" style="8" customWidth="1"/>
    <col min="800" max="802" width="0" style="8" hidden="1" customWidth="1"/>
    <col min="803" max="803" width="2.28515625" style="8" customWidth="1"/>
    <col min="804" max="804" width="12.7109375" style="8" customWidth="1"/>
    <col min="805" max="811" width="0" style="8" hidden="1" customWidth="1"/>
    <col min="812" max="812" width="12.7109375" style="8" customWidth="1"/>
    <col min="813" max="815" width="0" style="8" hidden="1" customWidth="1"/>
    <col min="816" max="816" width="2.7109375" style="8" customWidth="1"/>
    <col min="817" max="817" width="12.7109375" style="8" customWidth="1"/>
    <col min="818" max="818" width="13.140625" style="8" bestFit="1" customWidth="1"/>
    <col min="819" max="819" width="5.7109375" style="8" customWidth="1"/>
    <col min="820" max="827" width="0" style="8" hidden="1" customWidth="1"/>
    <col min="828" max="828" width="34.5703125" style="8" customWidth="1"/>
    <col min="829" max="1021" width="9.140625" style="8"/>
    <col min="1022" max="1022" width="7.85546875" style="8" customWidth="1"/>
    <col min="1023" max="1024" width="3" style="8" customWidth="1"/>
    <col min="1025" max="1025" width="22.5703125" style="8" customWidth="1"/>
    <col min="1026" max="1026" width="2.28515625" style="8" customWidth="1"/>
    <col min="1027" max="1032" width="0" style="8" hidden="1" customWidth="1"/>
    <col min="1033" max="1033" width="12.85546875" style="8" customWidth="1"/>
    <col min="1034" max="1036" width="0" style="8" hidden="1" customWidth="1"/>
    <col min="1037" max="1037" width="2.7109375" style="8" customWidth="1"/>
    <col min="1038" max="1043" width="0" style="8" hidden="1" customWidth="1"/>
    <col min="1044" max="1044" width="12.7109375" style="8" customWidth="1"/>
    <col min="1045" max="1047" width="0" style="8" hidden="1" customWidth="1"/>
    <col min="1048" max="1048" width="2.28515625" style="8" customWidth="1"/>
    <col min="1049" max="1054" width="0" style="8" hidden="1" customWidth="1"/>
    <col min="1055" max="1055" width="12.7109375" style="8" customWidth="1"/>
    <col min="1056" max="1058" width="0" style="8" hidden="1" customWidth="1"/>
    <col min="1059" max="1059" width="2.28515625" style="8" customWidth="1"/>
    <col min="1060" max="1060" width="12.7109375" style="8" customWidth="1"/>
    <col min="1061" max="1067" width="0" style="8" hidden="1" customWidth="1"/>
    <col min="1068" max="1068" width="12.7109375" style="8" customWidth="1"/>
    <col min="1069" max="1071" width="0" style="8" hidden="1" customWidth="1"/>
    <col min="1072" max="1072" width="2.7109375" style="8" customWidth="1"/>
    <col min="1073" max="1073" width="12.7109375" style="8" customWidth="1"/>
    <col min="1074" max="1074" width="13.140625" style="8" bestFit="1" customWidth="1"/>
    <col min="1075" max="1075" width="5.7109375" style="8" customWidth="1"/>
    <col min="1076" max="1083" width="0" style="8" hidden="1" customWidth="1"/>
    <col min="1084" max="1084" width="34.5703125" style="8" customWidth="1"/>
    <col min="1085" max="1277" width="9.140625" style="8"/>
    <col min="1278" max="1278" width="7.85546875" style="8" customWidth="1"/>
    <col min="1279" max="1280" width="3" style="8" customWidth="1"/>
    <col min="1281" max="1281" width="22.5703125" style="8" customWidth="1"/>
    <col min="1282" max="1282" width="2.28515625" style="8" customWidth="1"/>
    <col min="1283" max="1288" width="0" style="8" hidden="1" customWidth="1"/>
    <col min="1289" max="1289" width="12.85546875" style="8" customWidth="1"/>
    <col min="1290" max="1292" width="0" style="8" hidden="1" customWidth="1"/>
    <col min="1293" max="1293" width="2.7109375" style="8" customWidth="1"/>
    <col min="1294" max="1299" width="0" style="8" hidden="1" customWidth="1"/>
    <col min="1300" max="1300" width="12.7109375" style="8" customWidth="1"/>
    <col min="1301" max="1303" width="0" style="8" hidden="1" customWidth="1"/>
    <col min="1304" max="1304" width="2.28515625" style="8" customWidth="1"/>
    <col min="1305" max="1310" width="0" style="8" hidden="1" customWidth="1"/>
    <col min="1311" max="1311" width="12.7109375" style="8" customWidth="1"/>
    <col min="1312" max="1314" width="0" style="8" hidden="1" customWidth="1"/>
    <col min="1315" max="1315" width="2.28515625" style="8" customWidth="1"/>
    <col min="1316" max="1316" width="12.7109375" style="8" customWidth="1"/>
    <col min="1317" max="1323" width="0" style="8" hidden="1" customWidth="1"/>
    <col min="1324" max="1324" width="12.7109375" style="8" customWidth="1"/>
    <col min="1325" max="1327" width="0" style="8" hidden="1" customWidth="1"/>
    <col min="1328" max="1328" width="2.7109375" style="8" customWidth="1"/>
    <col min="1329" max="1329" width="12.7109375" style="8" customWidth="1"/>
    <col min="1330" max="1330" width="13.140625" style="8" bestFit="1" customWidth="1"/>
    <col min="1331" max="1331" width="5.7109375" style="8" customWidth="1"/>
    <col min="1332" max="1339" width="0" style="8" hidden="1" customWidth="1"/>
    <col min="1340" max="1340" width="34.5703125" style="8" customWidth="1"/>
    <col min="1341" max="1533" width="9.140625" style="8"/>
    <col min="1534" max="1534" width="7.85546875" style="8" customWidth="1"/>
    <col min="1535" max="1536" width="3" style="8" customWidth="1"/>
    <col min="1537" max="1537" width="22.5703125" style="8" customWidth="1"/>
    <col min="1538" max="1538" width="2.28515625" style="8" customWidth="1"/>
    <col min="1539" max="1544" width="0" style="8" hidden="1" customWidth="1"/>
    <col min="1545" max="1545" width="12.85546875" style="8" customWidth="1"/>
    <col min="1546" max="1548" width="0" style="8" hidden="1" customWidth="1"/>
    <col min="1549" max="1549" width="2.7109375" style="8" customWidth="1"/>
    <col min="1550" max="1555" width="0" style="8" hidden="1" customWidth="1"/>
    <col min="1556" max="1556" width="12.7109375" style="8" customWidth="1"/>
    <col min="1557" max="1559" width="0" style="8" hidden="1" customWidth="1"/>
    <col min="1560" max="1560" width="2.28515625" style="8" customWidth="1"/>
    <col min="1561" max="1566" width="0" style="8" hidden="1" customWidth="1"/>
    <col min="1567" max="1567" width="12.7109375" style="8" customWidth="1"/>
    <col min="1568" max="1570" width="0" style="8" hidden="1" customWidth="1"/>
    <col min="1571" max="1571" width="2.28515625" style="8" customWidth="1"/>
    <col min="1572" max="1572" width="12.7109375" style="8" customWidth="1"/>
    <col min="1573" max="1579" width="0" style="8" hidden="1" customWidth="1"/>
    <col min="1580" max="1580" width="12.7109375" style="8" customWidth="1"/>
    <col min="1581" max="1583" width="0" style="8" hidden="1" customWidth="1"/>
    <col min="1584" max="1584" width="2.7109375" style="8" customWidth="1"/>
    <col min="1585" max="1585" width="12.7109375" style="8" customWidth="1"/>
    <col min="1586" max="1586" width="13.140625" style="8" bestFit="1" customWidth="1"/>
    <col min="1587" max="1587" width="5.7109375" style="8" customWidth="1"/>
    <col min="1588" max="1595" width="0" style="8" hidden="1" customWidth="1"/>
    <col min="1596" max="1596" width="34.5703125" style="8" customWidth="1"/>
    <col min="1597" max="1789" width="9.140625" style="8"/>
    <col min="1790" max="1790" width="7.85546875" style="8" customWidth="1"/>
    <col min="1791" max="1792" width="3" style="8" customWidth="1"/>
    <col min="1793" max="1793" width="22.5703125" style="8" customWidth="1"/>
    <col min="1794" max="1794" width="2.28515625" style="8" customWidth="1"/>
    <col min="1795" max="1800" width="0" style="8" hidden="1" customWidth="1"/>
    <col min="1801" max="1801" width="12.85546875" style="8" customWidth="1"/>
    <col min="1802" max="1804" width="0" style="8" hidden="1" customWidth="1"/>
    <col min="1805" max="1805" width="2.7109375" style="8" customWidth="1"/>
    <col min="1806" max="1811" width="0" style="8" hidden="1" customWidth="1"/>
    <col min="1812" max="1812" width="12.7109375" style="8" customWidth="1"/>
    <col min="1813" max="1815" width="0" style="8" hidden="1" customWidth="1"/>
    <col min="1816" max="1816" width="2.28515625" style="8" customWidth="1"/>
    <col min="1817" max="1822" width="0" style="8" hidden="1" customWidth="1"/>
    <col min="1823" max="1823" width="12.7109375" style="8" customWidth="1"/>
    <col min="1824" max="1826" width="0" style="8" hidden="1" customWidth="1"/>
    <col min="1827" max="1827" width="2.28515625" style="8" customWidth="1"/>
    <col min="1828" max="1828" width="12.7109375" style="8" customWidth="1"/>
    <col min="1829" max="1835" width="0" style="8" hidden="1" customWidth="1"/>
    <col min="1836" max="1836" width="12.7109375" style="8" customWidth="1"/>
    <col min="1837" max="1839" width="0" style="8" hidden="1" customWidth="1"/>
    <col min="1840" max="1840" width="2.7109375" style="8" customWidth="1"/>
    <col min="1841" max="1841" width="12.7109375" style="8" customWidth="1"/>
    <col min="1842" max="1842" width="13.140625" style="8" bestFit="1" customWidth="1"/>
    <col min="1843" max="1843" width="5.7109375" style="8" customWidth="1"/>
    <col min="1844" max="1851" width="0" style="8" hidden="1" customWidth="1"/>
    <col min="1852" max="1852" width="34.5703125" style="8" customWidth="1"/>
    <col min="1853" max="2045" width="9.140625" style="8"/>
    <col min="2046" max="2046" width="7.85546875" style="8" customWidth="1"/>
    <col min="2047" max="2048" width="3" style="8" customWidth="1"/>
    <col min="2049" max="2049" width="22.5703125" style="8" customWidth="1"/>
    <col min="2050" max="2050" width="2.28515625" style="8" customWidth="1"/>
    <col min="2051" max="2056" width="0" style="8" hidden="1" customWidth="1"/>
    <col min="2057" max="2057" width="12.85546875" style="8" customWidth="1"/>
    <col min="2058" max="2060" width="0" style="8" hidden="1" customWidth="1"/>
    <col min="2061" max="2061" width="2.7109375" style="8" customWidth="1"/>
    <col min="2062" max="2067" width="0" style="8" hidden="1" customWidth="1"/>
    <col min="2068" max="2068" width="12.7109375" style="8" customWidth="1"/>
    <col min="2069" max="2071" width="0" style="8" hidden="1" customWidth="1"/>
    <col min="2072" max="2072" width="2.28515625" style="8" customWidth="1"/>
    <col min="2073" max="2078" width="0" style="8" hidden="1" customWidth="1"/>
    <col min="2079" max="2079" width="12.7109375" style="8" customWidth="1"/>
    <col min="2080" max="2082" width="0" style="8" hidden="1" customWidth="1"/>
    <col min="2083" max="2083" width="2.28515625" style="8" customWidth="1"/>
    <col min="2084" max="2084" width="12.7109375" style="8" customWidth="1"/>
    <col min="2085" max="2091" width="0" style="8" hidden="1" customWidth="1"/>
    <col min="2092" max="2092" width="12.7109375" style="8" customWidth="1"/>
    <col min="2093" max="2095" width="0" style="8" hidden="1" customWidth="1"/>
    <col min="2096" max="2096" width="2.7109375" style="8" customWidth="1"/>
    <col min="2097" max="2097" width="12.7109375" style="8" customWidth="1"/>
    <col min="2098" max="2098" width="13.140625" style="8" bestFit="1" customWidth="1"/>
    <col min="2099" max="2099" width="5.7109375" style="8" customWidth="1"/>
    <col min="2100" max="2107" width="0" style="8" hidden="1" customWidth="1"/>
    <col min="2108" max="2108" width="34.5703125" style="8" customWidth="1"/>
    <col min="2109" max="2301" width="9.140625" style="8"/>
    <col min="2302" max="2302" width="7.85546875" style="8" customWidth="1"/>
    <col min="2303" max="2304" width="3" style="8" customWidth="1"/>
    <col min="2305" max="2305" width="22.5703125" style="8" customWidth="1"/>
    <col min="2306" max="2306" width="2.28515625" style="8" customWidth="1"/>
    <col min="2307" max="2312" width="0" style="8" hidden="1" customWidth="1"/>
    <col min="2313" max="2313" width="12.85546875" style="8" customWidth="1"/>
    <col min="2314" max="2316" width="0" style="8" hidden="1" customWidth="1"/>
    <col min="2317" max="2317" width="2.7109375" style="8" customWidth="1"/>
    <col min="2318" max="2323" width="0" style="8" hidden="1" customWidth="1"/>
    <col min="2324" max="2324" width="12.7109375" style="8" customWidth="1"/>
    <col min="2325" max="2327" width="0" style="8" hidden="1" customWidth="1"/>
    <col min="2328" max="2328" width="2.28515625" style="8" customWidth="1"/>
    <col min="2329" max="2334" width="0" style="8" hidden="1" customWidth="1"/>
    <col min="2335" max="2335" width="12.7109375" style="8" customWidth="1"/>
    <col min="2336" max="2338" width="0" style="8" hidden="1" customWidth="1"/>
    <col min="2339" max="2339" width="2.28515625" style="8" customWidth="1"/>
    <col min="2340" max="2340" width="12.7109375" style="8" customWidth="1"/>
    <col min="2341" max="2347" width="0" style="8" hidden="1" customWidth="1"/>
    <col min="2348" max="2348" width="12.7109375" style="8" customWidth="1"/>
    <col min="2349" max="2351" width="0" style="8" hidden="1" customWidth="1"/>
    <col min="2352" max="2352" width="2.7109375" style="8" customWidth="1"/>
    <col min="2353" max="2353" width="12.7109375" style="8" customWidth="1"/>
    <col min="2354" max="2354" width="13.140625" style="8" bestFit="1" customWidth="1"/>
    <col min="2355" max="2355" width="5.7109375" style="8" customWidth="1"/>
    <col min="2356" max="2363" width="0" style="8" hidden="1" customWidth="1"/>
    <col min="2364" max="2364" width="34.5703125" style="8" customWidth="1"/>
    <col min="2365" max="2557" width="9.140625" style="8"/>
    <col min="2558" max="2558" width="7.85546875" style="8" customWidth="1"/>
    <col min="2559" max="2560" width="3" style="8" customWidth="1"/>
    <col min="2561" max="2561" width="22.5703125" style="8" customWidth="1"/>
    <col min="2562" max="2562" width="2.28515625" style="8" customWidth="1"/>
    <col min="2563" max="2568" width="0" style="8" hidden="1" customWidth="1"/>
    <col min="2569" max="2569" width="12.85546875" style="8" customWidth="1"/>
    <col min="2570" max="2572" width="0" style="8" hidden="1" customWidth="1"/>
    <col min="2573" max="2573" width="2.7109375" style="8" customWidth="1"/>
    <col min="2574" max="2579" width="0" style="8" hidden="1" customWidth="1"/>
    <col min="2580" max="2580" width="12.7109375" style="8" customWidth="1"/>
    <col min="2581" max="2583" width="0" style="8" hidden="1" customWidth="1"/>
    <col min="2584" max="2584" width="2.28515625" style="8" customWidth="1"/>
    <col min="2585" max="2590" width="0" style="8" hidden="1" customWidth="1"/>
    <col min="2591" max="2591" width="12.7109375" style="8" customWidth="1"/>
    <col min="2592" max="2594" width="0" style="8" hidden="1" customWidth="1"/>
    <col min="2595" max="2595" width="2.28515625" style="8" customWidth="1"/>
    <col min="2596" max="2596" width="12.7109375" style="8" customWidth="1"/>
    <col min="2597" max="2603" width="0" style="8" hidden="1" customWidth="1"/>
    <col min="2604" max="2604" width="12.7109375" style="8" customWidth="1"/>
    <col min="2605" max="2607" width="0" style="8" hidden="1" customWidth="1"/>
    <col min="2608" max="2608" width="2.7109375" style="8" customWidth="1"/>
    <col min="2609" max="2609" width="12.7109375" style="8" customWidth="1"/>
    <col min="2610" max="2610" width="13.140625" style="8" bestFit="1" customWidth="1"/>
    <col min="2611" max="2611" width="5.7109375" style="8" customWidth="1"/>
    <col min="2612" max="2619" width="0" style="8" hidden="1" customWidth="1"/>
    <col min="2620" max="2620" width="34.5703125" style="8" customWidth="1"/>
    <col min="2621" max="2813" width="9.140625" style="8"/>
    <col min="2814" max="2814" width="7.85546875" style="8" customWidth="1"/>
    <col min="2815" max="2816" width="3" style="8" customWidth="1"/>
    <col min="2817" max="2817" width="22.5703125" style="8" customWidth="1"/>
    <col min="2818" max="2818" width="2.28515625" style="8" customWidth="1"/>
    <col min="2819" max="2824" width="0" style="8" hidden="1" customWidth="1"/>
    <col min="2825" max="2825" width="12.85546875" style="8" customWidth="1"/>
    <col min="2826" max="2828" width="0" style="8" hidden="1" customWidth="1"/>
    <col min="2829" max="2829" width="2.7109375" style="8" customWidth="1"/>
    <col min="2830" max="2835" width="0" style="8" hidden="1" customWidth="1"/>
    <col min="2836" max="2836" width="12.7109375" style="8" customWidth="1"/>
    <col min="2837" max="2839" width="0" style="8" hidden="1" customWidth="1"/>
    <col min="2840" max="2840" width="2.28515625" style="8" customWidth="1"/>
    <col min="2841" max="2846" width="0" style="8" hidden="1" customWidth="1"/>
    <col min="2847" max="2847" width="12.7109375" style="8" customWidth="1"/>
    <col min="2848" max="2850" width="0" style="8" hidden="1" customWidth="1"/>
    <col min="2851" max="2851" width="2.28515625" style="8" customWidth="1"/>
    <col min="2852" max="2852" width="12.7109375" style="8" customWidth="1"/>
    <col min="2853" max="2859" width="0" style="8" hidden="1" customWidth="1"/>
    <col min="2860" max="2860" width="12.7109375" style="8" customWidth="1"/>
    <col min="2861" max="2863" width="0" style="8" hidden="1" customWidth="1"/>
    <col min="2864" max="2864" width="2.7109375" style="8" customWidth="1"/>
    <col min="2865" max="2865" width="12.7109375" style="8" customWidth="1"/>
    <col min="2866" max="2866" width="13.140625" style="8" bestFit="1" customWidth="1"/>
    <col min="2867" max="2867" width="5.7109375" style="8" customWidth="1"/>
    <col min="2868" max="2875" width="0" style="8" hidden="1" customWidth="1"/>
    <col min="2876" max="2876" width="34.5703125" style="8" customWidth="1"/>
    <col min="2877" max="3069" width="9.140625" style="8"/>
    <col min="3070" max="3070" width="7.85546875" style="8" customWidth="1"/>
    <col min="3071" max="3072" width="3" style="8" customWidth="1"/>
    <col min="3073" max="3073" width="22.5703125" style="8" customWidth="1"/>
    <col min="3074" max="3074" width="2.28515625" style="8" customWidth="1"/>
    <col min="3075" max="3080" width="0" style="8" hidden="1" customWidth="1"/>
    <col min="3081" max="3081" width="12.85546875" style="8" customWidth="1"/>
    <col min="3082" max="3084" width="0" style="8" hidden="1" customWidth="1"/>
    <col min="3085" max="3085" width="2.7109375" style="8" customWidth="1"/>
    <col min="3086" max="3091" width="0" style="8" hidden="1" customWidth="1"/>
    <col min="3092" max="3092" width="12.7109375" style="8" customWidth="1"/>
    <col min="3093" max="3095" width="0" style="8" hidden="1" customWidth="1"/>
    <col min="3096" max="3096" width="2.28515625" style="8" customWidth="1"/>
    <col min="3097" max="3102" width="0" style="8" hidden="1" customWidth="1"/>
    <col min="3103" max="3103" width="12.7109375" style="8" customWidth="1"/>
    <col min="3104" max="3106" width="0" style="8" hidden="1" customWidth="1"/>
    <col min="3107" max="3107" width="2.28515625" style="8" customWidth="1"/>
    <col min="3108" max="3108" width="12.7109375" style="8" customWidth="1"/>
    <col min="3109" max="3115" width="0" style="8" hidden="1" customWidth="1"/>
    <col min="3116" max="3116" width="12.7109375" style="8" customWidth="1"/>
    <col min="3117" max="3119" width="0" style="8" hidden="1" customWidth="1"/>
    <col min="3120" max="3120" width="2.7109375" style="8" customWidth="1"/>
    <col min="3121" max="3121" width="12.7109375" style="8" customWidth="1"/>
    <col min="3122" max="3122" width="13.140625" style="8" bestFit="1" customWidth="1"/>
    <col min="3123" max="3123" width="5.7109375" style="8" customWidth="1"/>
    <col min="3124" max="3131" width="0" style="8" hidden="1" customWidth="1"/>
    <col min="3132" max="3132" width="34.5703125" style="8" customWidth="1"/>
    <col min="3133" max="3325" width="9.140625" style="8"/>
    <col min="3326" max="3326" width="7.85546875" style="8" customWidth="1"/>
    <col min="3327" max="3328" width="3" style="8" customWidth="1"/>
    <col min="3329" max="3329" width="22.5703125" style="8" customWidth="1"/>
    <col min="3330" max="3330" width="2.28515625" style="8" customWidth="1"/>
    <col min="3331" max="3336" width="0" style="8" hidden="1" customWidth="1"/>
    <col min="3337" max="3337" width="12.85546875" style="8" customWidth="1"/>
    <col min="3338" max="3340" width="0" style="8" hidden="1" customWidth="1"/>
    <col min="3341" max="3341" width="2.7109375" style="8" customWidth="1"/>
    <col min="3342" max="3347" width="0" style="8" hidden="1" customWidth="1"/>
    <col min="3348" max="3348" width="12.7109375" style="8" customWidth="1"/>
    <col min="3349" max="3351" width="0" style="8" hidden="1" customWidth="1"/>
    <col min="3352" max="3352" width="2.28515625" style="8" customWidth="1"/>
    <col min="3353" max="3358" width="0" style="8" hidden="1" customWidth="1"/>
    <col min="3359" max="3359" width="12.7109375" style="8" customWidth="1"/>
    <col min="3360" max="3362" width="0" style="8" hidden="1" customWidth="1"/>
    <col min="3363" max="3363" width="2.28515625" style="8" customWidth="1"/>
    <col min="3364" max="3364" width="12.7109375" style="8" customWidth="1"/>
    <col min="3365" max="3371" width="0" style="8" hidden="1" customWidth="1"/>
    <col min="3372" max="3372" width="12.7109375" style="8" customWidth="1"/>
    <col min="3373" max="3375" width="0" style="8" hidden="1" customWidth="1"/>
    <col min="3376" max="3376" width="2.7109375" style="8" customWidth="1"/>
    <col min="3377" max="3377" width="12.7109375" style="8" customWidth="1"/>
    <col min="3378" max="3378" width="13.140625" style="8" bestFit="1" customWidth="1"/>
    <col min="3379" max="3379" width="5.7109375" style="8" customWidth="1"/>
    <col min="3380" max="3387" width="0" style="8" hidden="1" customWidth="1"/>
    <col min="3388" max="3388" width="34.5703125" style="8" customWidth="1"/>
    <col min="3389" max="3581" width="9.140625" style="8"/>
    <col min="3582" max="3582" width="7.85546875" style="8" customWidth="1"/>
    <col min="3583" max="3584" width="3" style="8" customWidth="1"/>
    <col min="3585" max="3585" width="22.5703125" style="8" customWidth="1"/>
    <col min="3586" max="3586" width="2.28515625" style="8" customWidth="1"/>
    <col min="3587" max="3592" width="0" style="8" hidden="1" customWidth="1"/>
    <col min="3593" max="3593" width="12.85546875" style="8" customWidth="1"/>
    <col min="3594" max="3596" width="0" style="8" hidden="1" customWidth="1"/>
    <col min="3597" max="3597" width="2.7109375" style="8" customWidth="1"/>
    <col min="3598" max="3603" width="0" style="8" hidden="1" customWidth="1"/>
    <col min="3604" max="3604" width="12.7109375" style="8" customWidth="1"/>
    <col min="3605" max="3607" width="0" style="8" hidden="1" customWidth="1"/>
    <col min="3608" max="3608" width="2.28515625" style="8" customWidth="1"/>
    <col min="3609" max="3614" width="0" style="8" hidden="1" customWidth="1"/>
    <col min="3615" max="3615" width="12.7109375" style="8" customWidth="1"/>
    <col min="3616" max="3618" width="0" style="8" hidden="1" customWidth="1"/>
    <col min="3619" max="3619" width="2.28515625" style="8" customWidth="1"/>
    <col min="3620" max="3620" width="12.7109375" style="8" customWidth="1"/>
    <col min="3621" max="3627" width="0" style="8" hidden="1" customWidth="1"/>
    <col min="3628" max="3628" width="12.7109375" style="8" customWidth="1"/>
    <col min="3629" max="3631" width="0" style="8" hidden="1" customWidth="1"/>
    <col min="3632" max="3632" width="2.7109375" style="8" customWidth="1"/>
    <col min="3633" max="3633" width="12.7109375" style="8" customWidth="1"/>
    <col min="3634" max="3634" width="13.140625" style="8" bestFit="1" customWidth="1"/>
    <col min="3635" max="3635" width="5.7109375" style="8" customWidth="1"/>
    <col min="3636" max="3643" width="0" style="8" hidden="1" customWidth="1"/>
    <col min="3644" max="3644" width="34.5703125" style="8" customWidth="1"/>
    <col min="3645" max="3837" width="9.140625" style="8"/>
    <col min="3838" max="3838" width="7.85546875" style="8" customWidth="1"/>
    <col min="3839" max="3840" width="3" style="8" customWidth="1"/>
    <col min="3841" max="3841" width="22.5703125" style="8" customWidth="1"/>
    <col min="3842" max="3842" width="2.28515625" style="8" customWidth="1"/>
    <col min="3843" max="3848" width="0" style="8" hidden="1" customWidth="1"/>
    <col min="3849" max="3849" width="12.85546875" style="8" customWidth="1"/>
    <col min="3850" max="3852" width="0" style="8" hidden="1" customWidth="1"/>
    <col min="3853" max="3853" width="2.7109375" style="8" customWidth="1"/>
    <col min="3854" max="3859" width="0" style="8" hidden="1" customWidth="1"/>
    <col min="3860" max="3860" width="12.7109375" style="8" customWidth="1"/>
    <col min="3861" max="3863" width="0" style="8" hidden="1" customWidth="1"/>
    <col min="3864" max="3864" width="2.28515625" style="8" customWidth="1"/>
    <col min="3865" max="3870" width="0" style="8" hidden="1" customWidth="1"/>
    <col min="3871" max="3871" width="12.7109375" style="8" customWidth="1"/>
    <col min="3872" max="3874" width="0" style="8" hidden="1" customWidth="1"/>
    <col min="3875" max="3875" width="2.28515625" style="8" customWidth="1"/>
    <col min="3876" max="3876" width="12.7109375" style="8" customWidth="1"/>
    <col min="3877" max="3883" width="0" style="8" hidden="1" customWidth="1"/>
    <col min="3884" max="3884" width="12.7109375" style="8" customWidth="1"/>
    <col min="3885" max="3887" width="0" style="8" hidden="1" customWidth="1"/>
    <col min="3888" max="3888" width="2.7109375" style="8" customWidth="1"/>
    <col min="3889" max="3889" width="12.7109375" style="8" customWidth="1"/>
    <col min="3890" max="3890" width="13.140625" style="8" bestFit="1" customWidth="1"/>
    <col min="3891" max="3891" width="5.7109375" style="8" customWidth="1"/>
    <col min="3892" max="3899" width="0" style="8" hidden="1" customWidth="1"/>
    <col min="3900" max="3900" width="34.5703125" style="8" customWidth="1"/>
    <col min="3901" max="4093" width="9.140625" style="8"/>
    <col min="4094" max="4094" width="7.85546875" style="8" customWidth="1"/>
    <col min="4095" max="4096" width="3" style="8" customWidth="1"/>
    <col min="4097" max="4097" width="22.5703125" style="8" customWidth="1"/>
    <col min="4098" max="4098" width="2.28515625" style="8" customWidth="1"/>
    <col min="4099" max="4104" width="0" style="8" hidden="1" customWidth="1"/>
    <col min="4105" max="4105" width="12.85546875" style="8" customWidth="1"/>
    <col min="4106" max="4108" width="0" style="8" hidden="1" customWidth="1"/>
    <col min="4109" max="4109" width="2.7109375" style="8" customWidth="1"/>
    <col min="4110" max="4115" width="0" style="8" hidden="1" customWidth="1"/>
    <col min="4116" max="4116" width="12.7109375" style="8" customWidth="1"/>
    <col min="4117" max="4119" width="0" style="8" hidden="1" customWidth="1"/>
    <col min="4120" max="4120" width="2.28515625" style="8" customWidth="1"/>
    <col min="4121" max="4126" width="0" style="8" hidden="1" customWidth="1"/>
    <col min="4127" max="4127" width="12.7109375" style="8" customWidth="1"/>
    <col min="4128" max="4130" width="0" style="8" hidden="1" customWidth="1"/>
    <col min="4131" max="4131" width="2.28515625" style="8" customWidth="1"/>
    <col min="4132" max="4132" width="12.7109375" style="8" customWidth="1"/>
    <col min="4133" max="4139" width="0" style="8" hidden="1" customWidth="1"/>
    <col min="4140" max="4140" width="12.7109375" style="8" customWidth="1"/>
    <col min="4141" max="4143" width="0" style="8" hidden="1" customWidth="1"/>
    <col min="4144" max="4144" width="2.7109375" style="8" customWidth="1"/>
    <col min="4145" max="4145" width="12.7109375" style="8" customWidth="1"/>
    <col min="4146" max="4146" width="13.140625" style="8" bestFit="1" customWidth="1"/>
    <col min="4147" max="4147" width="5.7109375" style="8" customWidth="1"/>
    <col min="4148" max="4155" width="0" style="8" hidden="1" customWidth="1"/>
    <col min="4156" max="4156" width="34.5703125" style="8" customWidth="1"/>
    <col min="4157" max="4349" width="9.140625" style="8"/>
    <col min="4350" max="4350" width="7.85546875" style="8" customWidth="1"/>
    <col min="4351" max="4352" width="3" style="8" customWidth="1"/>
    <col min="4353" max="4353" width="22.5703125" style="8" customWidth="1"/>
    <col min="4354" max="4354" width="2.28515625" style="8" customWidth="1"/>
    <col min="4355" max="4360" width="0" style="8" hidden="1" customWidth="1"/>
    <col min="4361" max="4361" width="12.85546875" style="8" customWidth="1"/>
    <col min="4362" max="4364" width="0" style="8" hidden="1" customWidth="1"/>
    <col min="4365" max="4365" width="2.7109375" style="8" customWidth="1"/>
    <col min="4366" max="4371" width="0" style="8" hidden="1" customWidth="1"/>
    <col min="4372" max="4372" width="12.7109375" style="8" customWidth="1"/>
    <col min="4373" max="4375" width="0" style="8" hidden="1" customWidth="1"/>
    <col min="4376" max="4376" width="2.28515625" style="8" customWidth="1"/>
    <col min="4377" max="4382" width="0" style="8" hidden="1" customWidth="1"/>
    <col min="4383" max="4383" width="12.7109375" style="8" customWidth="1"/>
    <col min="4384" max="4386" width="0" style="8" hidden="1" customWidth="1"/>
    <col min="4387" max="4387" width="2.28515625" style="8" customWidth="1"/>
    <col min="4388" max="4388" width="12.7109375" style="8" customWidth="1"/>
    <col min="4389" max="4395" width="0" style="8" hidden="1" customWidth="1"/>
    <col min="4396" max="4396" width="12.7109375" style="8" customWidth="1"/>
    <col min="4397" max="4399" width="0" style="8" hidden="1" customWidth="1"/>
    <col min="4400" max="4400" width="2.7109375" style="8" customWidth="1"/>
    <col min="4401" max="4401" width="12.7109375" style="8" customWidth="1"/>
    <col min="4402" max="4402" width="13.140625" style="8" bestFit="1" customWidth="1"/>
    <col min="4403" max="4403" width="5.7109375" style="8" customWidth="1"/>
    <col min="4404" max="4411" width="0" style="8" hidden="1" customWidth="1"/>
    <col min="4412" max="4412" width="34.5703125" style="8" customWidth="1"/>
    <col min="4413" max="4605" width="9.140625" style="8"/>
    <col min="4606" max="4606" width="7.85546875" style="8" customWidth="1"/>
    <col min="4607" max="4608" width="3" style="8" customWidth="1"/>
    <col min="4609" max="4609" width="22.5703125" style="8" customWidth="1"/>
    <col min="4610" max="4610" width="2.28515625" style="8" customWidth="1"/>
    <col min="4611" max="4616" width="0" style="8" hidden="1" customWidth="1"/>
    <col min="4617" max="4617" width="12.85546875" style="8" customWidth="1"/>
    <col min="4618" max="4620" width="0" style="8" hidden="1" customWidth="1"/>
    <col min="4621" max="4621" width="2.7109375" style="8" customWidth="1"/>
    <col min="4622" max="4627" width="0" style="8" hidden="1" customWidth="1"/>
    <col min="4628" max="4628" width="12.7109375" style="8" customWidth="1"/>
    <col min="4629" max="4631" width="0" style="8" hidden="1" customWidth="1"/>
    <col min="4632" max="4632" width="2.28515625" style="8" customWidth="1"/>
    <col min="4633" max="4638" width="0" style="8" hidden="1" customWidth="1"/>
    <col min="4639" max="4639" width="12.7109375" style="8" customWidth="1"/>
    <col min="4640" max="4642" width="0" style="8" hidden="1" customWidth="1"/>
    <col min="4643" max="4643" width="2.28515625" style="8" customWidth="1"/>
    <col min="4644" max="4644" width="12.7109375" style="8" customWidth="1"/>
    <col min="4645" max="4651" width="0" style="8" hidden="1" customWidth="1"/>
    <col min="4652" max="4652" width="12.7109375" style="8" customWidth="1"/>
    <col min="4653" max="4655" width="0" style="8" hidden="1" customWidth="1"/>
    <col min="4656" max="4656" width="2.7109375" style="8" customWidth="1"/>
    <col min="4657" max="4657" width="12.7109375" style="8" customWidth="1"/>
    <col min="4658" max="4658" width="13.140625" style="8" bestFit="1" customWidth="1"/>
    <col min="4659" max="4659" width="5.7109375" style="8" customWidth="1"/>
    <col min="4660" max="4667" width="0" style="8" hidden="1" customWidth="1"/>
    <col min="4668" max="4668" width="34.5703125" style="8" customWidth="1"/>
    <col min="4669" max="4861" width="9.140625" style="8"/>
    <col min="4862" max="4862" width="7.85546875" style="8" customWidth="1"/>
    <col min="4863" max="4864" width="3" style="8" customWidth="1"/>
    <col min="4865" max="4865" width="22.5703125" style="8" customWidth="1"/>
    <col min="4866" max="4866" width="2.28515625" style="8" customWidth="1"/>
    <col min="4867" max="4872" width="0" style="8" hidden="1" customWidth="1"/>
    <col min="4873" max="4873" width="12.85546875" style="8" customWidth="1"/>
    <col min="4874" max="4876" width="0" style="8" hidden="1" customWidth="1"/>
    <col min="4877" max="4877" width="2.7109375" style="8" customWidth="1"/>
    <col min="4878" max="4883" width="0" style="8" hidden="1" customWidth="1"/>
    <col min="4884" max="4884" width="12.7109375" style="8" customWidth="1"/>
    <col min="4885" max="4887" width="0" style="8" hidden="1" customWidth="1"/>
    <col min="4888" max="4888" width="2.28515625" style="8" customWidth="1"/>
    <col min="4889" max="4894" width="0" style="8" hidden="1" customWidth="1"/>
    <col min="4895" max="4895" width="12.7109375" style="8" customWidth="1"/>
    <col min="4896" max="4898" width="0" style="8" hidden="1" customWidth="1"/>
    <col min="4899" max="4899" width="2.28515625" style="8" customWidth="1"/>
    <col min="4900" max="4900" width="12.7109375" style="8" customWidth="1"/>
    <col min="4901" max="4907" width="0" style="8" hidden="1" customWidth="1"/>
    <col min="4908" max="4908" width="12.7109375" style="8" customWidth="1"/>
    <col min="4909" max="4911" width="0" style="8" hidden="1" customWidth="1"/>
    <col min="4912" max="4912" width="2.7109375" style="8" customWidth="1"/>
    <col min="4913" max="4913" width="12.7109375" style="8" customWidth="1"/>
    <col min="4914" max="4914" width="13.140625" style="8" bestFit="1" customWidth="1"/>
    <col min="4915" max="4915" width="5.7109375" style="8" customWidth="1"/>
    <col min="4916" max="4923" width="0" style="8" hidden="1" customWidth="1"/>
    <col min="4924" max="4924" width="34.5703125" style="8" customWidth="1"/>
    <col min="4925" max="5117" width="9.140625" style="8"/>
    <col min="5118" max="5118" width="7.85546875" style="8" customWidth="1"/>
    <col min="5119" max="5120" width="3" style="8" customWidth="1"/>
    <col min="5121" max="5121" width="22.5703125" style="8" customWidth="1"/>
    <col min="5122" max="5122" width="2.28515625" style="8" customWidth="1"/>
    <col min="5123" max="5128" width="0" style="8" hidden="1" customWidth="1"/>
    <col min="5129" max="5129" width="12.85546875" style="8" customWidth="1"/>
    <col min="5130" max="5132" width="0" style="8" hidden="1" customWidth="1"/>
    <col min="5133" max="5133" width="2.7109375" style="8" customWidth="1"/>
    <col min="5134" max="5139" width="0" style="8" hidden="1" customWidth="1"/>
    <col min="5140" max="5140" width="12.7109375" style="8" customWidth="1"/>
    <col min="5141" max="5143" width="0" style="8" hidden="1" customWidth="1"/>
    <col min="5144" max="5144" width="2.28515625" style="8" customWidth="1"/>
    <col min="5145" max="5150" width="0" style="8" hidden="1" customWidth="1"/>
    <col min="5151" max="5151" width="12.7109375" style="8" customWidth="1"/>
    <col min="5152" max="5154" width="0" style="8" hidden="1" customWidth="1"/>
    <col min="5155" max="5155" width="2.28515625" style="8" customWidth="1"/>
    <col min="5156" max="5156" width="12.7109375" style="8" customWidth="1"/>
    <col min="5157" max="5163" width="0" style="8" hidden="1" customWidth="1"/>
    <col min="5164" max="5164" width="12.7109375" style="8" customWidth="1"/>
    <col min="5165" max="5167" width="0" style="8" hidden="1" customWidth="1"/>
    <col min="5168" max="5168" width="2.7109375" style="8" customWidth="1"/>
    <col min="5169" max="5169" width="12.7109375" style="8" customWidth="1"/>
    <col min="5170" max="5170" width="13.140625" style="8" bestFit="1" customWidth="1"/>
    <col min="5171" max="5171" width="5.7109375" style="8" customWidth="1"/>
    <col min="5172" max="5179" width="0" style="8" hidden="1" customWidth="1"/>
    <col min="5180" max="5180" width="34.5703125" style="8" customWidth="1"/>
    <col min="5181" max="5373" width="9.140625" style="8"/>
    <col min="5374" max="5374" width="7.85546875" style="8" customWidth="1"/>
    <col min="5375" max="5376" width="3" style="8" customWidth="1"/>
    <col min="5377" max="5377" width="22.5703125" style="8" customWidth="1"/>
    <col min="5378" max="5378" width="2.28515625" style="8" customWidth="1"/>
    <col min="5379" max="5384" width="0" style="8" hidden="1" customWidth="1"/>
    <col min="5385" max="5385" width="12.85546875" style="8" customWidth="1"/>
    <col min="5386" max="5388" width="0" style="8" hidden="1" customWidth="1"/>
    <col min="5389" max="5389" width="2.7109375" style="8" customWidth="1"/>
    <col min="5390" max="5395" width="0" style="8" hidden="1" customWidth="1"/>
    <col min="5396" max="5396" width="12.7109375" style="8" customWidth="1"/>
    <col min="5397" max="5399" width="0" style="8" hidden="1" customWidth="1"/>
    <col min="5400" max="5400" width="2.28515625" style="8" customWidth="1"/>
    <col min="5401" max="5406" width="0" style="8" hidden="1" customWidth="1"/>
    <col min="5407" max="5407" width="12.7109375" style="8" customWidth="1"/>
    <col min="5408" max="5410" width="0" style="8" hidden="1" customWidth="1"/>
    <col min="5411" max="5411" width="2.28515625" style="8" customWidth="1"/>
    <col min="5412" max="5412" width="12.7109375" style="8" customWidth="1"/>
    <col min="5413" max="5419" width="0" style="8" hidden="1" customWidth="1"/>
    <col min="5420" max="5420" width="12.7109375" style="8" customWidth="1"/>
    <col min="5421" max="5423" width="0" style="8" hidden="1" customWidth="1"/>
    <col min="5424" max="5424" width="2.7109375" style="8" customWidth="1"/>
    <col min="5425" max="5425" width="12.7109375" style="8" customWidth="1"/>
    <col min="5426" max="5426" width="13.140625" style="8" bestFit="1" customWidth="1"/>
    <col min="5427" max="5427" width="5.7109375" style="8" customWidth="1"/>
    <col min="5428" max="5435" width="0" style="8" hidden="1" customWidth="1"/>
    <col min="5436" max="5436" width="34.5703125" style="8" customWidth="1"/>
    <col min="5437" max="5629" width="9.140625" style="8"/>
    <col min="5630" max="5630" width="7.85546875" style="8" customWidth="1"/>
    <col min="5631" max="5632" width="3" style="8" customWidth="1"/>
    <col min="5633" max="5633" width="22.5703125" style="8" customWidth="1"/>
    <col min="5634" max="5634" width="2.28515625" style="8" customWidth="1"/>
    <col min="5635" max="5640" width="0" style="8" hidden="1" customWidth="1"/>
    <col min="5641" max="5641" width="12.85546875" style="8" customWidth="1"/>
    <col min="5642" max="5644" width="0" style="8" hidden="1" customWidth="1"/>
    <col min="5645" max="5645" width="2.7109375" style="8" customWidth="1"/>
    <col min="5646" max="5651" width="0" style="8" hidden="1" customWidth="1"/>
    <col min="5652" max="5652" width="12.7109375" style="8" customWidth="1"/>
    <col min="5653" max="5655" width="0" style="8" hidden="1" customWidth="1"/>
    <col min="5656" max="5656" width="2.28515625" style="8" customWidth="1"/>
    <col min="5657" max="5662" width="0" style="8" hidden="1" customWidth="1"/>
    <col min="5663" max="5663" width="12.7109375" style="8" customWidth="1"/>
    <col min="5664" max="5666" width="0" style="8" hidden="1" customWidth="1"/>
    <col min="5667" max="5667" width="2.28515625" style="8" customWidth="1"/>
    <col min="5668" max="5668" width="12.7109375" style="8" customWidth="1"/>
    <col min="5669" max="5675" width="0" style="8" hidden="1" customWidth="1"/>
    <col min="5676" max="5676" width="12.7109375" style="8" customWidth="1"/>
    <col min="5677" max="5679" width="0" style="8" hidden="1" customWidth="1"/>
    <col min="5680" max="5680" width="2.7109375" style="8" customWidth="1"/>
    <col min="5681" max="5681" width="12.7109375" style="8" customWidth="1"/>
    <col min="5682" max="5682" width="13.140625" style="8" bestFit="1" customWidth="1"/>
    <col min="5683" max="5683" width="5.7109375" style="8" customWidth="1"/>
    <col min="5684" max="5691" width="0" style="8" hidden="1" customWidth="1"/>
    <col min="5692" max="5692" width="34.5703125" style="8" customWidth="1"/>
    <col min="5693" max="5885" width="9.140625" style="8"/>
    <col min="5886" max="5886" width="7.85546875" style="8" customWidth="1"/>
    <col min="5887" max="5888" width="3" style="8" customWidth="1"/>
    <col min="5889" max="5889" width="22.5703125" style="8" customWidth="1"/>
    <col min="5890" max="5890" width="2.28515625" style="8" customWidth="1"/>
    <col min="5891" max="5896" width="0" style="8" hidden="1" customWidth="1"/>
    <col min="5897" max="5897" width="12.85546875" style="8" customWidth="1"/>
    <col min="5898" max="5900" width="0" style="8" hidden="1" customWidth="1"/>
    <col min="5901" max="5901" width="2.7109375" style="8" customWidth="1"/>
    <col min="5902" max="5907" width="0" style="8" hidden="1" customWidth="1"/>
    <col min="5908" max="5908" width="12.7109375" style="8" customWidth="1"/>
    <col min="5909" max="5911" width="0" style="8" hidden="1" customWidth="1"/>
    <col min="5912" max="5912" width="2.28515625" style="8" customWidth="1"/>
    <col min="5913" max="5918" width="0" style="8" hidden="1" customWidth="1"/>
    <col min="5919" max="5919" width="12.7109375" style="8" customWidth="1"/>
    <col min="5920" max="5922" width="0" style="8" hidden="1" customWidth="1"/>
    <col min="5923" max="5923" width="2.28515625" style="8" customWidth="1"/>
    <col min="5924" max="5924" width="12.7109375" style="8" customWidth="1"/>
    <col min="5925" max="5931" width="0" style="8" hidden="1" customWidth="1"/>
    <col min="5932" max="5932" width="12.7109375" style="8" customWidth="1"/>
    <col min="5933" max="5935" width="0" style="8" hidden="1" customWidth="1"/>
    <col min="5936" max="5936" width="2.7109375" style="8" customWidth="1"/>
    <col min="5937" max="5937" width="12.7109375" style="8" customWidth="1"/>
    <col min="5938" max="5938" width="13.140625" style="8" bestFit="1" customWidth="1"/>
    <col min="5939" max="5939" width="5.7109375" style="8" customWidth="1"/>
    <col min="5940" max="5947" width="0" style="8" hidden="1" customWidth="1"/>
    <col min="5948" max="5948" width="34.5703125" style="8" customWidth="1"/>
    <col min="5949" max="6141" width="9.140625" style="8"/>
    <col min="6142" max="6142" width="7.85546875" style="8" customWidth="1"/>
    <col min="6143" max="6144" width="3" style="8" customWidth="1"/>
    <col min="6145" max="6145" width="22.5703125" style="8" customWidth="1"/>
    <col min="6146" max="6146" width="2.28515625" style="8" customWidth="1"/>
    <col min="6147" max="6152" width="0" style="8" hidden="1" customWidth="1"/>
    <col min="6153" max="6153" width="12.85546875" style="8" customWidth="1"/>
    <col min="6154" max="6156" width="0" style="8" hidden="1" customWidth="1"/>
    <col min="6157" max="6157" width="2.7109375" style="8" customWidth="1"/>
    <col min="6158" max="6163" width="0" style="8" hidden="1" customWidth="1"/>
    <col min="6164" max="6164" width="12.7109375" style="8" customWidth="1"/>
    <col min="6165" max="6167" width="0" style="8" hidden="1" customWidth="1"/>
    <col min="6168" max="6168" width="2.28515625" style="8" customWidth="1"/>
    <col min="6169" max="6174" width="0" style="8" hidden="1" customWidth="1"/>
    <col min="6175" max="6175" width="12.7109375" style="8" customWidth="1"/>
    <col min="6176" max="6178" width="0" style="8" hidden="1" customWidth="1"/>
    <col min="6179" max="6179" width="2.28515625" style="8" customWidth="1"/>
    <col min="6180" max="6180" width="12.7109375" style="8" customWidth="1"/>
    <col min="6181" max="6187" width="0" style="8" hidden="1" customWidth="1"/>
    <col min="6188" max="6188" width="12.7109375" style="8" customWidth="1"/>
    <col min="6189" max="6191" width="0" style="8" hidden="1" customWidth="1"/>
    <col min="6192" max="6192" width="2.7109375" style="8" customWidth="1"/>
    <col min="6193" max="6193" width="12.7109375" style="8" customWidth="1"/>
    <col min="6194" max="6194" width="13.140625" style="8" bestFit="1" customWidth="1"/>
    <col min="6195" max="6195" width="5.7109375" style="8" customWidth="1"/>
    <col min="6196" max="6203" width="0" style="8" hidden="1" customWidth="1"/>
    <col min="6204" max="6204" width="34.5703125" style="8" customWidth="1"/>
    <col min="6205" max="6397" width="9.140625" style="8"/>
    <col min="6398" max="6398" width="7.85546875" style="8" customWidth="1"/>
    <col min="6399" max="6400" width="3" style="8" customWidth="1"/>
    <col min="6401" max="6401" width="22.5703125" style="8" customWidth="1"/>
    <col min="6402" max="6402" width="2.28515625" style="8" customWidth="1"/>
    <col min="6403" max="6408" width="0" style="8" hidden="1" customWidth="1"/>
    <col min="6409" max="6409" width="12.85546875" style="8" customWidth="1"/>
    <col min="6410" max="6412" width="0" style="8" hidden="1" customWidth="1"/>
    <col min="6413" max="6413" width="2.7109375" style="8" customWidth="1"/>
    <col min="6414" max="6419" width="0" style="8" hidden="1" customWidth="1"/>
    <col min="6420" max="6420" width="12.7109375" style="8" customWidth="1"/>
    <col min="6421" max="6423" width="0" style="8" hidden="1" customWidth="1"/>
    <col min="6424" max="6424" width="2.28515625" style="8" customWidth="1"/>
    <col min="6425" max="6430" width="0" style="8" hidden="1" customWidth="1"/>
    <col min="6431" max="6431" width="12.7109375" style="8" customWidth="1"/>
    <col min="6432" max="6434" width="0" style="8" hidden="1" customWidth="1"/>
    <col min="6435" max="6435" width="2.28515625" style="8" customWidth="1"/>
    <col min="6436" max="6436" width="12.7109375" style="8" customWidth="1"/>
    <col min="6437" max="6443" width="0" style="8" hidden="1" customWidth="1"/>
    <col min="6444" max="6444" width="12.7109375" style="8" customWidth="1"/>
    <col min="6445" max="6447" width="0" style="8" hidden="1" customWidth="1"/>
    <col min="6448" max="6448" width="2.7109375" style="8" customWidth="1"/>
    <col min="6449" max="6449" width="12.7109375" style="8" customWidth="1"/>
    <col min="6450" max="6450" width="13.140625" style="8" bestFit="1" customWidth="1"/>
    <col min="6451" max="6451" width="5.7109375" style="8" customWidth="1"/>
    <col min="6452" max="6459" width="0" style="8" hidden="1" customWidth="1"/>
    <col min="6460" max="6460" width="34.5703125" style="8" customWidth="1"/>
    <col min="6461" max="6653" width="9.140625" style="8"/>
    <col min="6654" max="6654" width="7.85546875" style="8" customWidth="1"/>
    <col min="6655" max="6656" width="3" style="8" customWidth="1"/>
    <col min="6657" max="6657" width="22.5703125" style="8" customWidth="1"/>
    <col min="6658" max="6658" width="2.28515625" style="8" customWidth="1"/>
    <col min="6659" max="6664" width="0" style="8" hidden="1" customWidth="1"/>
    <col min="6665" max="6665" width="12.85546875" style="8" customWidth="1"/>
    <col min="6666" max="6668" width="0" style="8" hidden="1" customWidth="1"/>
    <col min="6669" max="6669" width="2.7109375" style="8" customWidth="1"/>
    <col min="6670" max="6675" width="0" style="8" hidden="1" customWidth="1"/>
    <col min="6676" max="6676" width="12.7109375" style="8" customWidth="1"/>
    <col min="6677" max="6679" width="0" style="8" hidden="1" customWidth="1"/>
    <col min="6680" max="6680" width="2.28515625" style="8" customWidth="1"/>
    <col min="6681" max="6686" width="0" style="8" hidden="1" customWidth="1"/>
    <col min="6687" max="6687" width="12.7109375" style="8" customWidth="1"/>
    <col min="6688" max="6690" width="0" style="8" hidden="1" customWidth="1"/>
    <col min="6691" max="6691" width="2.28515625" style="8" customWidth="1"/>
    <col min="6692" max="6692" width="12.7109375" style="8" customWidth="1"/>
    <col min="6693" max="6699" width="0" style="8" hidden="1" customWidth="1"/>
    <col min="6700" max="6700" width="12.7109375" style="8" customWidth="1"/>
    <col min="6701" max="6703" width="0" style="8" hidden="1" customWidth="1"/>
    <col min="6704" max="6704" width="2.7109375" style="8" customWidth="1"/>
    <col min="6705" max="6705" width="12.7109375" style="8" customWidth="1"/>
    <col min="6706" max="6706" width="13.140625" style="8" bestFit="1" customWidth="1"/>
    <col min="6707" max="6707" width="5.7109375" style="8" customWidth="1"/>
    <col min="6708" max="6715" width="0" style="8" hidden="1" customWidth="1"/>
    <col min="6716" max="6716" width="34.5703125" style="8" customWidth="1"/>
    <col min="6717" max="6909" width="9.140625" style="8"/>
    <col min="6910" max="6910" width="7.85546875" style="8" customWidth="1"/>
    <col min="6911" max="6912" width="3" style="8" customWidth="1"/>
    <col min="6913" max="6913" width="22.5703125" style="8" customWidth="1"/>
    <col min="6914" max="6914" width="2.28515625" style="8" customWidth="1"/>
    <col min="6915" max="6920" width="0" style="8" hidden="1" customWidth="1"/>
    <col min="6921" max="6921" width="12.85546875" style="8" customWidth="1"/>
    <col min="6922" max="6924" width="0" style="8" hidden="1" customWidth="1"/>
    <col min="6925" max="6925" width="2.7109375" style="8" customWidth="1"/>
    <col min="6926" max="6931" width="0" style="8" hidden="1" customWidth="1"/>
    <col min="6932" max="6932" width="12.7109375" style="8" customWidth="1"/>
    <col min="6933" max="6935" width="0" style="8" hidden="1" customWidth="1"/>
    <col min="6936" max="6936" width="2.28515625" style="8" customWidth="1"/>
    <col min="6937" max="6942" width="0" style="8" hidden="1" customWidth="1"/>
    <col min="6943" max="6943" width="12.7109375" style="8" customWidth="1"/>
    <col min="6944" max="6946" width="0" style="8" hidden="1" customWidth="1"/>
    <col min="6947" max="6947" width="2.28515625" style="8" customWidth="1"/>
    <col min="6948" max="6948" width="12.7109375" style="8" customWidth="1"/>
    <col min="6949" max="6955" width="0" style="8" hidden="1" customWidth="1"/>
    <col min="6956" max="6956" width="12.7109375" style="8" customWidth="1"/>
    <col min="6957" max="6959" width="0" style="8" hidden="1" customWidth="1"/>
    <col min="6960" max="6960" width="2.7109375" style="8" customWidth="1"/>
    <col min="6961" max="6961" width="12.7109375" style="8" customWidth="1"/>
    <col min="6962" max="6962" width="13.140625" style="8" bestFit="1" customWidth="1"/>
    <col min="6963" max="6963" width="5.7109375" style="8" customWidth="1"/>
    <col min="6964" max="6971" width="0" style="8" hidden="1" customWidth="1"/>
    <col min="6972" max="6972" width="34.5703125" style="8" customWidth="1"/>
    <col min="6973" max="7165" width="9.140625" style="8"/>
    <col min="7166" max="7166" width="7.85546875" style="8" customWidth="1"/>
    <col min="7167" max="7168" width="3" style="8" customWidth="1"/>
    <col min="7169" max="7169" width="22.5703125" style="8" customWidth="1"/>
    <col min="7170" max="7170" width="2.28515625" style="8" customWidth="1"/>
    <col min="7171" max="7176" width="0" style="8" hidden="1" customWidth="1"/>
    <col min="7177" max="7177" width="12.85546875" style="8" customWidth="1"/>
    <col min="7178" max="7180" width="0" style="8" hidden="1" customWidth="1"/>
    <col min="7181" max="7181" width="2.7109375" style="8" customWidth="1"/>
    <col min="7182" max="7187" width="0" style="8" hidden="1" customWidth="1"/>
    <col min="7188" max="7188" width="12.7109375" style="8" customWidth="1"/>
    <col min="7189" max="7191" width="0" style="8" hidden="1" customWidth="1"/>
    <col min="7192" max="7192" width="2.28515625" style="8" customWidth="1"/>
    <col min="7193" max="7198" width="0" style="8" hidden="1" customWidth="1"/>
    <col min="7199" max="7199" width="12.7109375" style="8" customWidth="1"/>
    <col min="7200" max="7202" width="0" style="8" hidden="1" customWidth="1"/>
    <col min="7203" max="7203" width="2.28515625" style="8" customWidth="1"/>
    <col min="7204" max="7204" width="12.7109375" style="8" customWidth="1"/>
    <col min="7205" max="7211" width="0" style="8" hidden="1" customWidth="1"/>
    <col min="7212" max="7212" width="12.7109375" style="8" customWidth="1"/>
    <col min="7213" max="7215" width="0" style="8" hidden="1" customWidth="1"/>
    <col min="7216" max="7216" width="2.7109375" style="8" customWidth="1"/>
    <col min="7217" max="7217" width="12.7109375" style="8" customWidth="1"/>
    <col min="7218" max="7218" width="13.140625" style="8" bestFit="1" customWidth="1"/>
    <col min="7219" max="7219" width="5.7109375" style="8" customWidth="1"/>
    <col min="7220" max="7227" width="0" style="8" hidden="1" customWidth="1"/>
    <col min="7228" max="7228" width="34.5703125" style="8" customWidth="1"/>
    <col min="7229" max="7421" width="9.140625" style="8"/>
    <col min="7422" max="7422" width="7.85546875" style="8" customWidth="1"/>
    <col min="7423" max="7424" width="3" style="8" customWidth="1"/>
    <col min="7425" max="7425" width="22.5703125" style="8" customWidth="1"/>
    <col min="7426" max="7426" width="2.28515625" style="8" customWidth="1"/>
    <col min="7427" max="7432" width="0" style="8" hidden="1" customWidth="1"/>
    <col min="7433" max="7433" width="12.85546875" style="8" customWidth="1"/>
    <col min="7434" max="7436" width="0" style="8" hidden="1" customWidth="1"/>
    <col min="7437" max="7437" width="2.7109375" style="8" customWidth="1"/>
    <col min="7438" max="7443" width="0" style="8" hidden="1" customWidth="1"/>
    <col min="7444" max="7444" width="12.7109375" style="8" customWidth="1"/>
    <col min="7445" max="7447" width="0" style="8" hidden="1" customWidth="1"/>
    <col min="7448" max="7448" width="2.28515625" style="8" customWidth="1"/>
    <col min="7449" max="7454" width="0" style="8" hidden="1" customWidth="1"/>
    <col min="7455" max="7455" width="12.7109375" style="8" customWidth="1"/>
    <col min="7456" max="7458" width="0" style="8" hidden="1" customWidth="1"/>
    <col min="7459" max="7459" width="2.28515625" style="8" customWidth="1"/>
    <col min="7460" max="7460" width="12.7109375" style="8" customWidth="1"/>
    <col min="7461" max="7467" width="0" style="8" hidden="1" customWidth="1"/>
    <col min="7468" max="7468" width="12.7109375" style="8" customWidth="1"/>
    <col min="7469" max="7471" width="0" style="8" hidden="1" customWidth="1"/>
    <col min="7472" max="7472" width="2.7109375" style="8" customWidth="1"/>
    <col min="7473" max="7473" width="12.7109375" style="8" customWidth="1"/>
    <col min="7474" max="7474" width="13.140625" style="8" bestFit="1" customWidth="1"/>
    <col min="7475" max="7475" width="5.7109375" style="8" customWidth="1"/>
    <col min="7476" max="7483" width="0" style="8" hidden="1" customWidth="1"/>
    <col min="7484" max="7484" width="34.5703125" style="8" customWidth="1"/>
    <col min="7485" max="7677" width="9.140625" style="8"/>
    <col min="7678" max="7678" width="7.85546875" style="8" customWidth="1"/>
    <col min="7679" max="7680" width="3" style="8" customWidth="1"/>
    <col min="7681" max="7681" width="22.5703125" style="8" customWidth="1"/>
    <col min="7682" max="7682" width="2.28515625" style="8" customWidth="1"/>
    <col min="7683" max="7688" width="0" style="8" hidden="1" customWidth="1"/>
    <col min="7689" max="7689" width="12.85546875" style="8" customWidth="1"/>
    <col min="7690" max="7692" width="0" style="8" hidden="1" customWidth="1"/>
    <col min="7693" max="7693" width="2.7109375" style="8" customWidth="1"/>
    <col min="7694" max="7699" width="0" style="8" hidden="1" customWidth="1"/>
    <col min="7700" max="7700" width="12.7109375" style="8" customWidth="1"/>
    <col min="7701" max="7703" width="0" style="8" hidden="1" customWidth="1"/>
    <col min="7704" max="7704" width="2.28515625" style="8" customWidth="1"/>
    <col min="7705" max="7710" width="0" style="8" hidden="1" customWidth="1"/>
    <col min="7711" max="7711" width="12.7109375" style="8" customWidth="1"/>
    <col min="7712" max="7714" width="0" style="8" hidden="1" customWidth="1"/>
    <col min="7715" max="7715" width="2.28515625" style="8" customWidth="1"/>
    <col min="7716" max="7716" width="12.7109375" style="8" customWidth="1"/>
    <col min="7717" max="7723" width="0" style="8" hidden="1" customWidth="1"/>
    <col min="7724" max="7724" width="12.7109375" style="8" customWidth="1"/>
    <col min="7725" max="7727" width="0" style="8" hidden="1" customWidth="1"/>
    <col min="7728" max="7728" width="2.7109375" style="8" customWidth="1"/>
    <col min="7729" max="7729" width="12.7109375" style="8" customWidth="1"/>
    <col min="7730" max="7730" width="13.140625" style="8" bestFit="1" customWidth="1"/>
    <col min="7731" max="7731" width="5.7109375" style="8" customWidth="1"/>
    <col min="7732" max="7739" width="0" style="8" hidden="1" customWidth="1"/>
    <col min="7740" max="7740" width="34.5703125" style="8" customWidth="1"/>
    <col min="7741" max="7933" width="9.140625" style="8"/>
    <col min="7934" max="7934" width="7.85546875" style="8" customWidth="1"/>
    <col min="7935" max="7936" width="3" style="8" customWidth="1"/>
    <col min="7937" max="7937" width="22.5703125" style="8" customWidth="1"/>
    <col min="7938" max="7938" width="2.28515625" style="8" customWidth="1"/>
    <col min="7939" max="7944" width="0" style="8" hidden="1" customWidth="1"/>
    <col min="7945" max="7945" width="12.85546875" style="8" customWidth="1"/>
    <col min="7946" max="7948" width="0" style="8" hidden="1" customWidth="1"/>
    <col min="7949" max="7949" width="2.7109375" style="8" customWidth="1"/>
    <col min="7950" max="7955" width="0" style="8" hidden="1" customWidth="1"/>
    <col min="7956" max="7956" width="12.7109375" style="8" customWidth="1"/>
    <col min="7957" max="7959" width="0" style="8" hidden="1" customWidth="1"/>
    <col min="7960" max="7960" width="2.28515625" style="8" customWidth="1"/>
    <col min="7961" max="7966" width="0" style="8" hidden="1" customWidth="1"/>
    <col min="7967" max="7967" width="12.7109375" style="8" customWidth="1"/>
    <col min="7968" max="7970" width="0" style="8" hidden="1" customWidth="1"/>
    <col min="7971" max="7971" width="2.28515625" style="8" customWidth="1"/>
    <col min="7972" max="7972" width="12.7109375" style="8" customWidth="1"/>
    <col min="7973" max="7979" width="0" style="8" hidden="1" customWidth="1"/>
    <col min="7980" max="7980" width="12.7109375" style="8" customWidth="1"/>
    <col min="7981" max="7983" width="0" style="8" hidden="1" customWidth="1"/>
    <col min="7984" max="7984" width="2.7109375" style="8" customWidth="1"/>
    <col min="7985" max="7985" width="12.7109375" style="8" customWidth="1"/>
    <col min="7986" max="7986" width="13.140625" style="8" bestFit="1" customWidth="1"/>
    <col min="7987" max="7987" width="5.7109375" style="8" customWidth="1"/>
    <col min="7988" max="7995" width="0" style="8" hidden="1" customWidth="1"/>
    <col min="7996" max="7996" width="34.5703125" style="8" customWidth="1"/>
    <col min="7997" max="8189" width="9.140625" style="8"/>
    <col min="8190" max="8190" width="7.85546875" style="8" customWidth="1"/>
    <col min="8191" max="8192" width="3" style="8" customWidth="1"/>
    <col min="8193" max="8193" width="22.5703125" style="8" customWidth="1"/>
    <col min="8194" max="8194" width="2.28515625" style="8" customWidth="1"/>
    <col min="8195" max="8200" width="0" style="8" hidden="1" customWidth="1"/>
    <col min="8201" max="8201" width="12.85546875" style="8" customWidth="1"/>
    <col min="8202" max="8204" width="0" style="8" hidden="1" customWidth="1"/>
    <col min="8205" max="8205" width="2.7109375" style="8" customWidth="1"/>
    <col min="8206" max="8211" width="0" style="8" hidden="1" customWidth="1"/>
    <col min="8212" max="8212" width="12.7109375" style="8" customWidth="1"/>
    <col min="8213" max="8215" width="0" style="8" hidden="1" customWidth="1"/>
    <col min="8216" max="8216" width="2.28515625" style="8" customWidth="1"/>
    <col min="8217" max="8222" width="0" style="8" hidden="1" customWidth="1"/>
    <col min="8223" max="8223" width="12.7109375" style="8" customWidth="1"/>
    <col min="8224" max="8226" width="0" style="8" hidden="1" customWidth="1"/>
    <col min="8227" max="8227" width="2.28515625" style="8" customWidth="1"/>
    <col min="8228" max="8228" width="12.7109375" style="8" customWidth="1"/>
    <col min="8229" max="8235" width="0" style="8" hidden="1" customWidth="1"/>
    <col min="8236" max="8236" width="12.7109375" style="8" customWidth="1"/>
    <col min="8237" max="8239" width="0" style="8" hidden="1" customWidth="1"/>
    <col min="8240" max="8240" width="2.7109375" style="8" customWidth="1"/>
    <col min="8241" max="8241" width="12.7109375" style="8" customWidth="1"/>
    <col min="8242" max="8242" width="13.140625" style="8" bestFit="1" customWidth="1"/>
    <col min="8243" max="8243" width="5.7109375" style="8" customWidth="1"/>
    <col min="8244" max="8251" width="0" style="8" hidden="1" customWidth="1"/>
    <col min="8252" max="8252" width="34.5703125" style="8" customWidth="1"/>
    <col min="8253" max="8445" width="9.140625" style="8"/>
    <col min="8446" max="8446" width="7.85546875" style="8" customWidth="1"/>
    <col min="8447" max="8448" width="3" style="8" customWidth="1"/>
    <col min="8449" max="8449" width="22.5703125" style="8" customWidth="1"/>
    <col min="8450" max="8450" width="2.28515625" style="8" customWidth="1"/>
    <col min="8451" max="8456" width="0" style="8" hidden="1" customWidth="1"/>
    <col min="8457" max="8457" width="12.85546875" style="8" customWidth="1"/>
    <col min="8458" max="8460" width="0" style="8" hidden="1" customWidth="1"/>
    <col min="8461" max="8461" width="2.7109375" style="8" customWidth="1"/>
    <col min="8462" max="8467" width="0" style="8" hidden="1" customWidth="1"/>
    <col min="8468" max="8468" width="12.7109375" style="8" customWidth="1"/>
    <col min="8469" max="8471" width="0" style="8" hidden="1" customWidth="1"/>
    <col min="8472" max="8472" width="2.28515625" style="8" customWidth="1"/>
    <col min="8473" max="8478" width="0" style="8" hidden="1" customWidth="1"/>
    <col min="8479" max="8479" width="12.7109375" style="8" customWidth="1"/>
    <col min="8480" max="8482" width="0" style="8" hidden="1" customWidth="1"/>
    <col min="8483" max="8483" width="2.28515625" style="8" customWidth="1"/>
    <col min="8484" max="8484" width="12.7109375" style="8" customWidth="1"/>
    <col min="8485" max="8491" width="0" style="8" hidden="1" customWidth="1"/>
    <col min="8492" max="8492" width="12.7109375" style="8" customWidth="1"/>
    <col min="8493" max="8495" width="0" style="8" hidden="1" customWidth="1"/>
    <col min="8496" max="8496" width="2.7109375" style="8" customWidth="1"/>
    <col min="8497" max="8497" width="12.7109375" style="8" customWidth="1"/>
    <col min="8498" max="8498" width="13.140625" style="8" bestFit="1" customWidth="1"/>
    <col min="8499" max="8499" width="5.7109375" style="8" customWidth="1"/>
    <col min="8500" max="8507" width="0" style="8" hidden="1" customWidth="1"/>
    <col min="8508" max="8508" width="34.5703125" style="8" customWidth="1"/>
    <col min="8509" max="8701" width="9.140625" style="8"/>
    <col min="8702" max="8702" width="7.85546875" style="8" customWidth="1"/>
    <col min="8703" max="8704" width="3" style="8" customWidth="1"/>
    <col min="8705" max="8705" width="22.5703125" style="8" customWidth="1"/>
    <col min="8706" max="8706" width="2.28515625" style="8" customWidth="1"/>
    <col min="8707" max="8712" width="0" style="8" hidden="1" customWidth="1"/>
    <col min="8713" max="8713" width="12.85546875" style="8" customWidth="1"/>
    <col min="8714" max="8716" width="0" style="8" hidden="1" customWidth="1"/>
    <col min="8717" max="8717" width="2.7109375" style="8" customWidth="1"/>
    <col min="8718" max="8723" width="0" style="8" hidden="1" customWidth="1"/>
    <col min="8724" max="8724" width="12.7109375" style="8" customWidth="1"/>
    <col min="8725" max="8727" width="0" style="8" hidden="1" customWidth="1"/>
    <col min="8728" max="8728" width="2.28515625" style="8" customWidth="1"/>
    <col min="8729" max="8734" width="0" style="8" hidden="1" customWidth="1"/>
    <col min="8735" max="8735" width="12.7109375" style="8" customWidth="1"/>
    <col min="8736" max="8738" width="0" style="8" hidden="1" customWidth="1"/>
    <col min="8739" max="8739" width="2.28515625" style="8" customWidth="1"/>
    <col min="8740" max="8740" width="12.7109375" style="8" customWidth="1"/>
    <col min="8741" max="8747" width="0" style="8" hidden="1" customWidth="1"/>
    <col min="8748" max="8748" width="12.7109375" style="8" customWidth="1"/>
    <col min="8749" max="8751" width="0" style="8" hidden="1" customWidth="1"/>
    <col min="8752" max="8752" width="2.7109375" style="8" customWidth="1"/>
    <col min="8753" max="8753" width="12.7109375" style="8" customWidth="1"/>
    <col min="8754" max="8754" width="13.140625" style="8" bestFit="1" customWidth="1"/>
    <col min="8755" max="8755" width="5.7109375" style="8" customWidth="1"/>
    <col min="8756" max="8763" width="0" style="8" hidden="1" customWidth="1"/>
    <col min="8764" max="8764" width="34.5703125" style="8" customWidth="1"/>
    <col min="8765" max="8957" width="9.140625" style="8"/>
    <col min="8958" max="8958" width="7.85546875" style="8" customWidth="1"/>
    <col min="8959" max="8960" width="3" style="8" customWidth="1"/>
    <col min="8961" max="8961" width="22.5703125" style="8" customWidth="1"/>
    <col min="8962" max="8962" width="2.28515625" style="8" customWidth="1"/>
    <col min="8963" max="8968" width="0" style="8" hidden="1" customWidth="1"/>
    <col min="8969" max="8969" width="12.85546875" style="8" customWidth="1"/>
    <col min="8970" max="8972" width="0" style="8" hidden="1" customWidth="1"/>
    <col min="8973" max="8973" width="2.7109375" style="8" customWidth="1"/>
    <col min="8974" max="8979" width="0" style="8" hidden="1" customWidth="1"/>
    <col min="8980" max="8980" width="12.7109375" style="8" customWidth="1"/>
    <col min="8981" max="8983" width="0" style="8" hidden="1" customWidth="1"/>
    <col min="8984" max="8984" width="2.28515625" style="8" customWidth="1"/>
    <col min="8985" max="8990" width="0" style="8" hidden="1" customWidth="1"/>
    <col min="8991" max="8991" width="12.7109375" style="8" customWidth="1"/>
    <col min="8992" max="8994" width="0" style="8" hidden="1" customWidth="1"/>
    <col min="8995" max="8995" width="2.28515625" style="8" customWidth="1"/>
    <col min="8996" max="8996" width="12.7109375" style="8" customWidth="1"/>
    <col min="8997" max="9003" width="0" style="8" hidden="1" customWidth="1"/>
    <col min="9004" max="9004" width="12.7109375" style="8" customWidth="1"/>
    <col min="9005" max="9007" width="0" style="8" hidden="1" customWidth="1"/>
    <col min="9008" max="9008" width="2.7109375" style="8" customWidth="1"/>
    <col min="9009" max="9009" width="12.7109375" style="8" customWidth="1"/>
    <col min="9010" max="9010" width="13.140625" style="8" bestFit="1" customWidth="1"/>
    <col min="9011" max="9011" width="5.7109375" style="8" customWidth="1"/>
    <col min="9012" max="9019" width="0" style="8" hidden="1" customWidth="1"/>
    <col min="9020" max="9020" width="34.5703125" style="8" customWidth="1"/>
    <col min="9021" max="9213" width="9.140625" style="8"/>
    <col min="9214" max="9214" width="7.85546875" style="8" customWidth="1"/>
    <col min="9215" max="9216" width="3" style="8" customWidth="1"/>
    <col min="9217" max="9217" width="22.5703125" style="8" customWidth="1"/>
    <col min="9218" max="9218" width="2.28515625" style="8" customWidth="1"/>
    <col min="9219" max="9224" width="0" style="8" hidden="1" customWidth="1"/>
    <col min="9225" max="9225" width="12.85546875" style="8" customWidth="1"/>
    <col min="9226" max="9228" width="0" style="8" hidden="1" customWidth="1"/>
    <col min="9229" max="9229" width="2.7109375" style="8" customWidth="1"/>
    <col min="9230" max="9235" width="0" style="8" hidden="1" customWidth="1"/>
    <col min="9236" max="9236" width="12.7109375" style="8" customWidth="1"/>
    <col min="9237" max="9239" width="0" style="8" hidden="1" customWidth="1"/>
    <col min="9240" max="9240" width="2.28515625" style="8" customWidth="1"/>
    <col min="9241" max="9246" width="0" style="8" hidden="1" customWidth="1"/>
    <col min="9247" max="9247" width="12.7109375" style="8" customWidth="1"/>
    <col min="9248" max="9250" width="0" style="8" hidden="1" customWidth="1"/>
    <col min="9251" max="9251" width="2.28515625" style="8" customWidth="1"/>
    <col min="9252" max="9252" width="12.7109375" style="8" customWidth="1"/>
    <col min="9253" max="9259" width="0" style="8" hidden="1" customWidth="1"/>
    <col min="9260" max="9260" width="12.7109375" style="8" customWidth="1"/>
    <col min="9261" max="9263" width="0" style="8" hidden="1" customWidth="1"/>
    <col min="9264" max="9264" width="2.7109375" style="8" customWidth="1"/>
    <col min="9265" max="9265" width="12.7109375" style="8" customWidth="1"/>
    <col min="9266" max="9266" width="13.140625" style="8" bestFit="1" customWidth="1"/>
    <col min="9267" max="9267" width="5.7109375" style="8" customWidth="1"/>
    <col min="9268" max="9275" width="0" style="8" hidden="1" customWidth="1"/>
    <col min="9276" max="9276" width="34.5703125" style="8" customWidth="1"/>
    <col min="9277" max="9469" width="9.140625" style="8"/>
    <col min="9470" max="9470" width="7.85546875" style="8" customWidth="1"/>
    <col min="9471" max="9472" width="3" style="8" customWidth="1"/>
    <col min="9473" max="9473" width="22.5703125" style="8" customWidth="1"/>
    <col min="9474" max="9474" width="2.28515625" style="8" customWidth="1"/>
    <col min="9475" max="9480" width="0" style="8" hidden="1" customWidth="1"/>
    <col min="9481" max="9481" width="12.85546875" style="8" customWidth="1"/>
    <col min="9482" max="9484" width="0" style="8" hidden="1" customWidth="1"/>
    <col min="9485" max="9485" width="2.7109375" style="8" customWidth="1"/>
    <col min="9486" max="9491" width="0" style="8" hidden="1" customWidth="1"/>
    <col min="9492" max="9492" width="12.7109375" style="8" customWidth="1"/>
    <col min="9493" max="9495" width="0" style="8" hidden="1" customWidth="1"/>
    <col min="9496" max="9496" width="2.28515625" style="8" customWidth="1"/>
    <col min="9497" max="9502" width="0" style="8" hidden="1" customWidth="1"/>
    <col min="9503" max="9503" width="12.7109375" style="8" customWidth="1"/>
    <col min="9504" max="9506" width="0" style="8" hidden="1" customWidth="1"/>
    <col min="9507" max="9507" width="2.28515625" style="8" customWidth="1"/>
    <col min="9508" max="9508" width="12.7109375" style="8" customWidth="1"/>
    <col min="9509" max="9515" width="0" style="8" hidden="1" customWidth="1"/>
    <col min="9516" max="9516" width="12.7109375" style="8" customWidth="1"/>
    <col min="9517" max="9519" width="0" style="8" hidden="1" customWidth="1"/>
    <col min="9520" max="9520" width="2.7109375" style="8" customWidth="1"/>
    <col min="9521" max="9521" width="12.7109375" style="8" customWidth="1"/>
    <col min="9522" max="9522" width="13.140625" style="8" bestFit="1" customWidth="1"/>
    <col min="9523" max="9523" width="5.7109375" style="8" customWidth="1"/>
    <col min="9524" max="9531" width="0" style="8" hidden="1" customWidth="1"/>
    <col min="9532" max="9532" width="34.5703125" style="8" customWidth="1"/>
    <col min="9533" max="9725" width="9.140625" style="8"/>
    <col min="9726" max="9726" width="7.85546875" style="8" customWidth="1"/>
    <col min="9727" max="9728" width="3" style="8" customWidth="1"/>
    <col min="9729" max="9729" width="22.5703125" style="8" customWidth="1"/>
    <col min="9730" max="9730" width="2.28515625" style="8" customWidth="1"/>
    <col min="9731" max="9736" width="0" style="8" hidden="1" customWidth="1"/>
    <col min="9737" max="9737" width="12.85546875" style="8" customWidth="1"/>
    <col min="9738" max="9740" width="0" style="8" hidden="1" customWidth="1"/>
    <col min="9741" max="9741" width="2.7109375" style="8" customWidth="1"/>
    <col min="9742" max="9747" width="0" style="8" hidden="1" customWidth="1"/>
    <col min="9748" max="9748" width="12.7109375" style="8" customWidth="1"/>
    <col min="9749" max="9751" width="0" style="8" hidden="1" customWidth="1"/>
    <col min="9752" max="9752" width="2.28515625" style="8" customWidth="1"/>
    <col min="9753" max="9758" width="0" style="8" hidden="1" customWidth="1"/>
    <col min="9759" max="9759" width="12.7109375" style="8" customWidth="1"/>
    <col min="9760" max="9762" width="0" style="8" hidden="1" customWidth="1"/>
    <col min="9763" max="9763" width="2.28515625" style="8" customWidth="1"/>
    <col min="9764" max="9764" width="12.7109375" style="8" customWidth="1"/>
    <col min="9765" max="9771" width="0" style="8" hidden="1" customWidth="1"/>
    <col min="9772" max="9772" width="12.7109375" style="8" customWidth="1"/>
    <col min="9773" max="9775" width="0" style="8" hidden="1" customWidth="1"/>
    <col min="9776" max="9776" width="2.7109375" style="8" customWidth="1"/>
    <col min="9777" max="9777" width="12.7109375" style="8" customWidth="1"/>
    <col min="9778" max="9778" width="13.140625" style="8" bestFit="1" customWidth="1"/>
    <col min="9779" max="9779" width="5.7109375" style="8" customWidth="1"/>
    <col min="9780" max="9787" width="0" style="8" hidden="1" customWidth="1"/>
    <col min="9788" max="9788" width="34.5703125" style="8" customWidth="1"/>
    <col min="9789" max="9981" width="9.140625" style="8"/>
    <col min="9982" max="9982" width="7.85546875" style="8" customWidth="1"/>
    <col min="9983" max="9984" width="3" style="8" customWidth="1"/>
    <col min="9985" max="9985" width="22.5703125" style="8" customWidth="1"/>
    <col min="9986" max="9986" width="2.28515625" style="8" customWidth="1"/>
    <col min="9987" max="9992" width="0" style="8" hidden="1" customWidth="1"/>
    <col min="9993" max="9993" width="12.85546875" style="8" customWidth="1"/>
    <col min="9994" max="9996" width="0" style="8" hidden="1" customWidth="1"/>
    <col min="9997" max="9997" width="2.7109375" style="8" customWidth="1"/>
    <col min="9998" max="10003" width="0" style="8" hidden="1" customWidth="1"/>
    <col min="10004" max="10004" width="12.7109375" style="8" customWidth="1"/>
    <col min="10005" max="10007" width="0" style="8" hidden="1" customWidth="1"/>
    <col min="10008" max="10008" width="2.28515625" style="8" customWidth="1"/>
    <col min="10009" max="10014" width="0" style="8" hidden="1" customWidth="1"/>
    <col min="10015" max="10015" width="12.7109375" style="8" customWidth="1"/>
    <col min="10016" max="10018" width="0" style="8" hidden="1" customWidth="1"/>
    <col min="10019" max="10019" width="2.28515625" style="8" customWidth="1"/>
    <col min="10020" max="10020" width="12.7109375" style="8" customWidth="1"/>
    <col min="10021" max="10027" width="0" style="8" hidden="1" customWidth="1"/>
    <col min="10028" max="10028" width="12.7109375" style="8" customWidth="1"/>
    <col min="10029" max="10031" width="0" style="8" hidden="1" customWidth="1"/>
    <col min="10032" max="10032" width="2.7109375" style="8" customWidth="1"/>
    <col min="10033" max="10033" width="12.7109375" style="8" customWidth="1"/>
    <col min="10034" max="10034" width="13.140625" style="8" bestFit="1" customWidth="1"/>
    <col min="10035" max="10035" width="5.7109375" style="8" customWidth="1"/>
    <col min="10036" max="10043" width="0" style="8" hidden="1" customWidth="1"/>
    <col min="10044" max="10044" width="34.5703125" style="8" customWidth="1"/>
    <col min="10045" max="10237" width="9.140625" style="8"/>
    <col min="10238" max="10238" width="7.85546875" style="8" customWidth="1"/>
    <col min="10239" max="10240" width="3" style="8" customWidth="1"/>
    <col min="10241" max="10241" width="22.5703125" style="8" customWidth="1"/>
    <col min="10242" max="10242" width="2.28515625" style="8" customWidth="1"/>
    <col min="10243" max="10248" width="0" style="8" hidden="1" customWidth="1"/>
    <col min="10249" max="10249" width="12.85546875" style="8" customWidth="1"/>
    <col min="10250" max="10252" width="0" style="8" hidden="1" customWidth="1"/>
    <col min="10253" max="10253" width="2.7109375" style="8" customWidth="1"/>
    <col min="10254" max="10259" width="0" style="8" hidden="1" customWidth="1"/>
    <col min="10260" max="10260" width="12.7109375" style="8" customWidth="1"/>
    <col min="10261" max="10263" width="0" style="8" hidden="1" customWidth="1"/>
    <col min="10264" max="10264" width="2.28515625" style="8" customWidth="1"/>
    <col min="10265" max="10270" width="0" style="8" hidden="1" customWidth="1"/>
    <col min="10271" max="10271" width="12.7109375" style="8" customWidth="1"/>
    <col min="10272" max="10274" width="0" style="8" hidden="1" customWidth="1"/>
    <col min="10275" max="10275" width="2.28515625" style="8" customWidth="1"/>
    <col min="10276" max="10276" width="12.7109375" style="8" customWidth="1"/>
    <col min="10277" max="10283" width="0" style="8" hidden="1" customWidth="1"/>
    <col min="10284" max="10284" width="12.7109375" style="8" customWidth="1"/>
    <col min="10285" max="10287" width="0" style="8" hidden="1" customWidth="1"/>
    <col min="10288" max="10288" width="2.7109375" style="8" customWidth="1"/>
    <col min="10289" max="10289" width="12.7109375" style="8" customWidth="1"/>
    <col min="10290" max="10290" width="13.140625" style="8" bestFit="1" customWidth="1"/>
    <col min="10291" max="10291" width="5.7109375" style="8" customWidth="1"/>
    <col min="10292" max="10299" width="0" style="8" hidden="1" customWidth="1"/>
    <col min="10300" max="10300" width="34.5703125" style="8" customWidth="1"/>
    <col min="10301" max="10493" width="9.140625" style="8"/>
    <col min="10494" max="10494" width="7.85546875" style="8" customWidth="1"/>
    <col min="10495" max="10496" width="3" style="8" customWidth="1"/>
    <col min="10497" max="10497" width="22.5703125" style="8" customWidth="1"/>
    <col min="10498" max="10498" width="2.28515625" style="8" customWidth="1"/>
    <col min="10499" max="10504" width="0" style="8" hidden="1" customWidth="1"/>
    <col min="10505" max="10505" width="12.85546875" style="8" customWidth="1"/>
    <col min="10506" max="10508" width="0" style="8" hidden="1" customWidth="1"/>
    <col min="10509" max="10509" width="2.7109375" style="8" customWidth="1"/>
    <col min="10510" max="10515" width="0" style="8" hidden="1" customWidth="1"/>
    <col min="10516" max="10516" width="12.7109375" style="8" customWidth="1"/>
    <col min="10517" max="10519" width="0" style="8" hidden="1" customWidth="1"/>
    <col min="10520" max="10520" width="2.28515625" style="8" customWidth="1"/>
    <col min="10521" max="10526" width="0" style="8" hidden="1" customWidth="1"/>
    <col min="10527" max="10527" width="12.7109375" style="8" customWidth="1"/>
    <col min="10528" max="10530" width="0" style="8" hidden="1" customWidth="1"/>
    <col min="10531" max="10531" width="2.28515625" style="8" customWidth="1"/>
    <col min="10532" max="10532" width="12.7109375" style="8" customWidth="1"/>
    <col min="10533" max="10539" width="0" style="8" hidden="1" customWidth="1"/>
    <col min="10540" max="10540" width="12.7109375" style="8" customWidth="1"/>
    <col min="10541" max="10543" width="0" style="8" hidden="1" customWidth="1"/>
    <col min="10544" max="10544" width="2.7109375" style="8" customWidth="1"/>
    <col min="10545" max="10545" width="12.7109375" style="8" customWidth="1"/>
    <col min="10546" max="10546" width="13.140625" style="8" bestFit="1" customWidth="1"/>
    <col min="10547" max="10547" width="5.7109375" style="8" customWidth="1"/>
    <col min="10548" max="10555" width="0" style="8" hidden="1" customWidth="1"/>
    <col min="10556" max="10556" width="34.5703125" style="8" customWidth="1"/>
    <col min="10557" max="10749" width="9.140625" style="8"/>
    <col min="10750" max="10750" width="7.85546875" style="8" customWidth="1"/>
    <col min="10751" max="10752" width="3" style="8" customWidth="1"/>
    <col min="10753" max="10753" width="22.5703125" style="8" customWidth="1"/>
    <col min="10754" max="10754" width="2.28515625" style="8" customWidth="1"/>
    <col min="10755" max="10760" width="0" style="8" hidden="1" customWidth="1"/>
    <col min="10761" max="10761" width="12.85546875" style="8" customWidth="1"/>
    <col min="10762" max="10764" width="0" style="8" hidden="1" customWidth="1"/>
    <col min="10765" max="10765" width="2.7109375" style="8" customWidth="1"/>
    <col min="10766" max="10771" width="0" style="8" hidden="1" customWidth="1"/>
    <col min="10772" max="10772" width="12.7109375" style="8" customWidth="1"/>
    <col min="10773" max="10775" width="0" style="8" hidden="1" customWidth="1"/>
    <col min="10776" max="10776" width="2.28515625" style="8" customWidth="1"/>
    <col min="10777" max="10782" width="0" style="8" hidden="1" customWidth="1"/>
    <col min="10783" max="10783" width="12.7109375" style="8" customWidth="1"/>
    <col min="10784" max="10786" width="0" style="8" hidden="1" customWidth="1"/>
    <col min="10787" max="10787" width="2.28515625" style="8" customWidth="1"/>
    <col min="10788" max="10788" width="12.7109375" style="8" customWidth="1"/>
    <col min="10789" max="10795" width="0" style="8" hidden="1" customWidth="1"/>
    <col min="10796" max="10796" width="12.7109375" style="8" customWidth="1"/>
    <col min="10797" max="10799" width="0" style="8" hidden="1" customWidth="1"/>
    <col min="10800" max="10800" width="2.7109375" style="8" customWidth="1"/>
    <col min="10801" max="10801" width="12.7109375" style="8" customWidth="1"/>
    <col min="10802" max="10802" width="13.140625" style="8" bestFit="1" customWidth="1"/>
    <col min="10803" max="10803" width="5.7109375" style="8" customWidth="1"/>
    <col min="10804" max="10811" width="0" style="8" hidden="1" customWidth="1"/>
    <col min="10812" max="10812" width="34.5703125" style="8" customWidth="1"/>
    <col min="10813" max="11005" width="9.140625" style="8"/>
    <col min="11006" max="11006" width="7.85546875" style="8" customWidth="1"/>
    <col min="11007" max="11008" width="3" style="8" customWidth="1"/>
    <col min="11009" max="11009" width="22.5703125" style="8" customWidth="1"/>
    <col min="11010" max="11010" width="2.28515625" style="8" customWidth="1"/>
    <col min="11011" max="11016" width="0" style="8" hidden="1" customWidth="1"/>
    <col min="11017" max="11017" width="12.85546875" style="8" customWidth="1"/>
    <col min="11018" max="11020" width="0" style="8" hidden="1" customWidth="1"/>
    <col min="11021" max="11021" width="2.7109375" style="8" customWidth="1"/>
    <col min="11022" max="11027" width="0" style="8" hidden="1" customWidth="1"/>
    <col min="11028" max="11028" width="12.7109375" style="8" customWidth="1"/>
    <col min="11029" max="11031" width="0" style="8" hidden="1" customWidth="1"/>
    <col min="11032" max="11032" width="2.28515625" style="8" customWidth="1"/>
    <col min="11033" max="11038" width="0" style="8" hidden="1" customWidth="1"/>
    <col min="11039" max="11039" width="12.7109375" style="8" customWidth="1"/>
    <col min="11040" max="11042" width="0" style="8" hidden="1" customWidth="1"/>
    <col min="11043" max="11043" width="2.28515625" style="8" customWidth="1"/>
    <col min="11044" max="11044" width="12.7109375" style="8" customWidth="1"/>
    <col min="11045" max="11051" width="0" style="8" hidden="1" customWidth="1"/>
    <col min="11052" max="11052" width="12.7109375" style="8" customWidth="1"/>
    <col min="11053" max="11055" width="0" style="8" hidden="1" customWidth="1"/>
    <col min="11056" max="11056" width="2.7109375" style="8" customWidth="1"/>
    <col min="11057" max="11057" width="12.7109375" style="8" customWidth="1"/>
    <col min="11058" max="11058" width="13.140625" style="8" bestFit="1" customWidth="1"/>
    <col min="11059" max="11059" width="5.7109375" style="8" customWidth="1"/>
    <col min="11060" max="11067" width="0" style="8" hidden="1" customWidth="1"/>
    <col min="11068" max="11068" width="34.5703125" style="8" customWidth="1"/>
    <col min="11069" max="11261" width="9.140625" style="8"/>
    <col min="11262" max="11262" width="7.85546875" style="8" customWidth="1"/>
    <col min="11263" max="11264" width="3" style="8" customWidth="1"/>
    <col min="11265" max="11265" width="22.5703125" style="8" customWidth="1"/>
    <col min="11266" max="11266" width="2.28515625" style="8" customWidth="1"/>
    <col min="11267" max="11272" width="0" style="8" hidden="1" customWidth="1"/>
    <col min="11273" max="11273" width="12.85546875" style="8" customWidth="1"/>
    <col min="11274" max="11276" width="0" style="8" hidden="1" customWidth="1"/>
    <col min="11277" max="11277" width="2.7109375" style="8" customWidth="1"/>
    <col min="11278" max="11283" width="0" style="8" hidden="1" customWidth="1"/>
    <col min="11284" max="11284" width="12.7109375" style="8" customWidth="1"/>
    <col min="11285" max="11287" width="0" style="8" hidden="1" customWidth="1"/>
    <col min="11288" max="11288" width="2.28515625" style="8" customWidth="1"/>
    <col min="11289" max="11294" width="0" style="8" hidden="1" customWidth="1"/>
    <col min="11295" max="11295" width="12.7109375" style="8" customWidth="1"/>
    <col min="11296" max="11298" width="0" style="8" hidden="1" customWidth="1"/>
    <col min="11299" max="11299" width="2.28515625" style="8" customWidth="1"/>
    <col min="11300" max="11300" width="12.7109375" style="8" customWidth="1"/>
    <col min="11301" max="11307" width="0" style="8" hidden="1" customWidth="1"/>
    <col min="11308" max="11308" width="12.7109375" style="8" customWidth="1"/>
    <col min="11309" max="11311" width="0" style="8" hidden="1" customWidth="1"/>
    <col min="11312" max="11312" width="2.7109375" style="8" customWidth="1"/>
    <col min="11313" max="11313" width="12.7109375" style="8" customWidth="1"/>
    <col min="11314" max="11314" width="13.140625" style="8" bestFit="1" customWidth="1"/>
    <col min="11315" max="11315" width="5.7109375" style="8" customWidth="1"/>
    <col min="11316" max="11323" width="0" style="8" hidden="1" customWidth="1"/>
    <col min="11324" max="11324" width="34.5703125" style="8" customWidth="1"/>
    <col min="11325" max="11517" width="9.140625" style="8"/>
    <col min="11518" max="11518" width="7.85546875" style="8" customWidth="1"/>
    <col min="11519" max="11520" width="3" style="8" customWidth="1"/>
    <col min="11521" max="11521" width="22.5703125" style="8" customWidth="1"/>
    <col min="11522" max="11522" width="2.28515625" style="8" customWidth="1"/>
    <col min="11523" max="11528" width="0" style="8" hidden="1" customWidth="1"/>
    <col min="11529" max="11529" width="12.85546875" style="8" customWidth="1"/>
    <col min="11530" max="11532" width="0" style="8" hidden="1" customWidth="1"/>
    <col min="11533" max="11533" width="2.7109375" style="8" customWidth="1"/>
    <col min="11534" max="11539" width="0" style="8" hidden="1" customWidth="1"/>
    <col min="11540" max="11540" width="12.7109375" style="8" customWidth="1"/>
    <col min="11541" max="11543" width="0" style="8" hidden="1" customWidth="1"/>
    <col min="11544" max="11544" width="2.28515625" style="8" customWidth="1"/>
    <col min="11545" max="11550" width="0" style="8" hidden="1" customWidth="1"/>
    <col min="11551" max="11551" width="12.7109375" style="8" customWidth="1"/>
    <col min="11552" max="11554" width="0" style="8" hidden="1" customWidth="1"/>
    <col min="11555" max="11555" width="2.28515625" style="8" customWidth="1"/>
    <col min="11556" max="11556" width="12.7109375" style="8" customWidth="1"/>
    <col min="11557" max="11563" width="0" style="8" hidden="1" customWidth="1"/>
    <col min="11564" max="11564" width="12.7109375" style="8" customWidth="1"/>
    <col min="11565" max="11567" width="0" style="8" hidden="1" customWidth="1"/>
    <col min="11568" max="11568" width="2.7109375" style="8" customWidth="1"/>
    <col min="11569" max="11569" width="12.7109375" style="8" customWidth="1"/>
    <col min="11570" max="11570" width="13.140625" style="8" bestFit="1" customWidth="1"/>
    <col min="11571" max="11571" width="5.7109375" style="8" customWidth="1"/>
    <col min="11572" max="11579" width="0" style="8" hidden="1" customWidth="1"/>
    <col min="11580" max="11580" width="34.5703125" style="8" customWidth="1"/>
    <col min="11581" max="11773" width="9.140625" style="8"/>
    <col min="11774" max="11774" width="7.85546875" style="8" customWidth="1"/>
    <col min="11775" max="11776" width="3" style="8" customWidth="1"/>
    <col min="11777" max="11777" width="22.5703125" style="8" customWidth="1"/>
    <col min="11778" max="11778" width="2.28515625" style="8" customWidth="1"/>
    <col min="11779" max="11784" width="0" style="8" hidden="1" customWidth="1"/>
    <col min="11785" max="11785" width="12.85546875" style="8" customWidth="1"/>
    <col min="11786" max="11788" width="0" style="8" hidden="1" customWidth="1"/>
    <col min="11789" max="11789" width="2.7109375" style="8" customWidth="1"/>
    <col min="11790" max="11795" width="0" style="8" hidden="1" customWidth="1"/>
    <col min="11796" max="11796" width="12.7109375" style="8" customWidth="1"/>
    <col min="11797" max="11799" width="0" style="8" hidden="1" customWidth="1"/>
    <col min="11800" max="11800" width="2.28515625" style="8" customWidth="1"/>
    <col min="11801" max="11806" width="0" style="8" hidden="1" customWidth="1"/>
    <col min="11807" max="11807" width="12.7109375" style="8" customWidth="1"/>
    <col min="11808" max="11810" width="0" style="8" hidden="1" customWidth="1"/>
    <col min="11811" max="11811" width="2.28515625" style="8" customWidth="1"/>
    <col min="11812" max="11812" width="12.7109375" style="8" customWidth="1"/>
    <col min="11813" max="11819" width="0" style="8" hidden="1" customWidth="1"/>
    <col min="11820" max="11820" width="12.7109375" style="8" customWidth="1"/>
    <col min="11821" max="11823" width="0" style="8" hidden="1" customWidth="1"/>
    <col min="11824" max="11824" width="2.7109375" style="8" customWidth="1"/>
    <col min="11825" max="11825" width="12.7109375" style="8" customWidth="1"/>
    <col min="11826" max="11826" width="13.140625" style="8" bestFit="1" customWidth="1"/>
    <col min="11827" max="11827" width="5.7109375" style="8" customWidth="1"/>
    <col min="11828" max="11835" width="0" style="8" hidden="1" customWidth="1"/>
    <col min="11836" max="11836" width="34.5703125" style="8" customWidth="1"/>
    <col min="11837" max="12029" width="9.140625" style="8"/>
    <col min="12030" max="12030" width="7.85546875" style="8" customWidth="1"/>
    <col min="12031" max="12032" width="3" style="8" customWidth="1"/>
    <col min="12033" max="12033" width="22.5703125" style="8" customWidth="1"/>
    <col min="12034" max="12034" width="2.28515625" style="8" customWidth="1"/>
    <col min="12035" max="12040" width="0" style="8" hidden="1" customWidth="1"/>
    <col min="12041" max="12041" width="12.85546875" style="8" customWidth="1"/>
    <col min="12042" max="12044" width="0" style="8" hidden="1" customWidth="1"/>
    <col min="12045" max="12045" width="2.7109375" style="8" customWidth="1"/>
    <col min="12046" max="12051" width="0" style="8" hidden="1" customWidth="1"/>
    <col min="12052" max="12052" width="12.7109375" style="8" customWidth="1"/>
    <col min="12053" max="12055" width="0" style="8" hidden="1" customWidth="1"/>
    <col min="12056" max="12056" width="2.28515625" style="8" customWidth="1"/>
    <col min="12057" max="12062" width="0" style="8" hidden="1" customWidth="1"/>
    <col min="12063" max="12063" width="12.7109375" style="8" customWidth="1"/>
    <col min="12064" max="12066" width="0" style="8" hidden="1" customWidth="1"/>
    <col min="12067" max="12067" width="2.28515625" style="8" customWidth="1"/>
    <col min="12068" max="12068" width="12.7109375" style="8" customWidth="1"/>
    <col min="12069" max="12075" width="0" style="8" hidden="1" customWidth="1"/>
    <col min="12076" max="12076" width="12.7109375" style="8" customWidth="1"/>
    <col min="12077" max="12079" width="0" style="8" hidden="1" customWidth="1"/>
    <col min="12080" max="12080" width="2.7109375" style="8" customWidth="1"/>
    <col min="12081" max="12081" width="12.7109375" style="8" customWidth="1"/>
    <col min="12082" max="12082" width="13.140625" style="8" bestFit="1" customWidth="1"/>
    <col min="12083" max="12083" width="5.7109375" style="8" customWidth="1"/>
    <col min="12084" max="12091" width="0" style="8" hidden="1" customWidth="1"/>
    <col min="12092" max="12092" width="34.5703125" style="8" customWidth="1"/>
    <col min="12093" max="12285" width="9.140625" style="8"/>
    <col min="12286" max="12286" width="7.85546875" style="8" customWidth="1"/>
    <col min="12287" max="12288" width="3" style="8" customWidth="1"/>
    <col min="12289" max="12289" width="22.5703125" style="8" customWidth="1"/>
    <col min="12290" max="12290" width="2.28515625" style="8" customWidth="1"/>
    <col min="12291" max="12296" width="0" style="8" hidden="1" customWidth="1"/>
    <col min="12297" max="12297" width="12.85546875" style="8" customWidth="1"/>
    <col min="12298" max="12300" width="0" style="8" hidden="1" customWidth="1"/>
    <col min="12301" max="12301" width="2.7109375" style="8" customWidth="1"/>
    <col min="12302" max="12307" width="0" style="8" hidden="1" customWidth="1"/>
    <col min="12308" max="12308" width="12.7109375" style="8" customWidth="1"/>
    <col min="12309" max="12311" width="0" style="8" hidden="1" customWidth="1"/>
    <col min="12312" max="12312" width="2.28515625" style="8" customWidth="1"/>
    <col min="12313" max="12318" width="0" style="8" hidden="1" customWidth="1"/>
    <col min="12319" max="12319" width="12.7109375" style="8" customWidth="1"/>
    <col min="12320" max="12322" width="0" style="8" hidden="1" customWidth="1"/>
    <col min="12323" max="12323" width="2.28515625" style="8" customWidth="1"/>
    <col min="12324" max="12324" width="12.7109375" style="8" customWidth="1"/>
    <col min="12325" max="12331" width="0" style="8" hidden="1" customWidth="1"/>
    <col min="12332" max="12332" width="12.7109375" style="8" customWidth="1"/>
    <col min="12333" max="12335" width="0" style="8" hidden="1" customWidth="1"/>
    <col min="12336" max="12336" width="2.7109375" style="8" customWidth="1"/>
    <col min="12337" max="12337" width="12.7109375" style="8" customWidth="1"/>
    <col min="12338" max="12338" width="13.140625" style="8" bestFit="1" customWidth="1"/>
    <col min="12339" max="12339" width="5.7109375" style="8" customWidth="1"/>
    <col min="12340" max="12347" width="0" style="8" hidden="1" customWidth="1"/>
    <col min="12348" max="12348" width="34.5703125" style="8" customWidth="1"/>
    <col min="12349" max="12541" width="9.140625" style="8"/>
    <col min="12542" max="12542" width="7.85546875" style="8" customWidth="1"/>
    <col min="12543" max="12544" width="3" style="8" customWidth="1"/>
    <col min="12545" max="12545" width="22.5703125" style="8" customWidth="1"/>
    <col min="12546" max="12546" width="2.28515625" style="8" customWidth="1"/>
    <col min="12547" max="12552" width="0" style="8" hidden="1" customWidth="1"/>
    <col min="12553" max="12553" width="12.85546875" style="8" customWidth="1"/>
    <col min="12554" max="12556" width="0" style="8" hidden="1" customWidth="1"/>
    <col min="12557" max="12557" width="2.7109375" style="8" customWidth="1"/>
    <col min="12558" max="12563" width="0" style="8" hidden="1" customWidth="1"/>
    <col min="12564" max="12564" width="12.7109375" style="8" customWidth="1"/>
    <col min="12565" max="12567" width="0" style="8" hidden="1" customWidth="1"/>
    <col min="12568" max="12568" width="2.28515625" style="8" customWidth="1"/>
    <col min="12569" max="12574" width="0" style="8" hidden="1" customWidth="1"/>
    <col min="12575" max="12575" width="12.7109375" style="8" customWidth="1"/>
    <col min="12576" max="12578" width="0" style="8" hidden="1" customWidth="1"/>
    <col min="12579" max="12579" width="2.28515625" style="8" customWidth="1"/>
    <col min="12580" max="12580" width="12.7109375" style="8" customWidth="1"/>
    <col min="12581" max="12587" width="0" style="8" hidden="1" customWidth="1"/>
    <col min="12588" max="12588" width="12.7109375" style="8" customWidth="1"/>
    <col min="12589" max="12591" width="0" style="8" hidden="1" customWidth="1"/>
    <col min="12592" max="12592" width="2.7109375" style="8" customWidth="1"/>
    <col min="12593" max="12593" width="12.7109375" style="8" customWidth="1"/>
    <col min="12594" max="12594" width="13.140625" style="8" bestFit="1" customWidth="1"/>
    <col min="12595" max="12595" width="5.7109375" style="8" customWidth="1"/>
    <col min="12596" max="12603" width="0" style="8" hidden="1" customWidth="1"/>
    <col min="12604" max="12604" width="34.5703125" style="8" customWidth="1"/>
    <col min="12605" max="12797" width="9.140625" style="8"/>
    <col min="12798" max="12798" width="7.85546875" style="8" customWidth="1"/>
    <col min="12799" max="12800" width="3" style="8" customWidth="1"/>
    <col min="12801" max="12801" width="22.5703125" style="8" customWidth="1"/>
    <col min="12802" max="12802" width="2.28515625" style="8" customWidth="1"/>
    <col min="12803" max="12808" width="0" style="8" hidden="1" customWidth="1"/>
    <col min="12809" max="12809" width="12.85546875" style="8" customWidth="1"/>
    <col min="12810" max="12812" width="0" style="8" hidden="1" customWidth="1"/>
    <col min="12813" max="12813" width="2.7109375" style="8" customWidth="1"/>
    <col min="12814" max="12819" width="0" style="8" hidden="1" customWidth="1"/>
    <col min="12820" max="12820" width="12.7109375" style="8" customWidth="1"/>
    <col min="12821" max="12823" width="0" style="8" hidden="1" customWidth="1"/>
    <col min="12824" max="12824" width="2.28515625" style="8" customWidth="1"/>
    <col min="12825" max="12830" width="0" style="8" hidden="1" customWidth="1"/>
    <col min="12831" max="12831" width="12.7109375" style="8" customWidth="1"/>
    <col min="12832" max="12834" width="0" style="8" hidden="1" customWidth="1"/>
    <col min="12835" max="12835" width="2.28515625" style="8" customWidth="1"/>
    <col min="12836" max="12836" width="12.7109375" style="8" customWidth="1"/>
    <col min="12837" max="12843" width="0" style="8" hidden="1" customWidth="1"/>
    <col min="12844" max="12844" width="12.7109375" style="8" customWidth="1"/>
    <col min="12845" max="12847" width="0" style="8" hidden="1" customWidth="1"/>
    <col min="12848" max="12848" width="2.7109375" style="8" customWidth="1"/>
    <col min="12849" max="12849" width="12.7109375" style="8" customWidth="1"/>
    <col min="12850" max="12850" width="13.140625" style="8" bestFit="1" customWidth="1"/>
    <col min="12851" max="12851" width="5.7109375" style="8" customWidth="1"/>
    <col min="12852" max="12859" width="0" style="8" hidden="1" customWidth="1"/>
    <col min="12860" max="12860" width="34.5703125" style="8" customWidth="1"/>
    <col min="12861" max="13053" width="9.140625" style="8"/>
    <col min="13054" max="13054" width="7.85546875" style="8" customWidth="1"/>
    <col min="13055" max="13056" width="3" style="8" customWidth="1"/>
    <col min="13057" max="13057" width="22.5703125" style="8" customWidth="1"/>
    <col min="13058" max="13058" width="2.28515625" style="8" customWidth="1"/>
    <col min="13059" max="13064" width="0" style="8" hidden="1" customWidth="1"/>
    <col min="13065" max="13065" width="12.85546875" style="8" customWidth="1"/>
    <col min="13066" max="13068" width="0" style="8" hidden="1" customWidth="1"/>
    <col min="13069" max="13069" width="2.7109375" style="8" customWidth="1"/>
    <col min="13070" max="13075" width="0" style="8" hidden="1" customWidth="1"/>
    <col min="13076" max="13076" width="12.7109375" style="8" customWidth="1"/>
    <col min="13077" max="13079" width="0" style="8" hidden="1" customWidth="1"/>
    <col min="13080" max="13080" width="2.28515625" style="8" customWidth="1"/>
    <col min="13081" max="13086" width="0" style="8" hidden="1" customWidth="1"/>
    <col min="13087" max="13087" width="12.7109375" style="8" customWidth="1"/>
    <col min="13088" max="13090" width="0" style="8" hidden="1" customWidth="1"/>
    <col min="13091" max="13091" width="2.28515625" style="8" customWidth="1"/>
    <col min="13092" max="13092" width="12.7109375" style="8" customWidth="1"/>
    <col min="13093" max="13099" width="0" style="8" hidden="1" customWidth="1"/>
    <col min="13100" max="13100" width="12.7109375" style="8" customWidth="1"/>
    <col min="13101" max="13103" width="0" style="8" hidden="1" customWidth="1"/>
    <col min="13104" max="13104" width="2.7109375" style="8" customWidth="1"/>
    <col min="13105" max="13105" width="12.7109375" style="8" customWidth="1"/>
    <col min="13106" max="13106" width="13.140625" style="8" bestFit="1" customWidth="1"/>
    <col min="13107" max="13107" width="5.7109375" style="8" customWidth="1"/>
    <col min="13108" max="13115" width="0" style="8" hidden="1" customWidth="1"/>
    <col min="13116" max="13116" width="34.5703125" style="8" customWidth="1"/>
    <col min="13117" max="13309" width="9.140625" style="8"/>
    <col min="13310" max="13310" width="7.85546875" style="8" customWidth="1"/>
    <col min="13311" max="13312" width="3" style="8" customWidth="1"/>
    <col min="13313" max="13313" width="22.5703125" style="8" customWidth="1"/>
    <col min="13314" max="13314" width="2.28515625" style="8" customWidth="1"/>
    <col min="13315" max="13320" width="0" style="8" hidden="1" customWidth="1"/>
    <col min="13321" max="13321" width="12.85546875" style="8" customWidth="1"/>
    <col min="13322" max="13324" width="0" style="8" hidden="1" customWidth="1"/>
    <col min="13325" max="13325" width="2.7109375" style="8" customWidth="1"/>
    <col min="13326" max="13331" width="0" style="8" hidden="1" customWidth="1"/>
    <col min="13332" max="13332" width="12.7109375" style="8" customWidth="1"/>
    <col min="13333" max="13335" width="0" style="8" hidden="1" customWidth="1"/>
    <col min="13336" max="13336" width="2.28515625" style="8" customWidth="1"/>
    <col min="13337" max="13342" width="0" style="8" hidden="1" customWidth="1"/>
    <col min="13343" max="13343" width="12.7109375" style="8" customWidth="1"/>
    <col min="13344" max="13346" width="0" style="8" hidden="1" customWidth="1"/>
    <col min="13347" max="13347" width="2.28515625" style="8" customWidth="1"/>
    <col min="13348" max="13348" width="12.7109375" style="8" customWidth="1"/>
    <col min="13349" max="13355" width="0" style="8" hidden="1" customWidth="1"/>
    <col min="13356" max="13356" width="12.7109375" style="8" customWidth="1"/>
    <col min="13357" max="13359" width="0" style="8" hidden="1" customWidth="1"/>
    <col min="13360" max="13360" width="2.7109375" style="8" customWidth="1"/>
    <col min="13361" max="13361" width="12.7109375" style="8" customWidth="1"/>
    <col min="13362" max="13362" width="13.140625" style="8" bestFit="1" customWidth="1"/>
    <col min="13363" max="13363" width="5.7109375" style="8" customWidth="1"/>
    <col min="13364" max="13371" width="0" style="8" hidden="1" customWidth="1"/>
    <col min="13372" max="13372" width="34.5703125" style="8" customWidth="1"/>
    <col min="13373" max="13565" width="9.140625" style="8"/>
    <col min="13566" max="13566" width="7.85546875" style="8" customWidth="1"/>
    <col min="13567" max="13568" width="3" style="8" customWidth="1"/>
    <col min="13569" max="13569" width="22.5703125" style="8" customWidth="1"/>
    <col min="13570" max="13570" width="2.28515625" style="8" customWidth="1"/>
    <col min="13571" max="13576" width="0" style="8" hidden="1" customWidth="1"/>
    <col min="13577" max="13577" width="12.85546875" style="8" customWidth="1"/>
    <col min="13578" max="13580" width="0" style="8" hidden="1" customWidth="1"/>
    <col min="13581" max="13581" width="2.7109375" style="8" customWidth="1"/>
    <col min="13582" max="13587" width="0" style="8" hidden="1" customWidth="1"/>
    <col min="13588" max="13588" width="12.7109375" style="8" customWidth="1"/>
    <col min="13589" max="13591" width="0" style="8" hidden="1" customWidth="1"/>
    <col min="13592" max="13592" width="2.28515625" style="8" customWidth="1"/>
    <col min="13593" max="13598" width="0" style="8" hidden="1" customWidth="1"/>
    <col min="13599" max="13599" width="12.7109375" style="8" customWidth="1"/>
    <col min="13600" max="13602" width="0" style="8" hidden="1" customWidth="1"/>
    <col min="13603" max="13603" width="2.28515625" style="8" customWidth="1"/>
    <col min="13604" max="13604" width="12.7109375" style="8" customWidth="1"/>
    <col min="13605" max="13611" width="0" style="8" hidden="1" customWidth="1"/>
    <col min="13612" max="13612" width="12.7109375" style="8" customWidth="1"/>
    <col min="13613" max="13615" width="0" style="8" hidden="1" customWidth="1"/>
    <col min="13616" max="13616" width="2.7109375" style="8" customWidth="1"/>
    <col min="13617" max="13617" width="12.7109375" style="8" customWidth="1"/>
    <col min="13618" max="13618" width="13.140625" style="8" bestFit="1" customWidth="1"/>
    <col min="13619" max="13619" width="5.7109375" style="8" customWidth="1"/>
    <col min="13620" max="13627" width="0" style="8" hidden="1" customWidth="1"/>
    <col min="13628" max="13628" width="34.5703125" style="8" customWidth="1"/>
    <col min="13629" max="13821" width="9.140625" style="8"/>
    <col min="13822" max="13822" width="7.85546875" style="8" customWidth="1"/>
    <col min="13823" max="13824" width="3" style="8" customWidth="1"/>
    <col min="13825" max="13825" width="22.5703125" style="8" customWidth="1"/>
    <col min="13826" max="13826" width="2.28515625" style="8" customWidth="1"/>
    <col min="13827" max="13832" width="0" style="8" hidden="1" customWidth="1"/>
    <col min="13833" max="13833" width="12.85546875" style="8" customWidth="1"/>
    <col min="13834" max="13836" width="0" style="8" hidden="1" customWidth="1"/>
    <col min="13837" max="13837" width="2.7109375" style="8" customWidth="1"/>
    <col min="13838" max="13843" width="0" style="8" hidden="1" customWidth="1"/>
    <col min="13844" max="13844" width="12.7109375" style="8" customWidth="1"/>
    <col min="13845" max="13847" width="0" style="8" hidden="1" customWidth="1"/>
    <col min="13848" max="13848" width="2.28515625" style="8" customWidth="1"/>
    <col min="13849" max="13854" width="0" style="8" hidden="1" customWidth="1"/>
    <col min="13855" max="13855" width="12.7109375" style="8" customWidth="1"/>
    <col min="13856" max="13858" width="0" style="8" hidden="1" customWidth="1"/>
    <col min="13859" max="13859" width="2.28515625" style="8" customWidth="1"/>
    <col min="13860" max="13860" width="12.7109375" style="8" customWidth="1"/>
    <col min="13861" max="13867" width="0" style="8" hidden="1" customWidth="1"/>
    <col min="13868" max="13868" width="12.7109375" style="8" customWidth="1"/>
    <col min="13869" max="13871" width="0" style="8" hidden="1" customWidth="1"/>
    <col min="13872" max="13872" width="2.7109375" style="8" customWidth="1"/>
    <col min="13873" max="13873" width="12.7109375" style="8" customWidth="1"/>
    <col min="13874" max="13874" width="13.140625" style="8" bestFit="1" customWidth="1"/>
    <col min="13875" max="13875" width="5.7109375" style="8" customWidth="1"/>
    <col min="13876" max="13883" width="0" style="8" hidden="1" customWidth="1"/>
    <col min="13884" max="13884" width="34.5703125" style="8" customWidth="1"/>
    <col min="13885" max="14077" width="9.140625" style="8"/>
    <col min="14078" max="14078" width="7.85546875" style="8" customWidth="1"/>
    <col min="14079" max="14080" width="3" style="8" customWidth="1"/>
    <col min="14081" max="14081" width="22.5703125" style="8" customWidth="1"/>
    <col min="14082" max="14082" width="2.28515625" style="8" customWidth="1"/>
    <col min="14083" max="14088" width="0" style="8" hidden="1" customWidth="1"/>
    <col min="14089" max="14089" width="12.85546875" style="8" customWidth="1"/>
    <col min="14090" max="14092" width="0" style="8" hidden="1" customWidth="1"/>
    <col min="14093" max="14093" width="2.7109375" style="8" customWidth="1"/>
    <col min="14094" max="14099" width="0" style="8" hidden="1" customWidth="1"/>
    <col min="14100" max="14100" width="12.7109375" style="8" customWidth="1"/>
    <col min="14101" max="14103" width="0" style="8" hidden="1" customWidth="1"/>
    <col min="14104" max="14104" width="2.28515625" style="8" customWidth="1"/>
    <col min="14105" max="14110" width="0" style="8" hidden="1" customWidth="1"/>
    <col min="14111" max="14111" width="12.7109375" style="8" customWidth="1"/>
    <col min="14112" max="14114" width="0" style="8" hidden="1" customWidth="1"/>
    <col min="14115" max="14115" width="2.28515625" style="8" customWidth="1"/>
    <col min="14116" max="14116" width="12.7109375" style="8" customWidth="1"/>
    <col min="14117" max="14123" width="0" style="8" hidden="1" customWidth="1"/>
    <col min="14124" max="14124" width="12.7109375" style="8" customWidth="1"/>
    <col min="14125" max="14127" width="0" style="8" hidden="1" customWidth="1"/>
    <col min="14128" max="14128" width="2.7109375" style="8" customWidth="1"/>
    <col min="14129" max="14129" width="12.7109375" style="8" customWidth="1"/>
    <col min="14130" max="14130" width="13.140625" style="8" bestFit="1" customWidth="1"/>
    <col min="14131" max="14131" width="5.7109375" style="8" customWidth="1"/>
    <col min="14132" max="14139" width="0" style="8" hidden="1" customWidth="1"/>
    <col min="14140" max="14140" width="34.5703125" style="8" customWidth="1"/>
    <col min="14141" max="14333" width="9.140625" style="8"/>
    <col min="14334" max="14334" width="7.85546875" style="8" customWidth="1"/>
    <col min="14335" max="14336" width="3" style="8" customWidth="1"/>
    <col min="14337" max="14337" width="22.5703125" style="8" customWidth="1"/>
    <col min="14338" max="14338" width="2.28515625" style="8" customWidth="1"/>
    <col min="14339" max="14344" width="0" style="8" hidden="1" customWidth="1"/>
    <col min="14345" max="14345" width="12.85546875" style="8" customWidth="1"/>
    <col min="14346" max="14348" width="0" style="8" hidden="1" customWidth="1"/>
    <col min="14349" max="14349" width="2.7109375" style="8" customWidth="1"/>
    <col min="14350" max="14355" width="0" style="8" hidden="1" customWidth="1"/>
    <col min="14356" max="14356" width="12.7109375" style="8" customWidth="1"/>
    <col min="14357" max="14359" width="0" style="8" hidden="1" customWidth="1"/>
    <col min="14360" max="14360" width="2.28515625" style="8" customWidth="1"/>
    <col min="14361" max="14366" width="0" style="8" hidden="1" customWidth="1"/>
    <col min="14367" max="14367" width="12.7109375" style="8" customWidth="1"/>
    <col min="14368" max="14370" width="0" style="8" hidden="1" customWidth="1"/>
    <col min="14371" max="14371" width="2.28515625" style="8" customWidth="1"/>
    <col min="14372" max="14372" width="12.7109375" style="8" customWidth="1"/>
    <col min="14373" max="14379" width="0" style="8" hidden="1" customWidth="1"/>
    <col min="14380" max="14380" width="12.7109375" style="8" customWidth="1"/>
    <col min="14381" max="14383" width="0" style="8" hidden="1" customWidth="1"/>
    <col min="14384" max="14384" width="2.7109375" style="8" customWidth="1"/>
    <col min="14385" max="14385" width="12.7109375" style="8" customWidth="1"/>
    <col min="14386" max="14386" width="13.140625" style="8" bestFit="1" customWidth="1"/>
    <col min="14387" max="14387" width="5.7109375" style="8" customWidth="1"/>
    <col min="14388" max="14395" width="0" style="8" hidden="1" customWidth="1"/>
    <col min="14396" max="14396" width="34.5703125" style="8" customWidth="1"/>
    <col min="14397" max="14589" width="9.140625" style="8"/>
    <col min="14590" max="14590" width="7.85546875" style="8" customWidth="1"/>
    <col min="14591" max="14592" width="3" style="8" customWidth="1"/>
    <col min="14593" max="14593" width="22.5703125" style="8" customWidth="1"/>
    <col min="14594" max="14594" width="2.28515625" style="8" customWidth="1"/>
    <col min="14595" max="14600" width="0" style="8" hidden="1" customWidth="1"/>
    <col min="14601" max="14601" width="12.85546875" style="8" customWidth="1"/>
    <col min="14602" max="14604" width="0" style="8" hidden="1" customWidth="1"/>
    <col min="14605" max="14605" width="2.7109375" style="8" customWidth="1"/>
    <col min="14606" max="14611" width="0" style="8" hidden="1" customWidth="1"/>
    <col min="14612" max="14612" width="12.7109375" style="8" customWidth="1"/>
    <col min="14613" max="14615" width="0" style="8" hidden="1" customWidth="1"/>
    <col min="14616" max="14616" width="2.28515625" style="8" customWidth="1"/>
    <col min="14617" max="14622" width="0" style="8" hidden="1" customWidth="1"/>
    <col min="14623" max="14623" width="12.7109375" style="8" customWidth="1"/>
    <col min="14624" max="14626" width="0" style="8" hidden="1" customWidth="1"/>
    <col min="14627" max="14627" width="2.28515625" style="8" customWidth="1"/>
    <col min="14628" max="14628" width="12.7109375" style="8" customWidth="1"/>
    <col min="14629" max="14635" width="0" style="8" hidden="1" customWidth="1"/>
    <col min="14636" max="14636" width="12.7109375" style="8" customWidth="1"/>
    <col min="14637" max="14639" width="0" style="8" hidden="1" customWidth="1"/>
    <col min="14640" max="14640" width="2.7109375" style="8" customWidth="1"/>
    <col min="14641" max="14641" width="12.7109375" style="8" customWidth="1"/>
    <col min="14642" max="14642" width="13.140625" style="8" bestFit="1" customWidth="1"/>
    <col min="14643" max="14643" width="5.7109375" style="8" customWidth="1"/>
    <col min="14644" max="14651" width="0" style="8" hidden="1" customWidth="1"/>
    <col min="14652" max="14652" width="34.5703125" style="8" customWidth="1"/>
    <col min="14653" max="14845" width="9.140625" style="8"/>
    <col min="14846" max="14846" width="7.85546875" style="8" customWidth="1"/>
    <col min="14847" max="14848" width="3" style="8" customWidth="1"/>
    <col min="14849" max="14849" width="22.5703125" style="8" customWidth="1"/>
    <col min="14850" max="14850" width="2.28515625" style="8" customWidth="1"/>
    <col min="14851" max="14856" width="0" style="8" hidden="1" customWidth="1"/>
    <col min="14857" max="14857" width="12.85546875" style="8" customWidth="1"/>
    <col min="14858" max="14860" width="0" style="8" hidden="1" customWidth="1"/>
    <col min="14861" max="14861" width="2.7109375" style="8" customWidth="1"/>
    <col min="14862" max="14867" width="0" style="8" hidden="1" customWidth="1"/>
    <col min="14868" max="14868" width="12.7109375" style="8" customWidth="1"/>
    <col min="14869" max="14871" width="0" style="8" hidden="1" customWidth="1"/>
    <col min="14872" max="14872" width="2.28515625" style="8" customWidth="1"/>
    <col min="14873" max="14878" width="0" style="8" hidden="1" customWidth="1"/>
    <col min="14879" max="14879" width="12.7109375" style="8" customWidth="1"/>
    <col min="14880" max="14882" width="0" style="8" hidden="1" customWidth="1"/>
    <col min="14883" max="14883" width="2.28515625" style="8" customWidth="1"/>
    <col min="14884" max="14884" width="12.7109375" style="8" customWidth="1"/>
    <col min="14885" max="14891" width="0" style="8" hidden="1" customWidth="1"/>
    <col min="14892" max="14892" width="12.7109375" style="8" customWidth="1"/>
    <col min="14893" max="14895" width="0" style="8" hidden="1" customWidth="1"/>
    <col min="14896" max="14896" width="2.7109375" style="8" customWidth="1"/>
    <col min="14897" max="14897" width="12.7109375" style="8" customWidth="1"/>
    <col min="14898" max="14898" width="13.140625" style="8" bestFit="1" customWidth="1"/>
    <col min="14899" max="14899" width="5.7109375" style="8" customWidth="1"/>
    <col min="14900" max="14907" width="0" style="8" hidden="1" customWidth="1"/>
    <col min="14908" max="14908" width="34.5703125" style="8" customWidth="1"/>
    <col min="14909" max="15101" width="9.140625" style="8"/>
    <col min="15102" max="15102" width="7.85546875" style="8" customWidth="1"/>
    <col min="15103" max="15104" width="3" style="8" customWidth="1"/>
    <col min="15105" max="15105" width="22.5703125" style="8" customWidth="1"/>
    <col min="15106" max="15106" width="2.28515625" style="8" customWidth="1"/>
    <col min="15107" max="15112" width="0" style="8" hidden="1" customWidth="1"/>
    <col min="15113" max="15113" width="12.85546875" style="8" customWidth="1"/>
    <col min="15114" max="15116" width="0" style="8" hidden="1" customWidth="1"/>
    <col min="15117" max="15117" width="2.7109375" style="8" customWidth="1"/>
    <col min="15118" max="15123" width="0" style="8" hidden="1" customWidth="1"/>
    <col min="15124" max="15124" width="12.7109375" style="8" customWidth="1"/>
    <col min="15125" max="15127" width="0" style="8" hidden="1" customWidth="1"/>
    <col min="15128" max="15128" width="2.28515625" style="8" customWidth="1"/>
    <col min="15129" max="15134" width="0" style="8" hidden="1" customWidth="1"/>
    <col min="15135" max="15135" width="12.7109375" style="8" customWidth="1"/>
    <col min="15136" max="15138" width="0" style="8" hidden="1" customWidth="1"/>
    <col min="15139" max="15139" width="2.28515625" style="8" customWidth="1"/>
    <col min="15140" max="15140" width="12.7109375" style="8" customWidth="1"/>
    <col min="15141" max="15147" width="0" style="8" hidden="1" customWidth="1"/>
    <col min="15148" max="15148" width="12.7109375" style="8" customWidth="1"/>
    <col min="15149" max="15151" width="0" style="8" hidden="1" customWidth="1"/>
    <col min="15152" max="15152" width="2.7109375" style="8" customWidth="1"/>
    <col min="15153" max="15153" width="12.7109375" style="8" customWidth="1"/>
    <col min="15154" max="15154" width="13.140625" style="8" bestFit="1" customWidth="1"/>
    <col min="15155" max="15155" width="5.7109375" style="8" customWidth="1"/>
    <col min="15156" max="15163" width="0" style="8" hidden="1" customWidth="1"/>
    <col min="15164" max="15164" width="34.5703125" style="8" customWidth="1"/>
    <col min="15165" max="15357" width="9.140625" style="8"/>
    <col min="15358" max="15358" width="7.85546875" style="8" customWidth="1"/>
    <col min="15359" max="15360" width="3" style="8" customWidth="1"/>
    <col min="15361" max="15361" width="22.5703125" style="8" customWidth="1"/>
    <col min="15362" max="15362" width="2.28515625" style="8" customWidth="1"/>
    <col min="15363" max="15368" width="0" style="8" hidden="1" customWidth="1"/>
    <col min="15369" max="15369" width="12.85546875" style="8" customWidth="1"/>
    <col min="15370" max="15372" width="0" style="8" hidden="1" customWidth="1"/>
    <col min="15373" max="15373" width="2.7109375" style="8" customWidth="1"/>
    <col min="15374" max="15379" width="0" style="8" hidden="1" customWidth="1"/>
    <col min="15380" max="15380" width="12.7109375" style="8" customWidth="1"/>
    <col min="15381" max="15383" width="0" style="8" hidden="1" customWidth="1"/>
    <col min="15384" max="15384" width="2.28515625" style="8" customWidth="1"/>
    <col min="15385" max="15390" width="0" style="8" hidden="1" customWidth="1"/>
    <col min="15391" max="15391" width="12.7109375" style="8" customWidth="1"/>
    <col min="15392" max="15394" width="0" style="8" hidden="1" customWidth="1"/>
    <col min="15395" max="15395" width="2.28515625" style="8" customWidth="1"/>
    <col min="15396" max="15396" width="12.7109375" style="8" customWidth="1"/>
    <col min="15397" max="15403" width="0" style="8" hidden="1" customWidth="1"/>
    <col min="15404" max="15404" width="12.7109375" style="8" customWidth="1"/>
    <col min="15405" max="15407" width="0" style="8" hidden="1" customWidth="1"/>
    <col min="15408" max="15408" width="2.7109375" style="8" customWidth="1"/>
    <col min="15409" max="15409" width="12.7109375" style="8" customWidth="1"/>
    <col min="15410" max="15410" width="13.140625" style="8" bestFit="1" customWidth="1"/>
    <col min="15411" max="15411" width="5.7109375" style="8" customWidth="1"/>
    <col min="15412" max="15419" width="0" style="8" hidden="1" customWidth="1"/>
    <col min="15420" max="15420" width="34.5703125" style="8" customWidth="1"/>
    <col min="15421" max="15613" width="9.140625" style="8"/>
    <col min="15614" max="15614" width="7.85546875" style="8" customWidth="1"/>
    <col min="15615" max="15616" width="3" style="8" customWidth="1"/>
    <col min="15617" max="15617" width="22.5703125" style="8" customWidth="1"/>
    <col min="15618" max="15618" width="2.28515625" style="8" customWidth="1"/>
    <col min="15619" max="15624" width="0" style="8" hidden="1" customWidth="1"/>
    <col min="15625" max="15625" width="12.85546875" style="8" customWidth="1"/>
    <col min="15626" max="15628" width="0" style="8" hidden="1" customWidth="1"/>
    <col min="15629" max="15629" width="2.7109375" style="8" customWidth="1"/>
    <col min="15630" max="15635" width="0" style="8" hidden="1" customWidth="1"/>
    <col min="15636" max="15636" width="12.7109375" style="8" customWidth="1"/>
    <col min="15637" max="15639" width="0" style="8" hidden="1" customWidth="1"/>
    <col min="15640" max="15640" width="2.28515625" style="8" customWidth="1"/>
    <col min="15641" max="15646" width="0" style="8" hidden="1" customWidth="1"/>
    <col min="15647" max="15647" width="12.7109375" style="8" customWidth="1"/>
    <col min="15648" max="15650" width="0" style="8" hidden="1" customWidth="1"/>
    <col min="15651" max="15651" width="2.28515625" style="8" customWidth="1"/>
    <col min="15652" max="15652" width="12.7109375" style="8" customWidth="1"/>
    <col min="15653" max="15659" width="0" style="8" hidden="1" customWidth="1"/>
    <col min="15660" max="15660" width="12.7109375" style="8" customWidth="1"/>
    <col min="15661" max="15663" width="0" style="8" hidden="1" customWidth="1"/>
    <col min="15664" max="15664" width="2.7109375" style="8" customWidth="1"/>
    <col min="15665" max="15665" width="12.7109375" style="8" customWidth="1"/>
    <col min="15666" max="15666" width="13.140625" style="8" bestFit="1" customWidth="1"/>
    <col min="15667" max="15667" width="5.7109375" style="8" customWidth="1"/>
    <col min="15668" max="15675" width="0" style="8" hidden="1" customWidth="1"/>
    <col min="15676" max="15676" width="34.5703125" style="8" customWidth="1"/>
    <col min="15677" max="15869" width="9.140625" style="8"/>
    <col min="15870" max="15870" width="7.85546875" style="8" customWidth="1"/>
    <col min="15871" max="15872" width="3" style="8" customWidth="1"/>
    <col min="15873" max="15873" width="22.5703125" style="8" customWidth="1"/>
    <col min="15874" max="15874" width="2.28515625" style="8" customWidth="1"/>
    <col min="15875" max="15880" width="0" style="8" hidden="1" customWidth="1"/>
    <col min="15881" max="15881" width="12.85546875" style="8" customWidth="1"/>
    <col min="15882" max="15884" width="0" style="8" hidden="1" customWidth="1"/>
    <col min="15885" max="15885" width="2.7109375" style="8" customWidth="1"/>
    <col min="15886" max="15891" width="0" style="8" hidden="1" customWidth="1"/>
    <col min="15892" max="15892" width="12.7109375" style="8" customWidth="1"/>
    <col min="15893" max="15895" width="0" style="8" hidden="1" customWidth="1"/>
    <col min="15896" max="15896" width="2.28515625" style="8" customWidth="1"/>
    <col min="15897" max="15902" width="0" style="8" hidden="1" customWidth="1"/>
    <col min="15903" max="15903" width="12.7109375" style="8" customWidth="1"/>
    <col min="15904" max="15906" width="0" style="8" hidden="1" customWidth="1"/>
    <col min="15907" max="15907" width="2.28515625" style="8" customWidth="1"/>
    <col min="15908" max="15908" width="12.7109375" style="8" customWidth="1"/>
    <col min="15909" max="15915" width="0" style="8" hidden="1" customWidth="1"/>
    <col min="15916" max="15916" width="12.7109375" style="8" customWidth="1"/>
    <col min="15917" max="15919" width="0" style="8" hidden="1" customWidth="1"/>
    <col min="15920" max="15920" width="2.7109375" style="8" customWidth="1"/>
    <col min="15921" max="15921" width="12.7109375" style="8" customWidth="1"/>
    <col min="15922" max="15922" width="13.140625" style="8" bestFit="1" customWidth="1"/>
    <col min="15923" max="15923" width="5.7109375" style="8" customWidth="1"/>
    <col min="15924" max="15931" width="0" style="8" hidden="1" customWidth="1"/>
    <col min="15932" max="15932" width="34.5703125" style="8" customWidth="1"/>
    <col min="15933" max="16125" width="9.140625" style="8"/>
    <col min="16126" max="16126" width="7.85546875" style="8" customWidth="1"/>
    <col min="16127" max="16128" width="3" style="8" customWidth="1"/>
    <col min="16129" max="16129" width="22.5703125" style="8" customWidth="1"/>
    <col min="16130" max="16130" width="2.28515625" style="8" customWidth="1"/>
    <col min="16131" max="16136" width="0" style="8" hidden="1" customWidth="1"/>
    <col min="16137" max="16137" width="12.85546875" style="8" customWidth="1"/>
    <col min="16138" max="16140" width="0" style="8" hidden="1" customWidth="1"/>
    <col min="16141" max="16141" width="2.7109375" style="8" customWidth="1"/>
    <col min="16142" max="16147" width="0" style="8" hidden="1" customWidth="1"/>
    <col min="16148" max="16148" width="12.7109375" style="8" customWidth="1"/>
    <col min="16149" max="16151" width="0" style="8" hidden="1" customWidth="1"/>
    <col min="16152" max="16152" width="2.28515625" style="8" customWidth="1"/>
    <col min="16153" max="16158" width="0" style="8" hidden="1" customWidth="1"/>
    <col min="16159" max="16159" width="12.7109375" style="8" customWidth="1"/>
    <col min="16160" max="16162" width="0" style="8" hidden="1" customWidth="1"/>
    <col min="16163" max="16163" width="2.28515625" style="8" customWidth="1"/>
    <col min="16164" max="16164" width="12.7109375" style="8" customWidth="1"/>
    <col min="16165" max="16171" width="0" style="8" hidden="1" customWidth="1"/>
    <col min="16172" max="16172" width="12.7109375" style="8" customWidth="1"/>
    <col min="16173" max="16175" width="0" style="8" hidden="1" customWidth="1"/>
    <col min="16176" max="16176" width="2.7109375" style="8" customWidth="1"/>
    <col min="16177" max="16177" width="12.7109375" style="8" customWidth="1"/>
    <col min="16178" max="16178" width="13.140625" style="8" bestFit="1" customWidth="1"/>
    <col min="16179" max="16179" width="5.7109375" style="8" customWidth="1"/>
    <col min="16180" max="16187" width="0" style="8" hidden="1" customWidth="1"/>
    <col min="16188" max="16188" width="34.5703125" style="8" customWidth="1"/>
    <col min="16189" max="16384" width="9.140625" style="8"/>
  </cols>
  <sheetData>
    <row r="1" spans="1:60" x14ac:dyDescent="0.25">
      <c r="B1" s="4" t="s">
        <v>126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</row>
    <row r="2" spans="1:60" x14ac:dyDescent="0.25">
      <c r="B2" s="4" t="s">
        <v>125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</row>
    <row r="3" spans="1:60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</row>
    <row r="4" spans="1:60" x14ac:dyDescent="0.25">
      <c r="B4" s="11"/>
      <c r="C4" s="11"/>
      <c r="D4" s="12"/>
      <c r="AA4" s="14"/>
      <c r="AL4" s="14"/>
    </row>
    <row r="5" spans="1:60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16"/>
      <c r="BA5" s="16"/>
      <c r="BB5" s="16"/>
      <c r="BC5" s="16"/>
      <c r="BD5" s="16"/>
      <c r="BE5" s="16"/>
      <c r="BF5" s="20"/>
      <c r="BG5" s="20"/>
      <c r="BH5" s="20"/>
    </row>
    <row r="6" spans="1:60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201</v>
      </c>
      <c r="AN6" s="24" t="s">
        <v>8</v>
      </c>
      <c r="AO6" s="198" t="s">
        <v>200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202</v>
      </c>
      <c r="AZ6" s="24" t="s">
        <v>8</v>
      </c>
      <c r="BA6" s="24" t="s">
        <v>9</v>
      </c>
      <c r="BB6" s="24" t="s">
        <v>10</v>
      </c>
      <c r="BC6" s="24" t="s">
        <v>11</v>
      </c>
      <c r="BD6" s="24" t="s">
        <v>12</v>
      </c>
      <c r="BE6" s="24" t="s">
        <v>17</v>
      </c>
      <c r="BF6" s="199" t="s">
        <v>18</v>
      </c>
      <c r="BG6" s="199"/>
      <c r="BH6" s="24" t="s">
        <v>15</v>
      </c>
    </row>
    <row r="7" spans="1:60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AZ7" s="28"/>
      <c r="BA7" s="28"/>
      <c r="BB7" s="28"/>
      <c r="BC7" s="28"/>
      <c r="BD7" s="28"/>
      <c r="BE7" s="28"/>
    </row>
    <row r="8" spans="1:60" x14ac:dyDescent="0.25">
      <c r="B8" s="26" t="s">
        <v>19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 ca="1">L34</f>
        <v>647018.45000000019</v>
      </c>
      <c r="R8" s="32">
        <f ca="1">L34</f>
        <v>647018.45000000019</v>
      </c>
      <c r="S8" s="32"/>
      <c r="T8" s="32"/>
      <c r="U8" s="32"/>
      <c r="V8" s="32"/>
      <c r="W8" s="32">
        <f ca="1">L34</f>
        <v>647018.45000000019</v>
      </c>
      <c r="X8" s="32"/>
      <c r="Y8" s="32"/>
      <c r="Z8" s="32"/>
      <c r="AA8" s="34"/>
      <c r="AB8" s="35">
        <f ca="1">+W34</f>
        <v>1183434.4100000001</v>
      </c>
      <c r="AC8" s="32">
        <f ca="1">AB8</f>
        <v>1183434.4100000001</v>
      </c>
      <c r="AD8" s="32"/>
      <c r="AE8" s="32"/>
      <c r="AF8" s="32"/>
      <c r="AG8" s="32"/>
      <c r="AH8" s="32">
        <f ca="1">AB8</f>
        <v>1183434.4100000001</v>
      </c>
      <c r="AL8" s="14"/>
      <c r="AM8" s="35">
        <f ca="1">AH34</f>
        <v>1765988.9900000002</v>
      </c>
      <c r="AN8" s="32">
        <f ca="1">AM8</f>
        <v>1765988.9900000002</v>
      </c>
      <c r="AO8" s="32"/>
      <c r="AP8" s="32"/>
      <c r="AQ8" s="32"/>
      <c r="AR8" s="32"/>
      <c r="AS8" s="32"/>
      <c r="AT8" s="32">
        <f ca="1">AH34</f>
        <v>1765988.9900000002</v>
      </c>
      <c r="AY8" s="35">
        <f ca="1">AT34</f>
        <v>1765988.9900000002</v>
      </c>
      <c r="AZ8" s="32"/>
      <c r="BA8" s="32"/>
      <c r="BB8" s="32"/>
      <c r="BC8" s="32"/>
      <c r="BD8" s="32"/>
      <c r="BE8" s="32">
        <f ca="1">AT34</f>
        <v>1765988.9900000002</v>
      </c>
    </row>
    <row r="9" spans="1:60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AZ9" s="28"/>
      <c r="BA9" s="28"/>
      <c r="BB9" s="28"/>
      <c r="BC9" s="28"/>
      <c r="BD9" s="28"/>
      <c r="BE9" s="28"/>
    </row>
    <row r="10" spans="1:60" x14ac:dyDescent="0.25">
      <c r="B10" s="26" t="s">
        <v>20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AZ10" s="2"/>
      <c r="BA10" s="2"/>
      <c r="BB10" s="28"/>
      <c r="BC10" s="28"/>
      <c r="BD10" s="28"/>
      <c r="BE10" s="28"/>
    </row>
    <row r="11" spans="1:60" ht="13.9" customHeight="1" x14ac:dyDescent="0.25">
      <c r="A11" s="3">
        <v>1</v>
      </c>
      <c r="B11" s="39"/>
      <c r="C11" s="39"/>
      <c r="D11" s="40" t="s">
        <v>21</v>
      </c>
      <c r="E11" s="41"/>
      <c r="F11" s="42">
        <f ca="1">SUMIF(Revenues!$A$3:$A$16,'Current Working'!$A$11:$A$13,Revenues!H$3:H$11)</f>
        <v>336000</v>
      </c>
      <c r="G11" s="42">
        <f ca="1">SUMIF(Revenues!$A$3:$A$16,'Current Working'!$A$11:$A$13,Revenues!I$3:I$11)</f>
        <v>336000</v>
      </c>
      <c r="H11" s="42">
        <f ca="1">SUMIF(Revenues!$A$3:$A$16,'Current Working'!$A$11:$A$13,Revenues!J$3:J$11)</f>
        <v>0</v>
      </c>
      <c r="I11" s="42">
        <f ca="1">SUMIF(Revenues!$A$3:$A$16,'Current Working'!$A$11:$A$13,Revenues!K$3:K$11)</f>
        <v>0</v>
      </c>
      <c r="J11" s="42">
        <f ca="1">SUMIF(Revenues!$A$3:$A$16,'Current Working'!$A$11:$A$13,Revenues!L$3:L$11)</f>
        <v>0</v>
      </c>
      <c r="K11" s="42">
        <f ca="1">SUMIF(Revenues!$A$3:$A$16,'Current Working'!$A$11:$A$13,Revenues!M$3:M$11)</f>
        <v>1052304.8500000001</v>
      </c>
      <c r="L11" s="42">
        <f ca="1">SUMIF(Revenues!$A$3:$A$16,'Current Working'!$A$11:$A$13,Revenues!N$3:N$11)</f>
        <v>1052304.8500000001</v>
      </c>
      <c r="M11" s="43">
        <f ca="1">L11-G11</f>
        <v>716304.85000000009</v>
      </c>
      <c r="N11" s="44">
        <f ca="1">IFERROR(M11/G11,"-")</f>
        <v>2.131859672619048</v>
      </c>
      <c r="O11" s="45"/>
      <c r="Q11" s="42">
        <f>SUMIF(Revenues!$A$3:$A$16,'Current Working'!$A$11:$A$13,Revenues!Q$3:Q$16)</f>
        <v>691585</v>
      </c>
      <c r="R11" s="42">
        <f>SUMIF(Revenues!$A$3:$A$16,'Current Working'!$A$11:$A$13,Revenues!R$3:R$16)</f>
        <v>691585</v>
      </c>
      <c r="S11" s="42">
        <f>SUMIF(Revenues!$A$3:$A$16,'Current Working'!$A$11:$A$13,Revenues!S$3:S$16)</f>
        <v>0</v>
      </c>
      <c r="T11" s="42">
        <f>SUMIF(Revenues!$A$3:$A$16,'Current Working'!$A$11:$A$13,Revenues!T$3:T$16)</f>
        <v>0</v>
      </c>
      <c r="U11" s="42">
        <f>SUMIF(Revenues!$A$3:$A$16,'Current Working'!$A$11:$A$13,Revenues!U$3:U$16)</f>
        <v>0</v>
      </c>
      <c r="V11" s="42">
        <f>SUMIF(Revenues!$A$3:$A$16,'Current Working'!$A$11:$A$13,Revenues!V$3:V$16)</f>
        <v>537042.64</v>
      </c>
      <c r="W11" s="42">
        <f>SUMIF(Revenues!$A$3:$A$16,'Current Working'!$A$11:$A$13,Revenues!W$3:W$16)</f>
        <v>537042.64</v>
      </c>
      <c r="X11" s="43">
        <f>+W11-Q11</f>
        <v>-154542.35999999999</v>
      </c>
      <c r="Y11" s="44">
        <f>IFERROR(X11/Q11,"-")</f>
        <v>-0.22346112191559966</v>
      </c>
      <c r="Z11" s="45"/>
      <c r="AA11" s="45"/>
      <c r="AB11" s="42">
        <f ca="1">SUMIF(Revenues!$A$3:$A$13,'Current Working'!$A$11:$A$13,Revenues!Z$3:Z$11)</f>
        <v>666595</v>
      </c>
      <c r="AC11" s="42">
        <f ca="1">SUMIF(Revenues!$A$3:$A$13,'Current Working'!$A$11:$A$13,Revenues!AA$3:AA$11)</f>
        <v>666595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746103.5</v>
      </c>
      <c r="AH11" s="42">
        <f ca="1">SUMIF(Revenues!$A$3:$A$13,'Current Working'!$A$11:$A$13,Revenues!AF$3:AF$11)</f>
        <v>746103.5</v>
      </c>
      <c r="AI11" s="46">
        <f ca="1">+AH11-AC11</f>
        <v>79508.5</v>
      </c>
      <c r="AJ11" s="47">
        <f ca="1">IFERROR(AI11/AC11,"-")</f>
        <v>0.11927557212400333</v>
      </c>
      <c r="AK11" s="48"/>
      <c r="AL11" s="49"/>
      <c r="AM11" s="42">
        <f ca="1">SUMIF(Revenues!$A$3:$A$13,'Current Working'!$A$11:$A$13,Revenues!AI$3:AI$11)</f>
        <v>666595</v>
      </c>
      <c r="AN11" s="42">
        <f ca="1">SUMIF(Revenues!$A$3:$A$13,'Current Working'!$A$11:$A$13,Revenues!AJ$3:AJ$11)</f>
        <v>666595</v>
      </c>
      <c r="AO11" s="42">
        <f ca="1">SUMIF(Revenues!$A$3:$A$13,'Current Working'!$A$11:$A$13,Revenues!AK$3:AK$11)</f>
        <v>666595</v>
      </c>
      <c r="AP11" s="42">
        <f ca="1">SUMIF(Revenues!$A$3:$A$13,'Current Working'!$A$11:$A$13,Revenues!AL$3:AL$11)</f>
        <v>399415.27999999997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-666595</v>
      </c>
      <c r="AV11" s="47">
        <f ca="1">IFERROR(AU11/AN11,"-")</f>
        <v>-1</v>
      </c>
      <c r="AW11" s="48"/>
      <c r="AY11" s="42">
        <f ca="1">SUMIF(Revenues!$A$3:$A$13,'Current Working'!$A$11:$A$13,Revenues!AS$3:AS$11)</f>
        <v>0</v>
      </c>
      <c r="AZ11" s="42">
        <f ca="1">SUMIF(Revenues!$A$3:$A$13,'Current Working'!$A$11:$A$13,Revenues!AT$3:AT$11)</f>
        <v>0</v>
      </c>
      <c r="BA11" s="42">
        <f ca="1">SUMIF(Revenues!$A$3:$A$13,'Current Working'!$A$11:$A$13,Revenues!AV$3:AV$11)</f>
        <v>0</v>
      </c>
      <c r="BB11" s="42">
        <f ca="1">SUMIF(Revenues!$A$3:$A$13,'Current Working'!$A$11:$A$13,Revenues!AW$3:AW$11)</f>
        <v>0</v>
      </c>
      <c r="BC11" s="42">
        <f ca="1">SUMIF(Revenues!$A$3:$A$13,'Current Working'!$A$11:$A$13,Revenues!AX$3:AX$11)</f>
        <v>0</v>
      </c>
      <c r="BD11" s="42">
        <f ca="1">SUMIF(Revenues!$A$3:$A$13,'Current Working'!$A$11:$A$13,Revenues!AY$3:AY$11)</f>
        <v>0</v>
      </c>
      <c r="BE11" s="42">
        <f ca="1">SUMIF(Revenues!$A$3:$A$13,'Current Working'!$A$11:$A$13,Revenues!AZ$3:AZ$11)</f>
        <v>0</v>
      </c>
      <c r="BF11" s="46">
        <f ca="1">+BE11-AZ11</f>
        <v>0</v>
      </c>
      <c r="BG11" s="47" t="str">
        <f ca="1">IFERROR(BF11/AZ11,"-")</f>
        <v>-</v>
      </c>
      <c r="BH11" s="48"/>
    </row>
    <row r="12" spans="1:60" x14ac:dyDescent="0.25">
      <c r="A12" s="3">
        <v>2</v>
      </c>
      <c r="B12" s="39"/>
      <c r="C12" s="39"/>
      <c r="D12" s="40" t="s">
        <v>22</v>
      </c>
      <c r="E12" s="41"/>
      <c r="F12" s="42">
        <f ca="1">SUMIF(Revenues!$A$3:$A$16,'Current Working'!$A$11:$A$13,Revenues!H$3:H$11)</f>
        <v>26000</v>
      </c>
      <c r="G12" s="42">
        <f ca="1">SUMIF(Revenues!$A$3:$A$16,'Current Working'!$A$11:$A$13,Revenues!I$3:I$11)</f>
        <v>26000</v>
      </c>
      <c r="H12" s="42">
        <f ca="1">SUMIF(Revenues!$A$3:$A$16,'Current Working'!$A$11:$A$13,Revenues!J$3:J$11)</f>
        <v>0</v>
      </c>
      <c r="I12" s="42">
        <f ca="1">SUMIF(Revenues!$A$3:$A$16,'Current Working'!$A$11:$A$13,Revenues!K$3:K$11)</f>
        <v>0</v>
      </c>
      <c r="J12" s="42">
        <f ca="1">SUMIF(Revenues!$A$3:$A$16,'Current Working'!$A$11:$A$13,Revenues!L$3:L$11)</f>
        <v>0</v>
      </c>
      <c r="K12" s="42">
        <f ca="1">SUMIF(Revenues!$A$3:$A$16,'Current Working'!$A$11:$A$13,Revenues!M$3:M$11)</f>
        <v>28826.78</v>
      </c>
      <c r="L12" s="42">
        <f ca="1">SUMIF(Revenues!$A$3:$A$16,'Current Working'!$A$11:$A$13,Revenues!N$3:N$11)</f>
        <v>28826.78</v>
      </c>
      <c r="M12" s="43">
        <f ca="1">L12-G12</f>
        <v>2826.7799999999988</v>
      </c>
      <c r="N12" s="44">
        <f ca="1">IFERROR(M12/G12,"-")</f>
        <v>0.10872230769230765</v>
      </c>
      <c r="O12" s="45"/>
      <c r="Q12" s="42">
        <f>SUMIF(Revenues!$A$3:$A$16,'Current Working'!$A$11:$A$13,Revenues!Q$3:Q$16)</f>
        <v>26000</v>
      </c>
      <c r="R12" s="42">
        <f>SUMIF(Revenues!$A$3:$A$16,'Current Working'!$A$11:$A$13,Revenues!R$3:R$16)</f>
        <v>26000</v>
      </c>
      <c r="S12" s="42">
        <f>SUMIF(Revenues!$A$3:$A$16,'Current Working'!$A$11:$A$13,Revenues!S$3:S$16)</f>
        <v>0</v>
      </c>
      <c r="T12" s="42">
        <f>SUMIF(Revenues!$A$3:$A$16,'Current Working'!$A$11:$A$13,Revenues!T$3:T$16)</f>
        <v>0</v>
      </c>
      <c r="U12" s="42">
        <f>SUMIF(Revenues!$A$3:$A$16,'Current Working'!$A$11:$A$13,Revenues!U$3:U$16)</f>
        <v>0</v>
      </c>
      <c r="V12" s="42">
        <f>SUMIF(Revenues!$A$3:$A$16,'Current Working'!$A$11:$A$13,Revenues!V$3:V$16)</f>
        <v>168673.44999999998</v>
      </c>
      <c r="W12" s="42">
        <f>SUMIF(Revenues!$A$3:$A$16,'Current Working'!$A$11:$A$13,Revenues!W$3:W$16)</f>
        <v>168673.44999999998</v>
      </c>
      <c r="X12" s="43">
        <f>+W12-Q12</f>
        <v>142673.44999999998</v>
      </c>
      <c r="Y12" s="44">
        <f ca="1">IFERROR(X12/L12,"-")</f>
        <v>4.9493370400717662</v>
      </c>
      <c r="Z12" s="45"/>
      <c r="AA12" s="45"/>
      <c r="AB12" s="42">
        <f ca="1">SUMIF(Revenues!$A$3:$A$13,'Current Working'!$A$11:$A$13,Revenues!Z$3:Z$11)</f>
        <v>26000</v>
      </c>
      <c r="AC12" s="42">
        <f ca="1">SUMIF(Revenues!$A$3:$A$13,'Current Working'!$A$11:$A$13,Revenues!AA$3:AA$11)</f>
        <v>26000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19735.669999999998</v>
      </c>
      <c r="AH12" s="42">
        <f ca="1">SUMIF(Revenues!$A$3:$A$13,'Current Working'!$A$11:$A$13,Revenues!AF$3:AF$11)</f>
        <v>19735.669999999998</v>
      </c>
      <c r="AI12" s="43">
        <f ca="1">+AH12-AC12</f>
        <v>-6264.3300000000017</v>
      </c>
      <c r="AJ12" s="47">
        <f ca="1">IFERROR(AI12/AC12,"-")</f>
        <v>-0.24093576923076929</v>
      </c>
      <c r="AL12" s="14"/>
      <c r="AM12" s="42">
        <f ca="1">SUMIF(Revenues!$A$3:$A$13,'Current Working'!$A$11:$A$13,Revenues!AI$3:AI$11)</f>
        <v>26000</v>
      </c>
      <c r="AN12" s="42">
        <f ca="1">SUMIF(Revenues!$A$3:$A$13,'Current Working'!$A$11:$A$13,Revenues!AJ$3:AJ$11)</f>
        <v>26000</v>
      </c>
      <c r="AO12" s="42">
        <f ca="1">SUMIF(Revenues!$A$3:$A$13,'Current Working'!$A$11:$A$13,Revenues!AK$3:AK$11)</f>
        <v>26000</v>
      </c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-26000</v>
      </c>
      <c r="AV12" s="47">
        <f ca="1">IFERROR(AU12/AN12,"-")</f>
        <v>-1</v>
      </c>
      <c r="AY12" s="42">
        <f ca="1">SUMIF(Revenues!$A$3:$A$13,'Current Working'!$A$11:$A$13,Revenues!AS$3:AS$11)</f>
        <v>0</v>
      </c>
      <c r="AZ12" s="42">
        <f ca="1">SUMIF(Revenues!$A$3:$A$13,'Current Working'!$A$11:$A$13,Revenues!AT$3:AT$11)</f>
        <v>0</v>
      </c>
      <c r="BA12" s="42">
        <f ca="1">SUMIF(Revenues!$A$3:$A$13,'Current Working'!$A$11:$A$13,Revenues!AV$3:AV$11)</f>
        <v>0</v>
      </c>
      <c r="BB12" s="42">
        <f ca="1">SUMIF(Revenues!$A$3:$A$13,'Current Working'!$A$11:$A$13,Revenues!AW$3:AW$11)</f>
        <v>0</v>
      </c>
      <c r="BC12" s="42">
        <f ca="1">SUMIF(Revenues!$A$3:$A$13,'Current Working'!$A$11:$A$13,Revenues!AX$3:AX$11)</f>
        <v>0</v>
      </c>
      <c r="BD12" s="42">
        <f ca="1">SUMIF(Revenues!$A$3:$A$13,'Current Working'!$A$11:$A$13,Revenues!AY$3:AY$11)</f>
        <v>0</v>
      </c>
      <c r="BE12" s="42">
        <f ca="1">SUMIF(Revenues!$A$3:$A$13,'Current Working'!$A$11:$A$13,Revenues!AZ$3:AZ$11)</f>
        <v>0</v>
      </c>
      <c r="BF12" s="46">
        <f ca="1">+BE12-AZ12</f>
        <v>0</v>
      </c>
      <c r="BG12" s="47" t="str">
        <f ca="1">IFERROR(BF12/AZ12,"-")</f>
        <v>-</v>
      </c>
    </row>
    <row r="13" spans="1:60" x14ac:dyDescent="0.25">
      <c r="A13" s="3">
        <v>3</v>
      </c>
      <c r="B13" s="39"/>
      <c r="C13" s="39"/>
      <c r="D13" s="40" t="s">
        <v>23</v>
      </c>
      <c r="E13" s="41"/>
      <c r="F13" s="42">
        <f ca="1">SUMIF(Revenues!$A$3:$A$16,'Current Working'!$A$11:$A$13,Revenues!H$3:H$11)</f>
        <v>0</v>
      </c>
      <c r="G13" s="42">
        <f ca="1">SUMIF(Revenues!$A$3:$A$16,'Current Working'!$A$11:$A$13,Revenues!I$3:I$11)</f>
        <v>0</v>
      </c>
      <c r="H13" s="42">
        <f ca="1">SUMIF(Revenues!$A$3:$A$16,'Current Working'!$A$11:$A$13,Revenues!J$3:J$11)</f>
        <v>0</v>
      </c>
      <c r="I13" s="42">
        <f ca="1">SUMIF(Revenues!$A$3:$A$16,'Current Working'!$A$11:$A$13,Revenues!K$3:K$11)</f>
        <v>0</v>
      </c>
      <c r="J13" s="42">
        <f ca="1">SUMIF(Revenues!$A$3:$A$16,'Current Working'!$A$11:$A$13,Revenues!L$3:L$11)</f>
        <v>0</v>
      </c>
      <c r="K13" s="42">
        <f ca="1">SUMIF(Revenues!$A$3:$A$16,'Current Working'!$A$11:$A$13,Revenues!M$3:M$11)</f>
        <v>0</v>
      </c>
      <c r="L13" s="42">
        <f ca="1">SUMIF(Revenues!$A$3:$A$16,'Current Working'!$A$11:$A$13,Revenues!N$3:N$11)</f>
        <v>0</v>
      </c>
      <c r="M13" s="43">
        <f ca="1">L13-G13</f>
        <v>0</v>
      </c>
      <c r="N13" s="44" t="str">
        <f ca="1">IFERROR(M13/G13,"-")</f>
        <v>-</v>
      </c>
      <c r="O13" s="45"/>
      <c r="Q13" s="42">
        <f>SUMIF(Revenues!$A$3:$A$16,'Current Working'!$A$11:$A$13,Revenues!Q$3:Q$16)</f>
        <v>0</v>
      </c>
      <c r="R13" s="42">
        <f>SUMIF(Revenues!$A$3:$A$16,'Current Working'!$A$11:$A$13,Revenues!R$3:R$16)</f>
        <v>0</v>
      </c>
      <c r="S13" s="42">
        <f>SUMIF(Revenues!$A$3:$A$16,'Current Working'!$A$11:$A$13,Revenues!S$3:S$16)</f>
        <v>0</v>
      </c>
      <c r="T13" s="42">
        <f>SUMIF(Revenues!$A$3:$A$16,'Current Working'!$A$11:$A$13,Revenues!T$3:T$16)</f>
        <v>0</v>
      </c>
      <c r="U13" s="42">
        <f>SUMIF(Revenues!$A$3:$A$16,'Current Working'!$A$11:$A$13,Revenues!U$3:U$16)</f>
        <v>0</v>
      </c>
      <c r="V13" s="42">
        <f>SUMIF(Revenues!$A$3:$A$16,'Current Working'!$A$11:$A$13,Revenues!V$3:V$16)</f>
        <v>0</v>
      </c>
      <c r="W13" s="42">
        <f>SUMIF(Revenues!$A$3:$A$16,'Current Working'!$A$11:$A$13,Revenues!W$3:W$16)</f>
        <v>0</v>
      </c>
      <c r="X13" s="50">
        <f>+W13-Q13</f>
        <v>0</v>
      </c>
      <c r="Y13" s="51" t="str">
        <f ca="1">IFERROR(X13/L13,"-")</f>
        <v>-</v>
      </c>
      <c r="Z13" s="45"/>
      <c r="AA13" s="45"/>
      <c r="AB13" s="42">
        <f ca="1">SUMIF(Revenues!$A$3:$A$13,'Current Working'!$A$11:$A$13,Revenues!Z$3:Z$11)</f>
        <v>0</v>
      </c>
      <c r="AC13" s="42">
        <f ca="1">SUMIF(Revenues!$A$3:$A$13,'Current Working'!$A$11:$A$13,Revenues!AA$3:AA$11)</f>
        <v>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>
        <f ca="1">SUMIF(Revenues!$A$3:$A$13,'Current Working'!$A$11:$A$13,Revenues!AK$3:AK$11)</f>
        <v>0</v>
      </c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SUMIF(Revenues!$A$3:$A$13,'Current Working'!$A$11:$A$13,Revenues!AS$3:AS$11)</f>
        <v>0</v>
      </c>
      <c r="AZ13" s="42">
        <f ca="1">SUMIF(Revenues!$A$3:$A$13,'Current Working'!$A$11:$A$13,Revenues!AT$3:AT$11)</f>
        <v>0</v>
      </c>
      <c r="BA13" s="42">
        <f ca="1">SUMIF(Revenues!$A$3:$A$13,'Current Working'!$A$11:$A$13,Revenues!AV$3:AV$11)</f>
        <v>0</v>
      </c>
      <c r="BB13" s="42">
        <f ca="1">SUMIF(Revenues!$A$3:$A$13,'Current Working'!$A$11:$A$13,Revenues!AW$3:AW$11)</f>
        <v>0</v>
      </c>
      <c r="BC13" s="42">
        <f ca="1">SUMIF(Revenues!$A$3:$A$13,'Current Working'!$A$11:$A$13,Revenues!AX$3:AX$11)</f>
        <v>0</v>
      </c>
      <c r="BD13" s="42">
        <f ca="1">SUMIF(Revenues!$A$3:$A$13,'Current Working'!$A$11:$A$13,Revenues!AY$3:AY$11)</f>
        <v>0</v>
      </c>
      <c r="BE13" s="42">
        <f ca="1">SUMIF(Revenues!$A$3:$A$13,'Current Working'!$A$11:$A$13,Revenues!AZ$3:AZ$11)</f>
        <v>0</v>
      </c>
      <c r="BF13" s="46">
        <f ca="1">+BE13-AZ13</f>
        <v>0</v>
      </c>
      <c r="BG13" s="47" t="str">
        <f ca="1">IFERROR(BF13/AZ13,"-")</f>
        <v>-</v>
      </c>
    </row>
    <row r="14" spans="1:60" x14ac:dyDescent="0.25">
      <c r="B14" s="2"/>
      <c r="C14" s="26" t="s">
        <v>0</v>
      </c>
      <c r="D14" s="52"/>
      <c r="E14" s="48"/>
      <c r="F14" s="53">
        <f t="shared" ref="F14:L14" ca="1" si="0">SUM(F11:F13)</f>
        <v>362000</v>
      </c>
      <c r="G14" s="54">
        <f t="shared" ca="1" si="0"/>
        <v>362000</v>
      </c>
      <c r="H14" s="54">
        <f t="shared" ca="1" si="0"/>
        <v>0</v>
      </c>
      <c r="I14" s="54">
        <f t="shared" ca="1" si="0"/>
        <v>0</v>
      </c>
      <c r="J14" s="54">
        <f t="shared" ca="1" si="0"/>
        <v>0</v>
      </c>
      <c r="K14" s="54">
        <f t="shared" ca="1" si="0"/>
        <v>1081131.6300000001</v>
      </c>
      <c r="L14" s="54">
        <f t="shared" ca="1" si="0"/>
        <v>1081131.6300000001</v>
      </c>
      <c r="M14" s="55">
        <f ca="1">L14-G14</f>
        <v>719131.63000000012</v>
      </c>
      <c r="N14" s="44">
        <f ca="1">IFERROR(M14/G14,"-")</f>
        <v>1.9865514640883981</v>
      </c>
      <c r="O14" s="45"/>
      <c r="Q14" s="54">
        <f t="shared" ref="Q14:W14" si="1">SUM(Q11:Q13)</f>
        <v>717585</v>
      </c>
      <c r="R14" s="54">
        <f t="shared" si="1"/>
        <v>717585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705716.09</v>
      </c>
      <c r="W14" s="54">
        <f t="shared" si="1"/>
        <v>705716.09</v>
      </c>
      <c r="X14" s="43">
        <f>+W14-Q14</f>
        <v>-11868.910000000033</v>
      </c>
      <c r="Y14" s="44">
        <f>IFERROR(X14/Q14,"-")</f>
        <v>-1.6540075391765482E-2</v>
      </c>
      <c r="Z14" s="45"/>
      <c r="AA14" s="45"/>
      <c r="AB14" s="53">
        <f ca="1">SUM(AB11:AB13)</f>
        <v>692595</v>
      </c>
      <c r="AC14" s="54">
        <f ca="1">SUM(AC11:AC13)</f>
        <v>692595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765839.17</v>
      </c>
      <c r="AH14" s="54">
        <f t="shared" ca="1" si="2"/>
        <v>765839.17</v>
      </c>
      <c r="AI14" s="54">
        <f t="shared" ca="1" si="2"/>
        <v>73244.17</v>
      </c>
      <c r="AJ14" s="47">
        <f ca="1">IFERROR(AI14/AC14,"-")</f>
        <v>0.10575324684700294</v>
      </c>
      <c r="AL14" s="14"/>
      <c r="AM14" s="53">
        <f ca="1">SUM(AM11:AM13)</f>
        <v>692595</v>
      </c>
      <c r="AN14" s="54">
        <f ca="1">SUM(AN11:AN13)</f>
        <v>692595</v>
      </c>
      <c r="AO14" s="54">
        <f t="shared" ref="AO14:AP14" ca="1" si="3">SUM(AO11:AO13)</f>
        <v>692595</v>
      </c>
      <c r="AP14" s="54">
        <f t="shared" ca="1" si="3"/>
        <v>399415.27999999997</v>
      </c>
      <c r="AQ14" s="54">
        <f t="shared" ref="AQ14:AU14" ca="1" si="4">SUM(AQ11:AQ13)</f>
        <v>0</v>
      </c>
      <c r="AR14" s="54">
        <f t="shared" ca="1" si="4"/>
        <v>0</v>
      </c>
      <c r="AS14" s="56">
        <f t="shared" ca="1" si="4"/>
        <v>0</v>
      </c>
      <c r="AT14" s="54">
        <f t="shared" ca="1" si="4"/>
        <v>0</v>
      </c>
      <c r="AU14" s="54">
        <f t="shared" ca="1" si="4"/>
        <v>-692595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54">
        <f t="shared" ref="BA14" ca="1" si="5">SUM(BA11:BA13)</f>
        <v>0</v>
      </c>
      <c r="BB14" s="54">
        <f t="shared" ref="BB14:BF14" ca="1" si="6">SUM(BB11:BB13)</f>
        <v>0</v>
      </c>
      <c r="BC14" s="54">
        <f t="shared" ca="1" si="6"/>
        <v>0</v>
      </c>
      <c r="BD14" s="56">
        <f t="shared" ca="1" si="6"/>
        <v>0</v>
      </c>
      <c r="BE14" s="54">
        <f t="shared" ca="1" si="6"/>
        <v>0</v>
      </c>
      <c r="BF14" s="54">
        <f t="shared" ca="1" si="6"/>
        <v>0</v>
      </c>
      <c r="BG14" s="47" t="str">
        <f ca="1">IFERROR(BF14/AZ14,"-")</f>
        <v>-</v>
      </c>
    </row>
    <row r="15" spans="1:60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48"/>
      <c r="BA15" s="48"/>
      <c r="BC15" s="28"/>
      <c r="BD15" s="28"/>
      <c r="BE15" s="28"/>
      <c r="BF15" s="28"/>
      <c r="BG15" s="38"/>
    </row>
    <row r="16" spans="1:60" x14ac:dyDescent="0.25">
      <c r="B16" s="26" t="s">
        <v>24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59"/>
      <c r="BA16" s="59"/>
      <c r="BB16" s="61"/>
      <c r="BC16" s="62"/>
      <c r="BD16" s="62"/>
      <c r="BE16" s="62"/>
      <c r="BF16" s="62"/>
      <c r="BG16" s="63"/>
    </row>
    <row r="17" spans="1:60" s="67" customFormat="1" x14ac:dyDescent="0.25">
      <c r="A17" s="65">
        <v>4</v>
      </c>
      <c r="B17" s="66"/>
      <c r="C17" s="66"/>
      <c r="D17" s="40" t="s">
        <v>25</v>
      </c>
      <c r="E17" s="48"/>
      <c r="F17" s="42">
        <f>SUMIF(Expenses!$A$3:$A$174,'Current Working'!$A$17:$A$23,Expenses!H$3:H$174)</f>
        <v>0</v>
      </c>
      <c r="G17" s="42">
        <f>SUMIF(Expenses!$A$3:$A$174,'Current Working'!$A$17:$A$23,Expenses!I$3:I$174)</f>
        <v>0</v>
      </c>
      <c r="H17" s="42">
        <f>SUMIF(Expenses!$A$3:$A$174,'Current Working'!$A$17:$A$23,Expenses!J$3:J$174)</f>
        <v>0</v>
      </c>
      <c r="I17" s="42">
        <f>SUMIF(Expenses!$A$3:$A$174,'Current Working'!$A$17:$A$23,Expenses!K$3:K$174)</f>
        <v>0</v>
      </c>
      <c r="J17" s="42">
        <f>SUMIF(Expenses!$A$3:$A$174,'Current Working'!$A$17:$A$23,Expenses!L$3:L$174)</f>
        <v>0</v>
      </c>
      <c r="K17" s="42">
        <f>SUMIF(Expenses!$A$3:$A$174,'Current Working'!$A$17:$A$23,Expenses!M$3:M$174)</f>
        <v>0</v>
      </c>
      <c r="L17" s="42">
        <f>SUMIF(Expenses!$A$3:$A$174,'Current Working'!$A$17:$A$23,Expenses!N$3:N$174)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SUMIF(Expenses!$A$3:$A$174,'Current Working'!$A$17:$A$23,Expenses!Q$3:Q$174)</f>
        <v>0</v>
      </c>
      <c r="R17" s="42">
        <f>SUMIF(Expenses!$A$3:$A$174,'Current Working'!$A$17:$A$23,Expenses!R$3:R$174)</f>
        <v>0</v>
      </c>
      <c r="S17" s="42">
        <f>SUMIF(Expenses!$A$3:$A$174,'Current Working'!$A$17:$A$23,Expenses!S$3:S$174)</f>
        <v>0</v>
      </c>
      <c r="T17" s="42">
        <f>SUMIF(Expenses!$A$3:$A$174,'Current Working'!$A$17:$A$23,Expenses!T$3:T$174)</f>
        <v>0</v>
      </c>
      <c r="U17" s="42">
        <f>SUMIF(Expenses!$A$3:$A$174,'Current Working'!$A$17:$A$23,Expenses!U$3:U$174)</f>
        <v>0</v>
      </c>
      <c r="V17" s="42">
        <f>SUMIF(Expenses!$A$3:$A$174,'Current Working'!$A$17:$A$23,Expenses!V$3:V$174)</f>
        <v>0</v>
      </c>
      <c r="W17" s="42">
        <f>SUMIF(Expenses!$A$3:$A$174,'Current Working'!$A$17:$A$23,Expenses!W$3:W$174)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SUMIF(Expenses!$A$3:$A$174,'Current Working'!$A$17:$A$23,Expenses!Z$3:Z$174)</f>
        <v>0</v>
      </c>
      <c r="AC17" s="42">
        <f>SUMIF(Expenses!$A$3:$A$174,'Current Working'!$A$17:$A$23,Expenses!AA$3:AA$174)</f>
        <v>0</v>
      </c>
      <c r="AD17" s="42">
        <f>SUMIF(Expenses!$A$3:$A$174,'Current Working'!$A$17:$A$23,Expenses!AB$3:AB$174)</f>
        <v>0</v>
      </c>
      <c r="AE17" s="42">
        <f>SUMIF(Expenses!$A$3:$A$174,'Current Working'!$A$17:$A$23,Expenses!AC$3:AC$174)</f>
        <v>0</v>
      </c>
      <c r="AF17" s="42">
        <f>SUMIF(Expenses!$A$3:$A$174,'Current Working'!$A$17:$A$23,Expenses!AD$3:AD$174)</f>
        <v>0</v>
      </c>
      <c r="AG17" s="42">
        <f>SUMIF(Expenses!$A$3:$A$174,'Current Working'!$A$17:$A$23,Expenses!AE$3:AE$174)</f>
        <v>0</v>
      </c>
      <c r="AH17" s="42">
        <f>SUMIF(Expenses!$A$3:$A$174,'Current Working'!$A$17:$A$23,Expenses!AF$3:AF$174)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SUMIF(Expenses!$A$3:$A$174,'Current Working'!$A$17:$A$23,Expenses!AI$3:AI$174)</f>
        <v>0</v>
      </c>
      <c r="AN17" s="42">
        <f>SUMIF(Expenses!$A$3:$A$174,'Current Working'!$A$17:$A$23,Expenses!AJ$3:AJ$174)</f>
        <v>0</v>
      </c>
      <c r="AO17" s="42">
        <f>SUMIF(Expenses!$A$3:$A$174,'Current Working'!$A$17:$A$23,Expenses!AK$3:AK$174)</f>
        <v>0</v>
      </c>
      <c r="AP17" s="42">
        <f>SUMIF(Expenses!$A$3:$A$174,'Current Working'!$A$17:$A$23,Expenses!AL$3:AL$174)</f>
        <v>0</v>
      </c>
      <c r="AQ17" s="42">
        <f>SUMIF(Expenses!$A$3:$A$174,'Current Working'!$A$17:$A$23,Expenses!AM$3:AM$174)</f>
        <v>0</v>
      </c>
      <c r="AR17" s="42">
        <f>SUMIF(Expenses!$A$3:$A$174,'Current Working'!$A$17:$A$23,Expenses!AN$3:AN$174)</f>
        <v>0</v>
      </c>
      <c r="AS17" s="42">
        <f>SUMIF(Expenses!$A$3:$A$174,'Current Working'!$A$17:$A$23,Expenses!AO$3:AO$174)</f>
        <v>0</v>
      </c>
      <c r="AT17" s="42">
        <f>SUMIF(Expenses!$A$3:$A$174,'Current Working'!$A$17:$A$23,Expenses!AP$3:AP$174)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SUMIF(Expenses!$A$3:$A$174,'Current Working'!$A$17:$A$23,Expenses!AS$3:AS$174)</f>
        <v>0</v>
      </c>
      <c r="AZ17" s="42">
        <f>SUMIF(Expenses!$A$3:$A$174,'Current Working'!$A$17:$A$23,Expenses!AT$3:AT$174)</f>
        <v>0</v>
      </c>
      <c r="BA17" s="42">
        <f>SUMIF(Expenses!$A$3:$A$174,'Current Working'!$A$17:$A$23,Expenses!AV$3:AV$174)</f>
        <v>0</v>
      </c>
      <c r="BB17" s="42">
        <f>SUMIF(Expenses!$A$3:$A$174,'Current Working'!$A$17:$A$23,Expenses!AW$3:AW$174)</f>
        <v>0</v>
      </c>
      <c r="BC17" s="42">
        <f>SUMIF(Expenses!$A$3:$A$174,'Current Working'!$A$17:$A$23,Expenses!AX$3:AX$174)</f>
        <v>0</v>
      </c>
      <c r="BD17" s="42">
        <f>SUMIF(Expenses!$A$3:$A$174,'Current Working'!$A$17:$A$23,Expenses!AY$3:AY$174)</f>
        <v>0</v>
      </c>
      <c r="BE17" s="42">
        <f>SUMIF(Expenses!$A$3:$A$174,'Current Working'!$A$17:$A$23,Expenses!AZ$3:AZ$174)</f>
        <v>0</v>
      </c>
      <c r="BF17" s="46">
        <f>+BE17-AZ17</f>
        <v>0</v>
      </c>
      <c r="BG17" s="47" t="str">
        <f>IFERROR(BF17/AZ17,"-")</f>
        <v>-</v>
      </c>
      <c r="BH17" s="48"/>
    </row>
    <row r="18" spans="1:60" s="67" customFormat="1" x14ac:dyDescent="0.25">
      <c r="A18" s="65">
        <v>5</v>
      </c>
      <c r="B18" s="66"/>
      <c r="C18" s="66"/>
      <c r="D18" s="40" t="s">
        <v>26</v>
      </c>
      <c r="E18" s="41"/>
      <c r="F18" s="42">
        <f>SUMIF(Expenses!$A$3:$A$174,'Current Working'!$A$17:$A$23,Expenses!H$3:H$174)</f>
        <v>5000</v>
      </c>
      <c r="G18" s="42">
        <f>SUMIF(Expenses!$A$3:$A$174,'Current Working'!$A$17:$A$23,Expenses!I$3:I$174)</f>
        <v>133350</v>
      </c>
      <c r="H18" s="42">
        <f>SUMIF(Expenses!$A$3:$A$174,'Current Working'!$A$17:$A$23,Expenses!J$3:J$174)</f>
        <v>0</v>
      </c>
      <c r="I18" s="42">
        <f>SUMIF(Expenses!$A$3:$A$174,'Current Working'!$A$17:$A$23,Expenses!K$3:K$174)</f>
        <v>0</v>
      </c>
      <c r="J18" s="42">
        <f>SUMIF(Expenses!$A$3:$A$174,'Current Working'!$A$17:$A$23,Expenses!L$3:L$174)</f>
        <v>0</v>
      </c>
      <c r="K18" s="42">
        <f>SUMIF(Expenses!$A$3:$A$174,'Current Working'!$A$17:$A$23,Expenses!M$3:M$174)</f>
        <v>66856.510000000009</v>
      </c>
      <c r="L18" s="42">
        <f>SUMIF(Expenses!$A$3:$A$174,'Current Working'!$A$17:$A$23,Expenses!N$3:N$174)</f>
        <v>66856.510000000009</v>
      </c>
      <c r="M18" s="46">
        <f>L18-G18</f>
        <v>-66493.489999999991</v>
      </c>
      <c r="N18" s="47">
        <f>IFERROR(M18/G18,"-")</f>
        <v>-0.49863884514435691</v>
      </c>
      <c r="O18" s="41"/>
      <c r="Q18" s="42">
        <f>SUMIF(Expenses!$A$3:$A$174,'Current Working'!$A$17:$A$23,Expenses!Q$3:Q$174)</f>
        <v>3000</v>
      </c>
      <c r="R18" s="42">
        <f>SUMIF(Expenses!$A$3:$A$174,'Current Working'!$A$17:$A$23,Expenses!R$3:R$174)</f>
        <v>162550</v>
      </c>
      <c r="S18" s="42">
        <f>SUMIF(Expenses!$A$3:$A$174,'Current Working'!$A$17:$A$23,Expenses!S$3:S$174)</f>
        <v>0</v>
      </c>
      <c r="T18" s="42">
        <f>SUMIF(Expenses!$A$3:$A$174,'Current Working'!$A$17:$A$23,Expenses!T$3:T$174)</f>
        <v>0</v>
      </c>
      <c r="U18" s="42">
        <f>SUMIF(Expenses!$A$3:$A$174,'Current Working'!$A$17:$A$23,Expenses!U$3:U$174)</f>
        <v>0</v>
      </c>
      <c r="V18" s="42">
        <f>SUMIF(Expenses!$A$3:$A$174,'Current Working'!$A$17:$A$23,Expenses!V$3:V$174)</f>
        <v>36210.630000000005</v>
      </c>
      <c r="W18" s="42">
        <f>SUMIF(Expenses!$A$3:$A$174,'Current Working'!$A$17:$A$23,Expenses!W$3:W$174)</f>
        <v>36210.630000000005</v>
      </c>
      <c r="X18" s="46">
        <f>+W18-Q18</f>
        <v>33210.630000000005</v>
      </c>
      <c r="Y18" s="47">
        <f>IFERROR(X18/Q18,"-")</f>
        <v>11.070210000000001</v>
      </c>
      <c r="Z18" s="41"/>
      <c r="AA18" s="41"/>
      <c r="AB18" s="42">
        <f>SUMIF(Expenses!$A$3:$A$174,'Current Working'!$A$17:$A$23,Expenses!Z$3:Z$174)</f>
        <v>5000</v>
      </c>
      <c r="AC18" s="42">
        <f>SUMIF(Expenses!$A$3:$A$174,'Current Working'!$A$17:$A$23,Expenses!AA$3:AA$174)</f>
        <v>531493</v>
      </c>
      <c r="AD18" s="42">
        <f>SUMIF(Expenses!$A$3:$A$174,'Current Working'!$A$17:$A$23,Expenses!AB$3:AB$174)</f>
        <v>0</v>
      </c>
      <c r="AE18" s="42">
        <f>SUMIF(Expenses!$A$3:$A$174,'Current Working'!$A$17:$A$23,Expenses!AC$3:AC$174)</f>
        <v>0</v>
      </c>
      <c r="AF18" s="42">
        <f>SUMIF(Expenses!$A$3:$A$174,'Current Working'!$A$17:$A$23,Expenses!AD$3:AD$174)</f>
        <v>0</v>
      </c>
      <c r="AG18" s="42">
        <f>SUMIF(Expenses!$A$3:$A$174,'Current Working'!$A$17:$A$23,Expenses!AE$3:AE$174)</f>
        <v>133891.88</v>
      </c>
      <c r="AH18" s="42">
        <f>SUMIF(Expenses!$A$3:$A$174,'Current Working'!$A$17:$A$23,Expenses!AF$3:AF$174)</f>
        <v>133891.88</v>
      </c>
      <c r="AI18" s="46">
        <f>+AH18-AC18</f>
        <v>-397601.12</v>
      </c>
      <c r="AJ18" s="47">
        <f>IFERROR(AI18/AC18,"-")</f>
        <v>-0.74808345547354338</v>
      </c>
      <c r="AK18" s="48"/>
      <c r="AL18" s="49"/>
      <c r="AM18" s="42">
        <f>SUMIF(Expenses!$A$3:$A$174,'Current Working'!$A$17:$A$23,Expenses!AI$3:AI$174)</f>
        <v>5000</v>
      </c>
      <c r="AN18" s="42">
        <f>SUMIF(Expenses!$A$3:$A$174,'Current Working'!$A$17:$A$23,Expenses!AJ$3:AJ$174)</f>
        <v>5000</v>
      </c>
      <c r="AO18" s="42">
        <f>SUMIF(Expenses!$A$3:$A$174,'Current Working'!$A$17:$A$23,Expenses!AK$3:AK$174)</f>
        <v>5000</v>
      </c>
      <c r="AP18" s="42">
        <f>SUMIF(Expenses!$A$3:$A$174,'Current Working'!$A$17:$A$23,Expenses!AL$3:AL$174)</f>
        <v>0</v>
      </c>
      <c r="AQ18" s="42">
        <f>SUMIF(Expenses!$A$3:$A$174,'Current Working'!$A$17:$A$23,Expenses!AM$3:AM$174)</f>
        <v>0</v>
      </c>
      <c r="AR18" s="42">
        <f>SUMIF(Expenses!$A$3:$A$174,'Current Working'!$A$17:$A$23,Expenses!AN$3:AN$174)</f>
        <v>0</v>
      </c>
      <c r="AS18" s="42">
        <f>SUMIF(Expenses!$A$3:$A$174,'Current Working'!$A$17:$A$23,Expenses!AO$3:AO$174)</f>
        <v>0</v>
      </c>
      <c r="AT18" s="42">
        <f>SUMIF(Expenses!$A$3:$A$174,'Current Working'!$A$17:$A$23,Expenses!AP$3:AP$174)</f>
        <v>0</v>
      </c>
      <c r="AU18" s="46">
        <f>+AT18-AN18</f>
        <v>-5000</v>
      </c>
      <c r="AV18" s="47">
        <f t="shared" ref="AV18:AV24" si="7">IFERROR(AU18/AN18,"-")</f>
        <v>-1</v>
      </c>
      <c r="AW18" s="69"/>
      <c r="AY18" s="42">
        <f>SUMIF(Expenses!$A$3:$A$174,'Current Working'!$A$17:$A$23,Expenses!AS$3:AS$174)</f>
        <v>0</v>
      </c>
      <c r="AZ18" s="42">
        <f>SUMIF(Expenses!$A$3:$A$174,'Current Working'!$A$17:$A$23,Expenses!AT$3:AT$174)</f>
        <v>0</v>
      </c>
      <c r="BA18" s="42">
        <f>SUMIF(Expenses!$A$3:$A$174,'Current Working'!$A$17:$A$23,Expenses!AV$3:AV$174)</f>
        <v>0</v>
      </c>
      <c r="BB18" s="42">
        <f>SUMIF(Expenses!$A$3:$A$174,'Current Working'!$A$17:$A$23,Expenses!AW$3:AW$174)</f>
        <v>0</v>
      </c>
      <c r="BC18" s="42">
        <f>SUMIF(Expenses!$A$3:$A$174,'Current Working'!$A$17:$A$23,Expenses!AX$3:AX$174)</f>
        <v>0</v>
      </c>
      <c r="BD18" s="42">
        <f>SUMIF(Expenses!$A$3:$A$174,'Current Working'!$A$17:$A$23,Expenses!AY$3:AY$174)</f>
        <v>0</v>
      </c>
      <c r="BE18" s="42">
        <f>SUMIF(Expenses!$A$3:$A$174,'Current Working'!$A$17:$A$23,Expenses!AZ$3:AZ$174)</f>
        <v>0</v>
      </c>
      <c r="BF18" s="46">
        <f>+BE18-AZ18</f>
        <v>0</v>
      </c>
      <c r="BG18" s="47" t="str">
        <f>IFERROR(BF18/AZ18,"-")</f>
        <v>-</v>
      </c>
      <c r="BH18" s="69"/>
    </row>
    <row r="19" spans="1:60" s="67" customFormat="1" x14ac:dyDescent="0.25">
      <c r="A19" s="65">
        <v>6</v>
      </c>
      <c r="B19" s="66"/>
      <c r="C19" s="66"/>
      <c r="D19" s="40" t="s">
        <v>112</v>
      </c>
      <c r="E19" s="41"/>
      <c r="F19" s="42">
        <f>SUMIF(Expenses!$A$3:$A$174,'Current Working'!$A$17:$A$23,Expenses!H$3:H$174)</f>
        <v>60265</v>
      </c>
      <c r="G19" s="42">
        <f>SUMIF(Expenses!$A$3:$A$174,'Current Working'!$A$17:$A$23,Expenses!I$3:I$174)</f>
        <v>60265</v>
      </c>
      <c r="H19" s="42">
        <f>SUMIF(Expenses!$A$3:$A$174,'Current Working'!$A$17:$A$23,Expenses!J$3:J$174)</f>
        <v>0</v>
      </c>
      <c r="I19" s="42">
        <f>SUMIF(Expenses!$A$3:$A$174,'Current Working'!$A$17:$A$23,Expenses!K$3:K$174)</f>
        <v>0</v>
      </c>
      <c r="J19" s="42">
        <f>SUMIF(Expenses!$A$3:$A$174,'Current Working'!$A$17:$A$23,Expenses!L$3:L$174)</f>
        <v>0</v>
      </c>
      <c r="K19" s="42">
        <f>SUMIF(Expenses!$A$3:$A$174,'Current Working'!$A$17:$A$23,Expenses!M$3:M$174)</f>
        <v>59465</v>
      </c>
      <c r="L19" s="42">
        <f>SUMIF(Expenses!$A$3:$A$174,'Current Working'!$A$17:$A$23,Expenses!N$3:N$174)</f>
        <v>59465</v>
      </c>
      <c r="M19" s="46">
        <f>L19-G19</f>
        <v>-800</v>
      </c>
      <c r="N19" s="47">
        <f>IFERROR(M19/G19,"-")</f>
        <v>-1.3274703393346054E-2</v>
      </c>
      <c r="O19" s="41"/>
      <c r="Q19" s="42">
        <f>SUMIF(Expenses!$A$3:$A$174,'Current Working'!$A$17:$A$23,Expenses!Q$3:Q$174)</f>
        <v>538190</v>
      </c>
      <c r="R19" s="42">
        <f>SUMIF(Expenses!$A$3:$A$174,'Current Working'!$A$17:$A$23,Expenses!R$3:R$174)</f>
        <v>66725</v>
      </c>
      <c r="S19" s="42">
        <f>SUMIF(Expenses!$A$3:$A$174,'Current Working'!$A$17:$A$23,Expenses!S$3:S$174)</f>
        <v>0</v>
      </c>
      <c r="T19" s="42">
        <f>SUMIF(Expenses!$A$3:$A$174,'Current Working'!$A$17:$A$23,Expenses!T$3:T$174)</f>
        <v>0</v>
      </c>
      <c r="U19" s="42">
        <f>SUMIF(Expenses!$A$3:$A$174,'Current Working'!$A$17:$A$23,Expenses!U$3:U$174)</f>
        <v>0</v>
      </c>
      <c r="V19" s="42">
        <f>SUMIF(Expenses!$A$3:$A$174,'Current Working'!$A$17:$A$23,Expenses!V$3:V$174)</f>
        <v>65925</v>
      </c>
      <c r="W19" s="42">
        <f>SUMIF(Expenses!$A$3:$A$174,'Current Working'!$A$17:$A$23,Expenses!W$3:W$174)</f>
        <v>65925</v>
      </c>
      <c r="X19" s="46">
        <f>+W19-Q19</f>
        <v>-472265</v>
      </c>
      <c r="Y19" s="47">
        <f>IFERROR(X19/Q19,"-")</f>
        <v>-0.87750608521154239</v>
      </c>
      <c r="Z19" s="41"/>
      <c r="AA19" s="41"/>
      <c r="AB19" s="42">
        <f>SUMIF(Expenses!$A$3:$A$174,'Current Working'!$A$17:$A$23,Expenses!Z$3:Z$174)</f>
        <v>68310</v>
      </c>
      <c r="AC19" s="42">
        <f>SUMIF(Expenses!$A$3:$A$174,'Current Working'!$A$17:$A$23,Expenses!AA$3:AA$174)</f>
        <v>68310</v>
      </c>
      <c r="AD19" s="42">
        <f>SUMIF(Expenses!$A$3:$A$174,'Current Working'!$A$17:$A$23,Expenses!AB$3:AB$174)</f>
        <v>0</v>
      </c>
      <c r="AE19" s="42">
        <f>SUMIF(Expenses!$A$3:$A$174,'Current Working'!$A$17:$A$23,Expenses!AC$3:AC$174)</f>
        <v>0</v>
      </c>
      <c r="AF19" s="42">
        <f>SUMIF(Expenses!$A$3:$A$174,'Current Working'!$A$17:$A$23,Expenses!AD$3:AD$174)</f>
        <v>0</v>
      </c>
      <c r="AG19" s="42">
        <f>SUMIF(Expenses!$A$3:$A$174,'Current Working'!$A$17:$A$23,Expenses!AE$3:AE$174)</f>
        <v>49392.71</v>
      </c>
      <c r="AH19" s="42">
        <f>SUMIF(Expenses!$A$3:$A$174,'Current Working'!$A$17:$A$23,Expenses!AF$3:AF$174)</f>
        <v>49392.71</v>
      </c>
      <c r="AI19" s="46">
        <f>+AH19-AC19</f>
        <v>-18917.29</v>
      </c>
      <c r="AJ19" s="47">
        <f>IFERROR(AI19/AC19,"-")</f>
        <v>-0.2769329527155614</v>
      </c>
      <c r="AK19" s="48"/>
      <c r="AL19" s="49"/>
      <c r="AM19" s="42">
        <f>SUMIF(Expenses!$A$3:$A$174,'Current Working'!$A$17:$A$23,Expenses!AI$3:AI$174)</f>
        <v>68310</v>
      </c>
      <c r="AN19" s="42">
        <f>SUMIF(Expenses!$A$3:$A$174,'Current Working'!$A$17:$A$23,Expenses!AJ$3:AJ$174)</f>
        <v>68310</v>
      </c>
      <c r="AO19" s="42">
        <f>SUMIF(Expenses!$A$3:$A$174,'Current Working'!$A$17:$A$23,Expenses!AK$3:AK$174)</f>
        <v>68310</v>
      </c>
      <c r="AP19" s="42">
        <f>SUMIF(Expenses!$A$3:$A$174,'Current Working'!$A$17:$A$23,Expenses!AL$3:AL$174)</f>
        <v>0</v>
      </c>
      <c r="AQ19" s="42">
        <f>SUMIF(Expenses!$A$3:$A$174,'Current Working'!$A$17:$A$23,Expenses!AM$3:AM$174)</f>
        <v>0</v>
      </c>
      <c r="AR19" s="42">
        <f>SUMIF(Expenses!$A$3:$A$174,'Current Working'!$A$17:$A$23,Expenses!AN$3:AN$174)</f>
        <v>0</v>
      </c>
      <c r="AS19" s="42">
        <f>SUMIF(Expenses!$A$3:$A$174,'Current Working'!$A$17:$A$23,Expenses!AO$3:AO$174)</f>
        <v>0</v>
      </c>
      <c r="AT19" s="42">
        <f>SUMIF(Expenses!$A$3:$A$174,'Current Working'!$A$17:$A$23,Expenses!AP$3:AP$174)</f>
        <v>0</v>
      </c>
      <c r="AU19" s="46">
        <f>+AT19-AN19</f>
        <v>-68310</v>
      </c>
      <c r="AV19" s="47">
        <f t="shared" si="7"/>
        <v>-1</v>
      </c>
      <c r="AW19" s="70"/>
      <c r="AY19" s="42">
        <f>SUMIF(Expenses!$A$3:$A$174,'Current Working'!$A$17:$A$23,Expenses!AS$3:AS$174)</f>
        <v>0</v>
      </c>
      <c r="AZ19" s="42">
        <f>SUMIF(Expenses!$A$3:$A$174,'Current Working'!$A$17:$A$23,Expenses!AT$3:AT$174)</f>
        <v>0</v>
      </c>
      <c r="BA19" s="42">
        <f>SUMIF(Expenses!$A$3:$A$174,'Current Working'!$A$17:$A$23,Expenses!AV$3:AV$174)</f>
        <v>0</v>
      </c>
      <c r="BB19" s="42">
        <f>SUMIF(Expenses!$A$3:$A$174,'Current Working'!$A$17:$A$23,Expenses!AW$3:AW$174)</f>
        <v>0</v>
      </c>
      <c r="BC19" s="42">
        <f>SUMIF(Expenses!$A$3:$A$174,'Current Working'!$A$17:$A$23,Expenses!AX$3:AX$174)</f>
        <v>0</v>
      </c>
      <c r="BD19" s="42">
        <f>SUMIF(Expenses!$A$3:$A$174,'Current Working'!$A$17:$A$23,Expenses!AY$3:AY$174)</f>
        <v>0</v>
      </c>
      <c r="BE19" s="42">
        <f>SUMIF(Expenses!$A$3:$A$174,'Current Working'!$A$17:$A$23,Expenses!AZ$3:AZ$174)</f>
        <v>0</v>
      </c>
      <c r="BF19" s="46">
        <f>+BE19-AZ19</f>
        <v>0</v>
      </c>
      <c r="BG19" s="47" t="str">
        <f>IFERROR(BF19/AZ19,"-")</f>
        <v>-</v>
      </c>
      <c r="BH19" s="70"/>
    </row>
    <row r="20" spans="1:60" s="67" customFormat="1" x14ac:dyDescent="0.25">
      <c r="A20" s="65">
        <v>9</v>
      </c>
      <c r="B20" s="66"/>
      <c r="C20" s="66"/>
      <c r="D20" s="40" t="s">
        <v>111</v>
      </c>
      <c r="E20" s="41"/>
      <c r="F20" s="42">
        <f>SUMIF(Expenses!$A$3:$A$174,'Current Working'!$A$17:$A$23,Expenses!H$3:H$174)</f>
        <v>0</v>
      </c>
      <c r="G20" s="42">
        <f>SUMIF(Expenses!$A$3:$A$174,'Current Working'!$A$17:$A$23,Expenses!I$3:I$174)</f>
        <v>0</v>
      </c>
      <c r="H20" s="42">
        <f>SUMIF(Expenses!$A$3:$A$174,'Current Working'!$A$17:$A$23,Expenses!J$3:J$174)</f>
        <v>0</v>
      </c>
      <c r="I20" s="42">
        <f>SUMIF(Expenses!$A$3:$A$174,'Current Working'!$A$17:$A$23,Expenses!K$3:K$174)</f>
        <v>0</v>
      </c>
      <c r="J20" s="42">
        <f>SUMIF(Expenses!$A$3:$A$174,'Current Working'!$A$17:$A$23,Expenses!L$3:L$174)</f>
        <v>0</v>
      </c>
      <c r="K20" s="42">
        <f>SUMIF(Expenses!$A$3:$A$174,'Current Working'!$A$17:$A$23,Expenses!M$3:M$174)</f>
        <v>0</v>
      </c>
      <c r="L20" s="42">
        <f>SUMIF(Expenses!$A$3:$A$174,'Current Working'!$A$17:$A$23,Expenses!N$3:N$174)</f>
        <v>0</v>
      </c>
      <c r="M20" s="46"/>
      <c r="N20" s="47"/>
      <c r="O20" s="41"/>
      <c r="Q20" s="42">
        <f>SUMIF(Expenses!$A$3:$A$174,'Current Working'!$A$17:$A$23,Expenses!Q$3:Q$174)</f>
        <v>0</v>
      </c>
      <c r="R20" s="42">
        <f>SUMIF(Expenses!$A$3:$A$174,'Current Working'!$A$17:$A$23,Expenses!R$3:R$174)</f>
        <v>0</v>
      </c>
      <c r="S20" s="42">
        <f>SUMIF(Expenses!$A$3:$A$174,'Current Working'!$A$17:$A$23,Expenses!S$3:S$174)</f>
        <v>0</v>
      </c>
      <c r="T20" s="42">
        <f>SUMIF(Expenses!$A$3:$A$174,'Current Working'!$A$17:$A$23,Expenses!T$3:T$174)</f>
        <v>0</v>
      </c>
      <c r="U20" s="42">
        <f>SUMIF(Expenses!$A$3:$A$174,'Current Working'!$A$17:$A$23,Expenses!U$3:U$174)</f>
        <v>0</v>
      </c>
      <c r="V20" s="42">
        <f>SUMIF(Expenses!$A$3:$A$174,'Current Working'!$A$17:$A$23,Expenses!V$3:V$174)</f>
        <v>0</v>
      </c>
      <c r="W20" s="42">
        <f>SUMIF(Expenses!$A$3:$A$174,'Current Working'!$A$17:$A$23,Expenses!W$3:W$174)</f>
        <v>0</v>
      </c>
      <c r="X20" s="46"/>
      <c r="Y20" s="47"/>
      <c r="Z20" s="41"/>
      <c r="AA20" s="41"/>
      <c r="AB20" s="42">
        <f>SUMIF(Expenses!$A$3:$A$174,'Current Working'!$A$17:$A$23,Expenses!Z$3:Z$174)</f>
        <v>0</v>
      </c>
      <c r="AC20" s="42">
        <f>SUMIF(Expenses!$A$3:$A$174,'Current Working'!$A$17:$A$23,Expenses!AA$3:AA$174)</f>
        <v>0</v>
      </c>
      <c r="AD20" s="42">
        <f>SUMIF(Expenses!$A$3:$A$174,'Current Working'!$A$17:$A$23,Expenses!AB$3:AB$174)</f>
        <v>0</v>
      </c>
      <c r="AE20" s="42">
        <f>SUMIF(Expenses!$A$3:$A$174,'Current Working'!$A$17:$A$23,Expenses!AC$3:AC$174)</f>
        <v>0</v>
      </c>
      <c r="AF20" s="42">
        <f>SUMIF(Expenses!$A$3:$A$174,'Current Working'!$A$17:$A$23,Expenses!AD$3:AD$174)</f>
        <v>0</v>
      </c>
      <c r="AG20" s="42">
        <f>SUMIF(Expenses!$A$3:$A$174,'Current Working'!$A$17:$A$23,Expenses!AE$3:AE$174)</f>
        <v>0</v>
      </c>
      <c r="AH20" s="42">
        <f>SUMIF(Expenses!$A$3:$A$174,'Current Working'!$A$17:$A$23,Expenses!AF$3:AF$174)</f>
        <v>0</v>
      </c>
      <c r="AI20" s="46"/>
      <c r="AJ20" s="47"/>
      <c r="AK20" s="48"/>
      <c r="AL20" s="49"/>
      <c r="AM20" s="42">
        <f>SUMIF(Expenses!$A$3:$A$174,'Current Working'!$A$17:$A$23,Expenses!AI$3:AI$174)</f>
        <v>0</v>
      </c>
      <c r="AN20" s="42">
        <f>SUMIF(Expenses!$A$3:$A$174,'Current Working'!$A$17:$A$23,Expenses!AJ$3:AJ$174)</f>
        <v>0</v>
      </c>
      <c r="AO20" s="42">
        <f>SUMIF(Expenses!$A$3:$A$174,'Current Working'!$A$17:$A$23,Expenses!AK$3:AK$174)</f>
        <v>0</v>
      </c>
      <c r="AP20" s="42">
        <f>SUMIF(Expenses!$A$3:$A$174,'Current Working'!$A$17:$A$23,Expenses!AL$3:AL$174)</f>
        <v>0</v>
      </c>
      <c r="AQ20" s="42">
        <f>SUMIF(Expenses!$A$3:$A$174,'Current Working'!$A$17:$A$23,Expenses!AM$3:AM$174)</f>
        <v>0</v>
      </c>
      <c r="AR20" s="42">
        <f>SUMIF(Expenses!$A$3:$A$174,'Current Working'!$A$17:$A$23,Expenses!AN$3:AN$174)</f>
        <v>0</v>
      </c>
      <c r="AS20" s="42">
        <f>SUMIF(Expenses!$A$3:$A$174,'Current Working'!$A$17:$A$23,Expenses!AO$3:AO$174)</f>
        <v>0</v>
      </c>
      <c r="AT20" s="42">
        <f>SUMIF(Expenses!$A$3:$A$174,'Current Working'!$A$17:$A$23,Expenses!AP$3:AP$174)</f>
        <v>0</v>
      </c>
      <c r="AU20" s="46"/>
      <c r="AV20" s="47"/>
      <c r="AW20" s="70"/>
      <c r="AY20" s="42">
        <f>SUMIF(Expenses!$A$3:$A$174,'Current Working'!$A$17:$A$23,Expenses!AS$3:AS$174)</f>
        <v>0</v>
      </c>
      <c r="AZ20" s="42">
        <f>SUMIF(Expenses!$A$3:$A$174,'Current Working'!$A$17:$A$23,Expenses!AT$3:AT$174)</f>
        <v>0</v>
      </c>
      <c r="BA20" s="42">
        <f>SUMIF(Expenses!$A$3:$A$174,'Current Working'!$A$17:$A$23,Expenses!AV$3:AV$174)</f>
        <v>0</v>
      </c>
      <c r="BB20" s="42">
        <f>SUMIF(Expenses!$A$3:$A$174,'Current Working'!$A$17:$A$23,Expenses!AW$3:AW$174)</f>
        <v>0</v>
      </c>
      <c r="BC20" s="42">
        <f>SUMIF(Expenses!$A$3:$A$174,'Current Working'!$A$17:$A$23,Expenses!AX$3:AX$174)</f>
        <v>0</v>
      </c>
      <c r="BD20" s="42">
        <f>SUMIF(Expenses!$A$3:$A$174,'Current Working'!$A$17:$A$23,Expenses!AY$3:AY$174)</f>
        <v>0</v>
      </c>
      <c r="BE20" s="42">
        <f>SUMIF(Expenses!$A$3:$A$174,'Current Working'!$A$17:$A$23,Expenses!AZ$3:AZ$174)</f>
        <v>0</v>
      </c>
      <c r="BF20" s="46"/>
      <c r="BG20" s="47"/>
      <c r="BH20" s="70"/>
    </row>
    <row r="21" spans="1:60" s="67" customFormat="1" x14ac:dyDescent="0.25">
      <c r="A21" s="65">
        <v>13</v>
      </c>
      <c r="B21" s="66"/>
      <c r="C21" s="66"/>
      <c r="D21" s="40" t="s">
        <v>199</v>
      </c>
      <c r="E21" s="41"/>
      <c r="F21" s="42">
        <f>SUMIF(Expenses!$A$3:$A$174,'Current Working'!$A$17:$A$23,Expenses!H$3:H$174)</f>
        <v>0</v>
      </c>
      <c r="G21" s="42">
        <f>SUMIF(Expenses!$A$3:$A$174,'Current Working'!$A$17:$A$23,Expenses!I$3:I$174)</f>
        <v>0</v>
      </c>
      <c r="H21" s="42">
        <f>SUMIF(Expenses!$A$3:$A$174,'Current Working'!$A$17:$A$23,Expenses!J$3:J$174)</f>
        <v>0</v>
      </c>
      <c r="I21" s="42">
        <f>SUMIF(Expenses!$A$3:$A$174,'Current Working'!$A$17:$A$23,Expenses!K$3:K$174)</f>
        <v>0</v>
      </c>
      <c r="J21" s="42">
        <f>SUMIF(Expenses!$A$3:$A$174,'Current Working'!$A$17:$A$23,Expenses!L$3:L$174)</f>
        <v>0</v>
      </c>
      <c r="K21" s="42">
        <f>SUMIF(Expenses!$A$3:$A$174,'Current Working'!$A$17:$A$23,Expenses!M$3:M$174)</f>
        <v>67164.5</v>
      </c>
      <c r="L21" s="42">
        <f>SUMIF(Expenses!$A$3:$A$174,'Current Working'!$A$17:$A$23,Expenses!N$3:N$174)</f>
        <v>67164.5</v>
      </c>
      <c r="M21" s="46"/>
      <c r="N21" s="47"/>
      <c r="O21" s="41"/>
      <c r="Q21" s="42">
        <f>SUMIF(Expenses!$A$3:$A$174,'Current Working'!$A$17:$A$23,Expenses!Q$3:Q$174)</f>
        <v>165</v>
      </c>
      <c r="R21" s="42">
        <f>SUMIF(Expenses!$A$3:$A$174,'Current Working'!$A$17:$A$23,Expenses!R$3:R$174)</f>
        <v>67165</v>
      </c>
      <c r="S21" s="42">
        <f>SUMIF(Expenses!$A$3:$A$174,'Current Working'!$A$17:$A$23,Expenses!S$3:S$174)</f>
        <v>0</v>
      </c>
      <c r="T21" s="42">
        <f>SUMIF(Expenses!$A$3:$A$174,'Current Working'!$A$17:$A$23,Expenses!T$3:T$174)</f>
        <v>0</v>
      </c>
      <c r="U21" s="42">
        <f>SUMIF(Expenses!$A$3:$A$174,'Current Working'!$A$17:$A$23,Expenses!U$3:U$174)</f>
        <v>0</v>
      </c>
      <c r="V21" s="42">
        <f>SUMIF(Expenses!$A$3:$A$174,'Current Working'!$A$17:$A$23,Expenses!V$3:V$174)</f>
        <v>67164.5</v>
      </c>
      <c r="W21" s="42">
        <f>SUMIF(Expenses!$A$3:$A$174,'Current Working'!$A$17:$A$23,Expenses!W$3:W$174)</f>
        <v>67164.5</v>
      </c>
      <c r="X21" s="46"/>
      <c r="Y21" s="47"/>
      <c r="Z21" s="41"/>
      <c r="AA21" s="41"/>
      <c r="AB21" s="42">
        <f>SUMIF(Expenses!$A$3:$A$174,'Current Working'!$A$17:$A$23,Expenses!Z$3:Z$174)</f>
        <v>67165</v>
      </c>
      <c r="AC21" s="42">
        <f>SUMIF(Expenses!$A$3:$A$174,'Current Working'!$A$17:$A$23,Expenses!AA$3:AA$174)</f>
        <v>67165</v>
      </c>
      <c r="AD21" s="42">
        <f>SUMIF(Expenses!$A$3:$A$174,'Current Working'!$A$17:$A$23,Expenses!AB$3:AB$174)</f>
        <v>0</v>
      </c>
      <c r="AE21" s="42">
        <f>SUMIF(Expenses!$A$3:$A$174,'Current Working'!$A$17:$A$23,Expenses!AC$3:AC$174)</f>
        <v>0</v>
      </c>
      <c r="AF21" s="42">
        <f>SUMIF(Expenses!$A$3:$A$174,'Current Working'!$A$17:$A$23,Expenses!AD$3:AD$174)</f>
        <v>0</v>
      </c>
      <c r="AG21" s="42">
        <f>SUMIF(Expenses!$A$3:$A$174,'Current Working'!$A$17:$A$23,Expenses!AE$3:AE$174)</f>
        <v>0</v>
      </c>
      <c r="AH21" s="42">
        <f>SUMIF(Expenses!$A$3:$A$174,'Current Working'!$A$17:$A$23,Expenses!AF$3:AF$174)</f>
        <v>0</v>
      </c>
      <c r="AI21" s="46"/>
      <c r="AJ21" s="47"/>
      <c r="AK21" s="48"/>
      <c r="AL21" s="49"/>
      <c r="AM21" s="42">
        <f>SUMIF(Expenses!$A$3:$A$174,'Current Working'!$A$17:$A$23,Expenses!AI$3:AI$174)</f>
        <v>67165</v>
      </c>
      <c r="AN21" s="42">
        <f>SUMIF(Expenses!$A$3:$A$174,'Current Working'!$A$17:$A$23,Expenses!AJ$3:AJ$174)</f>
        <v>67165</v>
      </c>
      <c r="AO21" s="42">
        <f>SUMIF(Expenses!$A$3:$A$174,'Current Working'!$A$17:$A$23,Expenses!AK$3:AK$174)</f>
        <v>67165</v>
      </c>
      <c r="AP21" s="42">
        <f>SUMIF(Expenses!$A$3:$A$174,'Current Working'!$A$17:$A$23,Expenses!AL$3:AL$174)</f>
        <v>0</v>
      </c>
      <c r="AQ21" s="42">
        <f>SUMIF(Expenses!$A$3:$A$174,'Current Working'!$A$17:$A$23,Expenses!AM$3:AM$174)</f>
        <v>0</v>
      </c>
      <c r="AR21" s="42">
        <f>SUMIF(Expenses!$A$3:$A$174,'Current Working'!$A$17:$A$23,Expenses!AN$3:AN$174)</f>
        <v>0</v>
      </c>
      <c r="AS21" s="42">
        <f>SUMIF(Expenses!$A$3:$A$174,'Current Working'!$A$17:$A$23,Expenses!AO$3:AO$174)</f>
        <v>0</v>
      </c>
      <c r="AT21" s="42">
        <f>SUMIF(Expenses!$A$3:$A$174,'Current Working'!$A$17:$A$23,Expenses!AP$3:AP$174)</f>
        <v>0</v>
      </c>
      <c r="AU21" s="46"/>
      <c r="AV21" s="47"/>
      <c r="AW21" s="70"/>
      <c r="AY21" s="42"/>
      <c r="AZ21" s="42">
        <f>SUMIF(Expenses!$A$3:$A$174,'Current Working'!$A$17:$A$23,Expenses!AT$3:AT$174)</f>
        <v>0</v>
      </c>
      <c r="BA21" s="42">
        <f>SUMIF(Expenses!$A$3:$A$174,'Current Working'!$A$17:$A$23,Expenses!AV$3:AV$174)</f>
        <v>0</v>
      </c>
      <c r="BB21" s="42">
        <f>SUMIF(Expenses!$A$3:$A$174,'Current Working'!$A$17:$A$23,Expenses!AW$3:AW$174)</f>
        <v>0</v>
      </c>
      <c r="BC21" s="42">
        <f>SUMIF(Expenses!$A$3:$A$174,'Current Working'!$A$17:$A$23,Expenses!AX$3:AX$174)</f>
        <v>0</v>
      </c>
      <c r="BD21" s="42">
        <f>SUMIF(Expenses!$A$3:$A$174,'Current Working'!$A$17:$A$23,Expenses!AY$3:AY$174)</f>
        <v>0</v>
      </c>
      <c r="BE21" s="42">
        <f>SUMIF(Expenses!$A$3:$A$174,'Current Working'!$A$17:$A$23,Expenses!AZ$3:AZ$174)</f>
        <v>0</v>
      </c>
      <c r="BF21" s="46"/>
      <c r="BG21" s="47"/>
      <c r="BH21" s="70"/>
    </row>
    <row r="22" spans="1:60" s="67" customFormat="1" x14ac:dyDescent="0.25">
      <c r="A22" s="71">
        <v>7</v>
      </c>
      <c r="B22" s="66"/>
      <c r="C22" s="66"/>
      <c r="D22" s="40" t="s">
        <v>27</v>
      </c>
      <c r="E22" s="41"/>
      <c r="F22" s="42">
        <f>SUMIF(Expenses!$A$3:$A$174,'Current Working'!$A$17:$A$23,Expenses!H$3:H$174)</f>
        <v>0</v>
      </c>
      <c r="G22" s="42">
        <f>SUMIF(Expenses!$A$3:$A$174,'Current Working'!$A$17:$A$23,Expenses!I$3:I$174)</f>
        <v>0</v>
      </c>
      <c r="H22" s="42">
        <f>SUMIF(Expenses!$A$3:$A$174,'Current Working'!$A$17:$A$23,Expenses!J$3:J$174)</f>
        <v>0</v>
      </c>
      <c r="I22" s="42">
        <f>SUMIF(Expenses!$A$3:$A$174,'Current Working'!$A$17:$A$23,Expenses!K$3:K$174)</f>
        <v>0</v>
      </c>
      <c r="J22" s="42">
        <f>SUMIF(Expenses!$A$3:$A$174,'Current Working'!$A$17:$A$23,Expenses!L$3:L$174)</f>
        <v>0</v>
      </c>
      <c r="K22" s="42">
        <f>SUMIF(Expenses!$A$3:$A$174,'Current Working'!$A$17:$A$23,Expenses!M$3:M$174)</f>
        <v>0</v>
      </c>
      <c r="L22" s="42">
        <f>SUMIF(Expenses!$A$3:$A$174,'Current Working'!$A$17:$A$23,Expenses!N$3:N$174)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SUMIF(Expenses!$A$3:$A$174,'Current Working'!$A$17:$A$23,Expenses!Q$3:Q$174)</f>
        <v>1100</v>
      </c>
      <c r="R22" s="42">
        <f>SUMIF(Expenses!$A$3:$A$174,'Current Working'!$A$17:$A$23,Expenses!R$3:R$174)</f>
        <v>0</v>
      </c>
      <c r="S22" s="42">
        <f>SUMIF(Expenses!$A$3:$A$174,'Current Working'!$A$17:$A$23,Expenses!S$3:S$174)</f>
        <v>0</v>
      </c>
      <c r="T22" s="42">
        <f>SUMIF(Expenses!$A$3:$A$174,'Current Working'!$A$17:$A$23,Expenses!T$3:T$174)</f>
        <v>0</v>
      </c>
      <c r="U22" s="42">
        <f>SUMIF(Expenses!$A$3:$A$174,'Current Working'!$A$17:$A$23,Expenses!U$3:U$174)</f>
        <v>0</v>
      </c>
      <c r="V22" s="42">
        <f>SUMIF(Expenses!$A$3:$A$174,'Current Working'!$A$17:$A$23,Expenses!V$3:V$174)</f>
        <v>0</v>
      </c>
      <c r="W22" s="42">
        <f>SUMIF(Expenses!$A$3:$A$174,'Current Working'!$A$17:$A$23,Expenses!W$3:W$174)</f>
        <v>0</v>
      </c>
      <c r="X22" s="46">
        <f>+W22-Q22</f>
        <v>-1100</v>
      </c>
      <c r="Y22" s="47">
        <f>IFERROR(X22/Q22,"-")</f>
        <v>-1</v>
      </c>
      <c r="Z22" s="41"/>
      <c r="AA22" s="41"/>
      <c r="AB22" s="42">
        <f>SUMIF(Expenses!$A$3:$A$174,'Current Working'!$A$17:$A$23,Expenses!Z$3:Z$174)</f>
        <v>0</v>
      </c>
      <c r="AC22" s="42">
        <f>SUMIF(Expenses!$A$3:$A$174,'Current Working'!$A$17:$A$23,Expenses!AA$3:AA$174)</f>
        <v>0</v>
      </c>
      <c r="AD22" s="42">
        <f>SUMIF(Expenses!$A$3:$A$174,'Current Working'!$A$17:$A$23,Expenses!AB$3:AB$174)</f>
        <v>0</v>
      </c>
      <c r="AE22" s="42">
        <f>SUMIF(Expenses!$A$3:$A$174,'Current Working'!$A$17:$A$23,Expenses!AC$3:AC$174)</f>
        <v>0</v>
      </c>
      <c r="AF22" s="42">
        <f>SUMIF(Expenses!$A$3:$A$174,'Current Working'!$A$17:$A$23,Expenses!AD$3:AD$174)</f>
        <v>0</v>
      </c>
      <c r="AG22" s="42">
        <f>SUMIF(Expenses!$A$3:$A$174,'Current Working'!$A$17:$A$23,Expenses!AE$3:AE$174)</f>
        <v>0</v>
      </c>
      <c r="AH22" s="42">
        <f>SUMIF(Expenses!$A$3:$A$174,'Current Working'!$A$17:$A$23,Expenses!AF$3:AF$174)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SUMIF(Expenses!$A$3:$A$174,'Current Working'!$A$17:$A$23,Expenses!AI$3:AI$174)</f>
        <v>0</v>
      </c>
      <c r="AN22" s="42">
        <f>SUMIF(Expenses!$A$3:$A$174,'Current Working'!$A$17:$A$23,Expenses!AJ$3:AJ$174)</f>
        <v>0</v>
      </c>
      <c r="AO22" s="42">
        <f>SUMIF(Expenses!$A$3:$A$174,'Current Working'!$A$17:$A$23,Expenses!AK$3:AK$174)</f>
        <v>0</v>
      </c>
      <c r="AP22" s="42">
        <f>SUMIF(Expenses!$A$3:$A$174,'Current Working'!$A$17:$A$23,Expenses!AL$3:AL$174)</f>
        <v>0</v>
      </c>
      <c r="AQ22" s="42">
        <f>SUMIF(Expenses!$A$3:$A$174,'Current Working'!$A$17:$A$23,Expenses!AM$3:AM$174)</f>
        <v>0</v>
      </c>
      <c r="AR22" s="42">
        <f>SUMIF(Expenses!$A$3:$A$174,'Current Working'!$A$17:$A$23,Expenses!AN$3:AN$174)</f>
        <v>0</v>
      </c>
      <c r="AS22" s="42">
        <f>SUMIF(Expenses!$A$3:$A$174,'Current Working'!$A$17:$A$23,Expenses!AO$3:AO$174)</f>
        <v>0</v>
      </c>
      <c r="AT22" s="42">
        <f>SUMIF(Expenses!$A$3:$A$174,'Current Working'!$A$17:$A$23,Expenses!AP$3:AP$174)</f>
        <v>0</v>
      </c>
      <c r="AU22" s="46">
        <f>+AT22-AN22</f>
        <v>0</v>
      </c>
      <c r="AV22" s="47" t="str">
        <f t="shared" si="7"/>
        <v>-</v>
      </c>
      <c r="AW22" s="48"/>
      <c r="AY22" s="42">
        <f>SUMIF(Expenses!$A$3:$A$174,'Current Working'!$A$17:$A$23,Expenses!AS$3:AS$174)</f>
        <v>0</v>
      </c>
      <c r="AZ22" s="42">
        <f>SUMIF(Expenses!$A$3:$A$174,'Current Working'!$A$17:$A$23,Expenses!AT$3:AT$174)</f>
        <v>0</v>
      </c>
      <c r="BA22" s="42">
        <f>SUMIF(Expenses!$A$3:$A$174,'Current Working'!$A$17:$A$23,Expenses!AV$3:AV$174)</f>
        <v>0</v>
      </c>
      <c r="BB22" s="42">
        <f>SUMIF(Expenses!$A$3:$A$174,'Current Working'!$A$17:$A$23,Expenses!AW$3:AW$174)</f>
        <v>0</v>
      </c>
      <c r="BC22" s="42">
        <f>SUMIF(Expenses!$A$3:$A$174,'Current Working'!$A$17:$A$23,Expenses!AX$3:AX$174)</f>
        <v>0</v>
      </c>
      <c r="BD22" s="42">
        <f>SUMIF(Expenses!$A$3:$A$174,'Current Working'!$A$17:$A$23,Expenses!AY$3:AY$174)</f>
        <v>0</v>
      </c>
      <c r="BE22" s="42">
        <f>SUMIF(Expenses!$A$3:$A$174,'Current Working'!$A$17:$A$23,Expenses!AZ$3:AZ$174)</f>
        <v>0</v>
      </c>
      <c r="BF22" s="46">
        <f>+BE22-AZ22</f>
        <v>0</v>
      </c>
      <c r="BG22" s="47" t="str">
        <f>IFERROR(BF22/AZ22,"-")</f>
        <v>-</v>
      </c>
      <c r="BH22" s="48"/>
    </row>
    <row r="23" spans="1:60" s="67" customFormat="1" x14ac:dyDescent="0.25">
      <c r="A23" s="71">
        <v>8</v>
      </c>
      <c r="B23" s="66"/>
      <c r="C23" s="66"/>
      <c r="D23" s="40" t="s">
        <v>28</v>
      </c>
      <c r="E23" s="41"/>
      <c r="F23" s="42">
        <f>SUMIF(Expenses!$A$3:$A$174,'Current Working'!$A$17:$A$23,Expenses!H$3:H$174)</f>
        <v>100000</v>
      </c>
      <c r="G23" s="42">
        <f>SUMIF(Expenses!$A$3:$A$174,'Current Working'!$A$17:$A$23,Expenses!I$3:I$174)</f>
        <v>3259545</v>
      </c>
      <c r="H23" s="42">
        <f>SUMIF(Expenses!$A$3:$A$174,'Current Working'!$A$17:$A$23,Expenses!J$3:J$174)</f>
        <v>0</v>
      </c>
      <c r="I23" s="42">
        <f>SUMIF(Expenses!$A$3:$A$174,'Current Working'!$A$17:$A$23,Expenses!K$3:K$174)</f>
        <v>0</v>
      </c>
      <c r="J23" s="42">
        <f>SUMIF(Expenses!$A$3:$A$174,'Current Working'!$A$17:$A$23,Expenses!L$3:L$174)</f>
        <v>0</v>
      </c>
      <c r="K23" s="42">
        <f>SUMIF(Expenses!$A$3:$A$174,'Current Working'!$A$17:$A$23,Expenses!M$3:M$174)</f>
        <v>240627.16999999998</v>
      </c>
      <c r="L23" s="42">
        <f>SUMIF(Expenses!$A$3:$A$174,'Current Working'!$A$17:$A$23,Expenses!N$3:N$174)</f>
        <v>240627.16999999998</v>
      </c>
      <c r="M23" s="46">
        <f>L23-G23</f>
        <v>-3018917.83</v>
      </c>
      <c r="N23" s="47">
        <f>IFERROR(M23/G23,"-")</f>
        <v>-0.9261776812407867</v>
      </c>
      <c r="O23" s="41"/>
      <c r="Q23" s="42">
        <f>SUMIF(Expenses!$A$3:$A$174,'Current Working'!$A$17:$A$23,Expenses!Q$3:Q$174)</f>
        <v>63315</v>
      </c>
      <c r="R23" s="42">
        <f>SUMIF(Expenses!$A$3:$A$174,'Current Working'!$A$17:$A$23,Expenses!R$3:R$174)</f>
        <v>2683080</v>
      </c>
      <c r="S23" s="42">
        <f>SUMIF(Expenses!$A$3:$A$174,'Current Working'!$A$17:$A$23,Expenses!S$3:S$174)</f>
        <v>0</v>
      </c>
      <c r="T23" s="42">
        <f>SUMIF(Expenses!$A$3:$A$174,'Current Working'!$A$17:$A$23,Expenses!T$3:T$174)</f>
        <v>0</v>
      </c>
      <c r="U23" s="42">
        <f>SUMIF(Expenses!$A$3:$A$174,'Current Working'!$A$17:$A$23,Expenses!U$3:U$174)</f>
        <v>0</v>
      </c>
      <c r="V23" s="42">
        <f>SUMIF(Expenses!$A$3:$A$174,'Current Working'!$A$17:$A$23,Expenses!V$3:V$174)</f>
        <v>0</v>
      </c>
      <c r="W23" s="42">
        <f>SUMIF(Expenses!$A$3:$A$174,'Current Working'!$A$17:$A$23,Expenses!W$3:W$174)</f>
        <v>0</v>
      </c>
      <c r="X23" s="46">
        <f>+W23-Q23</f>
        <v>-63315</v>
      </c>
      <c r="Y23" s="72">
        <f>IFERROR(X23/L23,"-")</f>
        <v>-0.26312489981908527</v>
      </c>
      <c r="Z23" s="41"/>
      <c r="AA23" s="41"/>
      <c r="AB23" s="42">
        <f>SUMIF(Expenses!$A$3:$A$174,'Current Working'!$A$17:$A$23,Expenses!Z$3:Z$174)</f>
        <v>400000</v>
      </c>
      <c r="AC23" s="42">
        <f>SUMIF(Expenses!$A$3:$A$174,'Current Working'!$A$17:$A$23,Expenses!AA$3:AA$174)</f>
        <v>2683080</v>
      </c>
      <c r="AD23" s="42">
        <f>SUMIF(Expenses!$A$3:$A$174,'Current Working'!$A$17:$A$23,Expenses!AB$3:AB$174)</f>
        <v>0</v>
      </c>
      <c r="AE23" s="42">
        <f>SUMIF(Expenses!$A$3:$A$174,'Current Working'!$A$17:$A$23,Expenses!AC$3:AC$174)</f>
        <v>0</v>
      </c>
      <c r="AF23" s="42">
        <f>SUMIF(Expenses!$A$3:$A$174,'Current Working'!$A$17:$A$23,Expenses!AD$3:AD$174)</f>
        <v>0</v>
      </c>
      <c r="AG23" s="42">
        <f>SUMIF(Expenses!$A$3:$A$174,'Current Working'!$A$17:$A$23,Expenses!AE$3:AE$174)</f>
        <v>0</v>
      </c>
      <c r="AH23" s="42">
        <f>SUMIF(Expenses!$A$3:$A$174,'Current Working'!$A$17:$A$23,Expenses!AF$3:AF$174)</f>
        <v>0</v>
      </c>
      <c r="AI23" s="46">
        <f>+AH23-AC23</f>
        <v>-2683080</v>
      </c>
      <c r="AJ23" s="47">
        <f>IFERROR(AI23/AC23,"-")</f>
        <v>-1</v>
      </c>
      <c r="AK23" s="48"/>
      <c r="AL23" s="49"/>
      <c r="AM23" s="42">
        <f>SUMIF(Expenses!$A$3:$A$174,'Current Working'!$A$17:$A$23,Expenses!AI$3:AI$174)</f>
        <v>915000</v>
      </c>
      <c r="AN23" s="42">
        <f>SUMIF(Expenses!$A$3:$A$174,'Current Working'!$A$17:$A$23,Expenses!AJ$3:AJ$174)</f>
        <v>915000</v>
      </c>
      <c r="AO23" s="42">
        <f>SUMIF(Expenses!$A$3:$A$174,'Current Working'!$A$17:$A$23,Expenses!AK$3:AK$174)</f>
        <v>915000</v>
      </c>
      <c r="AP23" s="42">
        <f>SUMIF(Expenses!$A$3:$A$174,'Current Working'!$A$17:$A$23,Expenses!AL$3:AL$174)</f>
        <v>0</v>
      </c>
      <c r="AQ23" s="42">
        <f>SUMIF(Expenses!$A$3:$A$174,'Current Working'!$A$17:$A$23,Expenses!AM$3:AM$174)</f>
        <v>0</v>
      </c>
      <c r="AR23" s="42">
        <f>SUMIF(Expenses!$A$3:$A$174,'Current Working'!$A$17:$A$23,Expenses!AN$3:AN$174)</f>
        <v>0</v>
      </c>
      <c r="AS23" s="42">
        <f>SUMIF(Expenses!$A$3:$A$174,'Current Working'!$A$17:$A$23,Expenses!AO$3:AO$174)</f>
        <v>0</v>
      </c>
      <c r="AT23" s="42">
        <f>SUMIF(Expenses!$A$3:$A$174,'Current Working'!$A$17:$A$23,Expenses!AP$3:AP$174)</f>
        <v>0</v>
      </c>
      <c r="AU23" s="46">
        <f>+AT23-AN23</f>
        <v>-915000</v>
      </c>
      <c r="AV23" s="47">
        <f t="shared" si="7"/>
        <v>-1</v>
      </c>
      <c r="AW23" s="70"/>
      <c r="AY23" s="42">
        <f>SUMIF(Expenses!$A$3:$A$174,'Current Working'!$A$17:$A$23,Expenses!AS$3:AS$174)</f>
        <v>0</v>
      </c>
      <c r="AZ23" s="42">
        <f>SUMIF(Expenses!$A$3:$A$174,'Current Working'!$A$17:$A$23,Expenses!AT$3:AT$174)</f>
        <v>0</v>
      </c>
      <c r="BA23" s="42">
        <f>SUMIF(Expenses!$A$3:$A$174,'Current Working'!$A$17:$A$23,Expenses!AV$3:AV$174)</f>
        <v>0</v>
      </c>
      <c r="BB23" s="42">
        <f>SUMIF(Expenses!$A$3:$A$174,'Current Working'!$A$17:$A$23,Expenses!AW$3:AW$174)</f>
        <v>0</v>
      </c>
      <c r="BC23" s="42">
        <f>SUMIF(Expenses!$A$3:$A$174,'Current Working'!$A$17:$A$23,Expenses!AX$3:AX$174)</f>
        <v>0</v>
      </c>
      <c r="BD23" s="42">
        <f>SUMIF(Expenses!$A$3:$A$174,'Current Working'!$A$17:$A$23,Expenses!AY$3:AY$174)</f>
        <v>0</v>
      </c>
      <c r="BE23" s="42">
        <f>SUMIF(Expenses!$A$3:$A$174,'Current Working'!$A$17:$A$23,Expenses!AZ$3:AZ$174)</f>
        <v>0</v>
      </c>
      <c r="BF23" s="46">
        <f>+BE23-AZ23</f>
        <v>0</v>
      </c>
      <c r="BG23" s="47" t="str">
        <f>IFERROR(BF23/AZ23,"-")</f>
        <v>-</v>
      </c>
      <c r="BH23" s="70"/>
    </row>
    <row r="24" spans="1:60" s="67" customFormat="1" x14ac:dyDescent="0.25">
      <c r="A24" s="65"/>
      <c r="B24" s="73"/>
      <c r="C24" s="74" t="s">
        <v>29</v>
      </c>
      <c r="D24" s="75"/>
      <c r="E24" s="62"/>
      <c r="F24" s="76">
        <f t="shared" ref="F24:L24" si="8">SUM(F17:F23)</f>
        <v>165265</v>
      </c>
      <c r="G24" s="77">
        <f t="shared" si="8"/>
        <v>3453160</v>
      </c>
      <c r="H24" s="77">
        <f t="shared" si="8"/>
        <v>0</v>
      </c>
      <c r="I24" s="77">
        <f t="shared" si="8"/>
        <v>0</v>
      </c>
      <c r="J24" s="77">
        <f t="shared" si="8"/>
        <v>0</v>
      </c>
      <c r="K24" s="77">
        <f t="shared" si="8"/>
        <v>434113.18</v>
      </c>
      <c r="L24" s="77">
        <f t="shared" si="8"/>
        <v>434113.18</v>
      </c>
      <c r="M24" s="78">
        <f>L24-G24</f>
        <v>-3019046.82</v>
      </c>
      <c r="N24" s="47">
        <f>IFERROR(M24/G24,"-")</f>
        <v>-0.87428524018580078</v>
      </c>
      <c r="O24" s="41"/>
      <c r="Q24" s="77">
        <f t="shared" ref="Q24:X24" si="9">SUM(Q17:Q23)</f>
        <v>605770</v>
      </c>
      <c r="R24" s="77">
        <f t="shared" si="9"/>
        <v>2979520</v>
      </c>
      <c r="S24" s="77">
        <f t="shared" si="9"/>
        <v>0</v>
      </c>
      <c r="T24" s="77">
        <f t="shared" si="9"/>
        <v>0</v>
      </c>
      <c r="U24" s="77">
        <f t="shared" si="9"/>
        <v>0</v>
      </c>
      <c r="V24" s="77">
        <f t="shared" si="9"/>
        <v>169300.13</v>
      </c>
      <c r="W24" s="77">
        <f t="shared" si="9"/>
        <v>169300.13</v>
      </c>
      <c r="X24" s="76">
        <f t="shared" si="9"/>
        <v>-503469.37</v>
      </c>
      <c r="Y24" s="47">
        <f>IFERROR(X24/Q24,"-")</f>
        <v>-0.83112298397081397</v>
      </c>
      <c r="Z24" s="41"/>
      <c r="AA24" s="41"/>
      <c r="AB24" s="76">
        <f t="shared" ref="AB24:AI24" si="10">SUM(AB17:AB23)</f>
        <v>540475</v>
      </c>
      <c r="AC24" s="77">
        <f t="shared" si="10"/>
        <v>3350048</v>
      </c>
      <c r="AD24" s="77">
        <f t="shared" si="10"/>
        <v>0</v>
      </c>
      <c r="AE24" s="77">
        <f t="shared" si="10"/>
        <v>0</v>
      </c>
      <c r="AF24" s="77">
        <f t="shared" si="10"/>
        <v>0</v>
      </c>
      <c r="AG24" s="77">
        <f t="shared" si="10"/>
        <v>183284.59</v>
      </c>
      <c r="AH24" s="77">
        <f t="shared" si="10"/>
        <v>183284.59</v>
      </c>
      <c r="AI24" s="77">
        <f t="shared" si="10"/>
        <v>-3099598.41</v>
      </c>
      <c r="AJ24" s="47">
        <f>IFERROR(AI24/AC24,"-")</f>
        <v>-0.92523999954627523</v>
      </c>
      <c r="AK24" s="68"/>
      <c r="AL24" s="79"/>
      <c r="AM24" s="76">
        <f t="shared" ref="AM24:AU24" si="11">SUM(AM17:AM23)</f>
        <v>1055475</v>
      </c>
      <c r="AN24" s="77">
        <f t="shared" si="11"/>
        <v>1055475</v>
      </c>
      <c r="AO24" s="77">
        <f t="shared" si="11"/>
        <v>1055475</v>
      </c>
      <c r="AP24" s="77">
        <f t="shared" si="11"/>
        <v>0</v>
      </c>
      <c r="AQ24" s="77">
        <f t="shared" si="11"/>
        <v>0</v>
      </c>
      <c r="AR24" s="77">
        <f t="shared" si="11"/>
        <v>0</v>
      </c>
      <c r="AS24" s="77">
        <f t="shared" si="11"/>
        <v>0</v>
      </c>
      <c r="AT24" s="77">
        <f t="shared" si="11"/>
        <v>0</v>
      </c>
      <c r="AU24" s="77">
        <f t="shared" si="11"/>
        <v>-988310</v>
      </c>
      <c r="AV24" s="47">
        <f t="shared" si="7"/>
        <v>-0.93636514365570001</v>
      </c>
      <c r="AW24" s="68"/>
      <c r="AY24" s="76">
        <f>SUM(AY17:AY23)</f>
        <v>0</v>
      </c>
      <c r="AZ24" s="77">
        <f t="shared" ref="AZ24:BF24" si="12">SUM(AZ17:AZ23)</f>
        <v>0</v>
      </c>
      <c r="BA24" s="77">
        <f t="shared" si="12"/>
        <v>0</v>
      </c>
      <c r="BB24" s="77">
        <f t="shared" si="12"/>
        <v>0</v>
      </c>
      <c r="BC24" s="77">
        <f t="shared" si="12"/>
        <v>0</v>
      </c>
      <c r="BD24" s="77">
        <f t="shared" si="12"/>
        <v>0</v>
      </c>
      <c r="BE24" s="77">
        <f t="shared" si="12"/>
        <v>0</v>
      </c>
      <c r="BF24" s="77">
        <f t="shared" si="12"/>
        <v>0</v>
      </c>
      <c r="BG24" s="47" t="str">
        <f>IFERROR(BF24/AZ24,"-")</f>
        <v>-</v>
      </c>
      <c r="BH24" s="68"/>
    </row>
    <row r="25" spans="1:60" s="67" customFormat="1" x14ac:dyDescent="0.25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2"/>
      <c r="BB25" s="62"/>
      <c r="BC25" s="62"/>
      <c r="BD25" s="62"/>
      <c r="BE25" s="62"/>
      <c r="BF25" s="62"/>
      <c r="BG25" s="63"/>
      <c r="BH25" s="68"/>
    </row>
    <row r="26" spans="1:60" s="67" customFormat="1" ht="15" customHeight="1" x14ac:dyDescent="0.25">
      <c r="A26" s="65"/>
      <c r="B26" s="74" t="s">
        <v>30</v>
      </c>
      <c r="C26" s="74"/>
      <c r="D26" s="75"/>
      <c r="E26" s="62"/>
      <c r="F26" s="64"/>
      <c r="G26" s="62"/>
      <c r="H26" s="62"/>
      <c r="I26" s="62"/>
      <c r="J26" s="62"/>
      <c r="K26" s="62"/>
      <c r="L26" s="62"/>
      <c r="M26" s="62"/>
      <c r="N26" s="63"/>
      <c r="O26" s="41"/>
      <c r="Q26" s="62"/>
      <c r="R26" s="62"/>
      <c r="S26" s="62"/>
      <c r="T26" s="62"/>
      <c r="U26" s="62"/>
      <c r="V26" s="62"/>
      <c r="W26" s="62"/>
      <c r="X26" s="62"/>
      <c r="Y26" s="63"/>
      <c r="Z26" s="41"/>
      <c r="AA26" s="41"/>
      <c r="AB26" s="64"/>
      <c r="AC26" s="62"/>
      <c r="AD26" s="62"/>
      <c r="AE26" s="62"/>
      <c r="AF26" s="62"/>
      <c r="AG26" s="62"/>
      <c r="AH26" s="62"/>
      <c r="AI26" s="62"/>
      <c r="AJ26" s="63"/>
      <c r="AK26" s="68"/>
      <c r="AL26" s="79"/>
      <c r="AM26" s="64"/>
      <c r="AN26" s="62"/>
      <c r="AO26" s="62"/>
      <c r="AP26" s="62"/>
      <c r="AQ26" s="62"/>
      <c r="AR26" s="62"/>
      <c r="AS26" s="62"/>
      <c r="AT26" s="62"/>
      <c r="AU26" s="62"/>
      <c r="AV26" s="63"/>
      <c r="AW26" s="68"/>
      <c r="AY26" s="64"/>
      <c r="AZ26" s="62"/>
      <c r="BA26" s="62"/>
      <c r="BB26" s="62"/>
      <c r="BC26" s="62"/>
      <c r="BD26" s="62"/>
      <c r="BE26" s="62"/>
      <c r="BF26" s="62"/>
      <c r="BG26" s="63"/>
      <c r="BH26" s="68"/>
    </row>
    <row r="27" spans="1:60" s="67" customFormat="1" ht="15" customHeight="1" x14ac:dyDescent="0.25">
      <c r="A27" s="65">
        <v>10</v>
      </c>
      <c r="B27" s="39"/>
      <c r="C27" s="39"/>
      <c r="D27" s="40" t="s">
        <v>119</v>
      </c>
      <c r="E27" s="62"/>
      <c r="F27" s="42">
        <f>SUMIF(Revenues!$A$3:$A$16,'Current Working'!$A$27:$A$28,Revenues!H$3:H$16)</f>
        <v>0</v>
      </c>
      <c r="G27" s="42">
        <f>SUMIF(Revenues!$A$3:$A$16,'Current Working'!$A$27:$A$28,Revenues!I$3:I$16)</f>
        <v>0</v>
      </c>
      <c r="H27" s="42">
        <f>SUMIF(Revenues!$A$3:$A$16,'Current Working'!$A$27:$A$28,Revenues!J$3:J$16)</f>
        <v>0</v>
      </c>
      <c r="I27" s="42">
        <f>SUMIF(Revenues!$A$3:$A$16,'Current Working'!$A$27:$A$28,Revenues!K$3:K$16)</f>
        <v>0</v>
      </c>
      <c r="J27" s="42">
        <f>SUMIF(Revenues!$A$3:$A$16,'Current Working'!$A$27:$A$28,Revenues!L$3:L$16)</f>
        <v>0</v>
      </c>
      <c r="K27" s="42">
        <f>SUMIF(Revenues!$A$3:$A$16,'Current Working'!$A$27:$A$28,Revenues!M$3:M$16)</f>
        <v>0</v>
      </c>
      <c r="L27" s="42">
        <f>SUMIF(Revenues!$A$3:$A$16,'Current Working'!$A$27:$A$28,Revenues!N$3:N$16)</f>
        <v>0</v>
      </c>
      <c r="M27" s="46">
        <f>L27-G27</f>
        <v>0</v>
      </c>
      <c r="N27" s="47" t="str">
        <f>IFERROR(M27/G27,"-")</f>
        <v>-</v>
      </c>
      <c r="O27" s="41"/>
      <c r="Q27" s="42">
        <f ca="1">SUMIF(Revenues!$A$3:$A$13,'Current Working'!$A$27:$A$28,Revenues!Q$3:Q$11)</f>
        <v>0</v>
      </c>
      <c r="R27" s="42">
        <f ca="1">SUMIF(Revenues!$A$3:$A$13,'Current Working'!$A$27:$A$28,Revenues!R$3:R$11)</f>
        <v>0</v>
      </c>
      <c r="S27" s="42">
        <f ca="1">SUMIF(Revenues!$A$3:$A$13,'Current Working'!$A$27:$A$28,Revenues!S$3:S$11)</f>
        <v>0</v>
      </c>
      <c r="T27" s="42">
        <f ca="1">SUMIF(Revenues!$A$3:$A$13,'Current Working'!$A$27:$A$28,Revenues!T$3:T$11)</f>
        <v>0</v>
      </c>
      <c r="U27" s="42">
        <f ca="1">SUMIF(Revenues!$A$3:$A$13,'Current Working'!$A$27:$A$28,Revenues!U$3:U$11)</f>
        <v>0</v>
      </c>
      <c r="V27" s="42">
        <f ca="1">SUMIF(Revenues!$A$3:$A$13,'Current Working'!$A$27:$A$28,Revenues!V$3:V$11)</f>
        <v>0</v>
      </c>
      <c r="W27" s="42">
        <f ca="1">SUMIF(Revenues!$A$3:$A$13,'Current Working'!$A$27:$A$28,Revenues!W$3:W$11)</f>
        <v>0</v>
      </c>
      <c r="X27" s="46">
        <f ca="1">Q27-M27</f>
        <v>0</v>
      </c>
      <c r="Y27" s="47" t="str">
        <f ca="1">IFERROR(X27/L27,"-")</f>
        <v>-</v>
      </c>
      <c r="Z27" s="41"/>
      <c r="AA27" s="41"/>
      <c r="AB27" s="42">
        <f ca="1">SUMIF(Revenues!$A$3:$A$13,'Current Working'!$A$27,Revenues!Z$3:Z$11)</f>
        <v>0</v>
      </c>
      <c r="AC27" s="42">
        <f ca="1">SUMIF(Revenues!$A$3:$A$13,'Current Working'!$A$27,Revenues!AA$3:AA$11)</f>
        <v>0</v>
      </c>
      <c r="AD27" s="42">
        <f ca="1">SUMIF(Revenues!$A$3:$A$13,'Current Working'!$A$27,Revenues!AB$3:AB$11)</f>
        <v>0</v>
      </c>
      <c r="AE27" s="42">
        <f ca="1">SUMIF(Revenues!$A$3:$A$13,'Current Working'!$A$27,Revenues!AC$3:AC$11)</f>
        <v>0</v>
      </c>
      <c r="AF27" s="42">
        <f ca="1">SUMIF(Revenues!$A$3:$A$13,'Current Working'!$A$27,Revenues!AD$3:AD$11)</f>
        <v>0</v>
      </c>
      <c r="AG27" s="42">
        <f ca="1">SUMIF(Revenues!$A$3:$A$13,'Current Working'!$A$27,Revenues!AE$3:AE$11)</f>
        <v>0</v>
      </c>
      <c r="AH27" s="42">
        <f ca="1">SUMIF(Revenues!$A$3:$A$13,'Current Working'!$A$27,Revenues!AF$3:AF$11)</f>
        <v>0</v>
      </c>
      <c r="AI27" s="46"/>
      <c r="AJ27" s="47"/>
      <c r="AK27" s="68"/>
      <c r="AL27" s="79"/>
      <c r="AM27" s="42">
        <f ca="1">SUMIF(Revenues!$A$3:$A$13,'Current Working'!$A$27,Revenues!AI$3:AI$11)</f>
        <v>0</v>
      </c>
      <c r="AN27" s="42">
        <f ca="1">SUMIF(Revenues!$A$3:$A$13,'Current Working'!$A$27,Revenues!AJ$3:AJ$11)</f>
        <v>0</v>
      </c>
      <c r="AO27" s="42">
        <f ca="1">SUMIF(Revenues!$A$3:$A$13,'Current Working'!$A$27,Revenues!AK$3:AK$11)</f>
        <v>0</v>
      </c>
      <c r="AP27" s="42">
        <f ca="1">SUMIF(Revenues!$A$3:$A$13,'Current Working'!$A$27,Revenues!AL$3:AL$11)</f>
        <v>0</v>
      </c>
      <c r="AQ27" s="42">
        <f ca="1">SUMIF(Revenues!$A$3:$A$13,'Current Working'!$A$27,Revenues!AM$3:AM$11)</f>
        <v>0</v>
      </c>
      <c r="AR27" s="42">
        <f ca="1">SUMIF(Revenues!$A$3:$A$13,'Current Working'!$A$27,Revenues!AN$3:AN$11)</f>
        <v>0</v>
      </c>
      <c r="AS27" s="42">
        <f ca="1">SUMIF(Revenues!$A$3:$A$13,'Current Working'!$A$27,Revenues!AO$3:AO$11)</f>
        <v>0</v>
      </c>
      <c r="AT27" s="42">
        <f ca="1">SUMIF(Revenues!$A$3:$A$13,'Current Working'!$A$27,Revenues!AP$3:AP$11)</f>
        <v>0</v>
      </c>
      <c r="AU27" s="46">
        <f ca="1">AK27-AH27</f>
        <v>0</v>
      </c>
      <c r="AV27" s="47" t="str">
        <f ca="1">IFERROR(AU27/AF27,"-")</f>
        <v>-</v>
      </c>
      <c r="AW27" s="68"/>
      <c r="AY27" s="42">
        <f ca="1">SUMIF(Revenues!$A$3:$A$13,'Current Working'!$A$27,Revenues!AS$3:AS$11)</f>
        <v>0</v>
      </c>
      <c r="AZ27" s="42">
        <f ca="1">SUMIF(Revenues!$A$3:$A$13,'Current Working'!$A$27,Revenues!AT$3:AT$11)</f>
        <v>0</v>
      </c>
      <c r="BA27" s="42">
        <f ca="1">SUMIF(Revenues!$A$3:$A$13,'Current Working'!$A$27,Revenues!AV$3:AV$11)</f>
        <v>0</v>
      </c>
      <c r="BB27" s="42">
        <f ca="1">SUMIF(Revenues!$A$3:$A$13,'Current Working'!$A$27,Revenues!AW$3:AW$11)</f>
        <v>0</v>
      </c>
      <c r="BC27" s="42">
        <f ca="1">SUMIF(Revenues!$A$3:$A$13,'Current Working'!$A$27,Revenues!AX$3:AX$11)</f>
        <v>0</v>
      </c>
      <c r="BD27" s="42">
        <f ca="1">SUMIF(Revenues!$A$3:$A$13,'Current Working'!$A$27,Revenues!AY$3:AY$11)</f>
        <v>0</v>
      </c>
      <c r="BE27" s="42">
        <f ca="1">SUMIF(Revenues!$A$3:$A$13,'Current Working'!$A$27,Revenues!AZ$3:AZ$11)</f>
        <v>0</v>
      </c>
      <c r="BF27" s="46">
        <f ca="1">AW27-AT27</f>
        <v>0</v>
      </c>
      <c r="BG27" s="47" t="str">
        <f ca="1">IFERROR(BF27/AR27,"-")</f>
        <v>-</v>
      </c>
      <c r="BH27" s="68"/>
    </row>
    <row r="28" spans="1:60" s="67" customFormat="1" ht="15" customHeight="1" x14ac:dyDescent="0.25">
      <c r="A28" s="65">
        <v>11</v>
      </c>
      <c r="B28" s="39"/>
      <c r="C28" s="39"/>
      <c r="D28" s="40" t="s">
        <v>120</v>
      </c>
      <c r="E28" s="62"/>
      <c r="F28" s="42">
        <f>SUMIF(Revenues!$A$3:$A$16,'Current Working'!$A$27:$A$28,Revenues!H$3:H$16)</f>
        <v>0</v>
      </c>
      <c r="G28" s="42">
        <f>SUMIF(Revenues!$A$3:$A$16,'Current Working'!$A$27:$A$28,Revenues!I$3:I$16)</f>
        <v>0</v>
      </c>
      <c r="H28" s="42">
        <f>SUMIF(Revenues!$A$3:$A$16,'Current Working'!$A$27:$A$28,Revenues!J$3:J$16)</f>
        <v>0</v>
      </c>
      <c r="I28" s="42">
        <f>SUMIF(Revenues!$A$3:$A$16,'Current Working'!$A$27:$A$28,Revenues!K$3:K$16)</f>
        <v>0</v>
      </c>
      <c r="J28" s="42">
        <f>SUMIF(Revenues!$A$3:$A$16,'Current Working'!$A$27:$A$28,Revenues!L$3:L$16)</f>
        <v>0</v>
      </c>
      <c r="K28" s="42">
        <f>SUMIF(Revenues!$A$3:$A$16,'Current Working'!$A$27:$A$28,Revenues!M$3:M$16)</f>
        <v>0</v>
      </c>
      <c r="L28" s="42">
        <f>SUMIF(Revenues!$A$3:$A$16,'Current Working'!$A$27:$A$28,Revenues!N$3:N$16)</f>
        <v>0</v>
      </c>
      <c r="M28" s="46"/>
      <c r="N28" s="47"/>
      <c r="O28" s="41"/>
      <c r="Q28" s="42">
        <f ca="1">SUMIF(Revenues!$A$3:$A$13,'Current Working'!$A$27:$A$28,Revenues!Q$3:Q$11)</f>
        <v>0</v>
      </c>
      <c r="R28" s="42">
        <f ca="1">SUMIF(Revenues!$A$3:$A$13,'Current Working'!$A$27:$A$28,Revenues!R$3:R$11)</f>
        <v>0</v>
      </c>
      <c r="S28" s="42">
        <f ca="1">SUMIF(Revenues!$A$3:$A$13,'Current Working'!$A$27:$A$28,Revenues!S$3:S$11)</f>
        <v>0</v>
      </c>
      <c r="T28" s="42">
        <f ca="1">SUMIF(Revenues!$A$3:$A$13,'Current Working'!$A$27:$A$28,Revenues!T$3:T$11)</f>
        <v>0</v>
      </c>
      <c r="U28" s="42">
        <f ca="1">SUMIF(Revenues!$A$3:$A$13,'Current Working'!$A$27:$A$28,Revenues!U$3:U$11)</f>
        <v>0</v>
      </c>
      <c r="V28" s="42">
        <f ca="1">SUMIF(Revenues!$A$3:$A$13,'Current Working'!$A$27:$A$28,Revenues!V$3:V$11)</f>
        <v>0</v>
      </c>
      <c r="W28" s="42">
        <f ca="1">SUMIF(Revenues!$A$3:$A$13,'Current Working'!$A$27:$A$28,Revenues!W$3:W$11)</f>
        <v>0</v>
      </c>
      <c r="X28" s="46"/>
      <c r="Y28" s="47"/>
      <c r="Z28" s="41"/>
      <c r="AA28" s="41"/>
      <c r="AB28" s="42"/>
      <c r="AC28" s="42"/>
      <c r="AD28" s="42"/>
      <c r="AE28" s="42"/>
      <c r="AF28" s="42"/>
      <c r="AG28" s="42"/>
      <c r="AH28" s="42"/>
      <c r="AI28" s="46"/>
      <c r="AJ28" s="47"/>
      <c r="AK28" s="68"/>
      <c r="AL28" s="79"/>
      <c r="AM28" s="42">
        <f ca="1">SUMIF(Revenues!$A$3:$A$13,'Current Working'!$A$27,Revenues!AI$3:AI$11)</f>
        <v>0</v>
      </c>
      <c r="AN28" s="42">
        <f ca="1">SUMIF(Revenues!$A$3:$A$13,'Current Working'!$A$27,Revenues!AJ$3:AJ$11)</f>
        <v>0</v>
      </c>
      <c r="AO28" s="42">
        <f ca="1">SUMIF(Revenues!$A$3:$A$13,'Current Working'!$A$27,Revenues!AK$3:AK$11)</f>
        <v>0</v>
      </c>
      <c r="AP28" s="42">
        <f ca="1">SUMIF(Revenues!$A$3:$A$13,'Current Working'!$A$27,Revenues!AL$3:AL$11)</f>
        <v>0</v>
      </c>
      <c r="AQ28" s="42">
        <f ca="1">SUMIF(Revenues!$A$3:$A$13,'Current Working'!$A$27,Revenues!AM$3:AM$11)</f>
        <v>0</v>
      </c>
      <c r="AR28" s="42">
        <f ca="1">SUMIF(Revenues!$A$3:$A$13,'Current Working'!$A$27,Revenues!AN$3:AN$11)</f>
        <v>0</v>
      </c>
      <c r="AS28" s="42">
        <f ca="1">SUMIF(Revenues!$A$3:$A$13,'Current Working'!$A$27,Revenues!AO$3:AO$11)</f>
        <v>0</v>
      </c>
      <c r="AT28" s="42">
        <f ca="1">SUMIF(Revenues!$A$3:$A$13,'Current Working'!$A$27,Revenues!AP$3:AP$11)</f>
        <v>0</v>
      </c>
      <c r="AU28" s="46"/>
      <c r="AV28" s="47"/>
      <c r="AW28" s="68"/>
      <c r="AY28" s="42">
        <f ca="1">SUMIF(Revenues!$A$3:$A$13,'Current Working'!$A$27,Revenues!AS$3:AS$11)</f>
        <v>0</v>
      </c>
      <c r="AZ28" s="42">
        <f ca="1">SUMIF(Revenues!$A$3:$A$13,'Current Working'!$A$27,Revenues!AT$3:AT$11)</f>
        <v>0</v>
      </c>
      <c r="BA28" s="42">
        <f ca="1">SUMIF(Revenues!$A$3:$A$13,'Current Working'!$A$27,Revenues!AV$3:AV$11)</f>
        <v>0</v>
      </c>
      <c r="BB28" s="42">
        <f ca="1">SUMIF(Revenues!$A$3:$A$13,'Current Working'!$A$27,Revenues!AW$3:AW$11)</f>
        <v>0</v>
      </c>
      <c r="BC28" s="42">
        <f ca="1">SUMIF(Revenues!$A$3:$A$13,'Current Working'!$A$27,Revenues!AX$3:AX$11)</f>
        <v>0</v>
      </c>
      <c r="BD28" s="42">
        <f ca="1">SUMIF(Revenues!$A$3:$A$13,'Current Working'!$A$27,Revenues!AY$3:AY$11)</f>
        <v>0</v>
      </c>
      <c r="BE28" s="42">
        <f ca="1">SUMIF(Revenues!$A$3:$A$13,'Current Working'!$A$27,Revenues!AZ$3:AZ$11)</f>
        <v>0</v>
      </c>
      <c r="BF28" s="46"/>
      <c r="BG28" s="47"/>
      <c r="BH28" s="68"/>
    </row>
    <row r="29" spans="1:60" s="67" customFormat="1" ht="15" customHeight="1" x14ac:dyDescent="0.25">
      <c r="A29" s="65">
        <v>12</v>
      </c>
      <c r="B29" s="39"/>
      <c r="C29" s="39"/>
      <c r="D29" s="40" t="s">
        <v>31</v>
      </c>
      <c r="E29" s="62"/>
      <c r="F29" s="42">
        <f>SUMIF(Revenues!$A$3:$A$16,'Current Working'!$A$27:$A$28,Revenues!H$3:H$16)</f>
        <v>0</v>
      </c>
      <c r="G29" s="42">
        <f>SUMIF(Revenues!$A$3:$A$16,'Current Working'!$A$27:$A$28,Revenues!I$3:I$16)</f>
        <v>0</v>
      </c>
      <c r="H29" s="42">
        <f>SUMIF(Revenues!$A$3:$A$16,'Current Working'!$A$27:$A$28,Revenues!J$3:J$16)</f>
        <v>0</v>
      </c>
      <c r="I29" s="42">
        <f>SUMIF(Revenues!$A$3:$A$16,'Current Working'!$A$27:$A$28,Revenues!K$3:K$16)</f>
        <v>0</v>
      </c>
      <c r="J29" s="42">
        <f>SUMIF(Revenues!$A$3:$A$16,'Current Working'!$A$27:$A$28,Revenues!L$3:L$16)</f>
        <v>0</v>
      </c>
      <c r="K29" s="42">
        <f>SUMIF(Revenues!$A$3:$A$16,'Current Working'!$A$27:$A$28,Revenues!M$3:M$16)</f>
        <v>0</v>
      </c>
      <c r="L29" s="42">
        <f>SUMIF(Revenues!$A$3:$A$16,'Current Working'!$A$27:$A$28,Revenues!N$3:N$16)</f>
        <v>0</v>
      </c>
      <c r="M29" s="46">
        <f>L29-G29</f>
        <v>0</v>
      </c>
      <c r="N29" s="47" t="str">
        <f>IFERROR(M29/G29,"-")</f>
        <v>-</v>
      </c>
      <c r="O29" s="41"/>
      <c r="Q29" s="42">
        <f>-SUMIF(Expenses!$A$3:$A$174,'Current Working'!$A$29,Expenses!Q$3:Q$174)</f>
        <v>-3540</v>
      </c>
      <c r="R29" s="42">
        <f>-SUMIF(Expenses!$A$3:$A$174,'Current Working'!$A$29,Expenses!R$3:R$174)</f>
        <v>0</v>
      </c>
      <c r="S29" s="42">
        <f>-SUMIF(Expenses!$A$3:$A$174,'Current Working'!$A$29,Expenses!S$3:S$174)</f>
        <v>0</v>
      </c>
      <c r="T29" s="42">
        <f>-SUMIF(Expenses!$A$3:$A$174,'Current Working'!$A$29,Expenses!T$3:T$174)</f>
        <v>0</v>
      </c>
      <c r="U29" s="42">
        <f>-SUMIF(Expenses!$A$3:$A$174,'Current Working'!$A$29,Expenses!U$3:U$174)</f>
        <v>0</v>
      </c>
      <c r="V29" s="42">
        <f>-SUMIF(Expenses!$A$3:$A$174,'Current Working'!$A$29,Expenses!V$3:V$174)</f>
        <v>0</v>
      </c>
      <c r="W29" s="42">
        <f>-SUMIF(Expenses!$A$3:$A$174,'Current Working'!$A$29,Expenses!W$3:W$174)</f>
        <v>0</v>
      </c>
      <c r="X29" s="82">
        <f>Q29-M29</f>
        <v>-3540</v>
      </c>
      <c r="Y29" s="47" t="str">
        <f>IFERROR(X29/L29,"-")</f>
        <v>-</v>
      </c>
      <c r="Z29" s="41"/>
      <c r="AA29" s="41"/>
      <c r="AB29" s="42">
        <f>-SUMIF(Expenses!$A$3:$A$174,'Current Working'!$A$29,Expenses!Z$3:Z$174)</f>
        <v>0</v>
      </c>
      <c r="AC29" s="42">
        <f>-SUMIF(Expenses!$A$3:$A$174,'Current Working'!$A$29,Expenses!AA$3:AA$174)</f>
        <v>0</v>
      </c>
      <c r="AD29" s="42">
        <f>-SUMIF(Expenses!$A$3:$A$174,'Current Working'!$A$29,Expenses!AB$3:AB$174)</f>
        <v>0</v>
      </c>
      <c r="AE29" s="42">
        <f>-SUMIF(Expenses!$A$3:$A$174,'Current Working'!$A$29,Expenses!AC$3:AC$174)</f>
        <v>0</v>
      </c>
      <c r="AF29" s="42">
        <f>-SUMIF(Expenses!$A$3:$A$174,'Current Working'!$A$29,Expenses!AD$3:AD$174)</f>
        <v>0</v>
      </c>
      <c r="AG29" s="42">
        <f>-SUMIF(Expenses!$A$3:$A$174,'Current Working'!$A$29,Expenses!AE$3:AE$174)</f>
        <v>0</v>
      </c>
      <c r="AH29" s="42">
        <f>-SUMIF(Expenses!$A$3:$A$174,'Current Working'!$A$29,Expenses!AF$3:AF$174)</f>
        <v>0</v>
      </c>
      <c r="AI29" s="46"/>
      <c r="AJ29" s="47"/>
      <c r="AK29" s="68"/>
      <c r="AL29" s="79"/>
      <c r="AM29" s="81">
        <f>-SUMIF(Expenses!$A$3:$A$174,'Current Working'!$A$29,Expenses!AI$3:AI$174)</f>
        <v>0</v>
      </c>
      <c r="AN29" s="81">
        <f>-SUMIF(Expenses!$A$3:$A$174,'Current Working'!$A$29,Expenses!AJ$3:AJ$174)</f>
        <v>0</v>
      </c>
      <c r="AO29" s="81">
        <f>-SUMIF(Expenses!$A$3:$A$174,'Current Working'!$A$29,Expenses!AK$3:AK$174)</f>
        <v>0</v>
      </c>
      <c r="AP29" s="81">
        <f>-SUMIF(Expenses!$A$3:$A$174,'Current Working'!$A$29,Expenses!AL$3:AL$174)</f>
        <v>0</v>
      </c>
      <c r="AQ29" s="81">
        <f>-SUMIF(Expenses!$A$3:$A$174,'Current Working'!$A$29,Expenses!AM$3:AM$174)</f>
        <v>0</v>
      </c>
      <c r="AR29" s="81">
        <f>-SUMIF(Expenses!$A$3:$A$174,'Current Working'!$A$29,Expenses!AN$3:AN$174)</f>
        <v>0</v>
      </c>
      <c r="AS29" s="81">
        <f>-SUMIF(Expenses!$A$3:$A$174,'Current Working'!$A$29,Expenses!AO$3:AO$174)</f>
        <v>0</v>
      </c>
      <c r="AT29" s="81">
        <f>-SUMIF(Expenses!$A$3:$A$174,'Current Working'!$A$29,Expenses!AP$3:AP$174)</f>
        <v>0</v>
      </c>
      <c r="AU29" s="46">
        <f>+AT29-AN29</f>
        <v>0</v>
      </c>
      <c r="AV29" s="47" t="str">
        <f>IFERROR(AU29/AF29,"-")</f>
        <v>-</v>
      </c>
      <c r="AW29" s="68"/>
      <c r="AY29" s="81">
        <f>-SUMIF(Expenses!$A$3:$A$174,'Current Working'!$A$29,Expenses!AS$3:AS$174)</f>
        <v>0</v>
      </c>
      <c r="AZ29" s="81">
        <f>-SUMIF(Expenses!$A$3:$A$174,'Current Working'!$A$29,Expenses!AT$3:AT$174)</f>
        <v>0</v>
      </c>
      <c r="BA29" s="81">
        <f>-SUMIF(Expenses!$A$3:$A$174,'Current Working'!$A$29,Expenses!AV$3:AV$174)</f>
        <v>0</v>
      </c>
      <c r="BB29" s="81">
        <f>-SUMIF(Expenses!$A$3:$A$174,'Current Working'!$A$29,Expenses!AW$3:AW$174)</f>
        <v>0</v>
      </c>
      <c r="BC29" s="81">
        <f>-SUMIF(Expenses!$A$3:$A$174,'Current Working'!$A$29,Expenses!AX$3:AX$174)</f>
        <v>0</v>
      </c>
      <c r="BD29" s="81">
        <f>-SUMIF(Expenses!$A$3:$A$174,'Current Working'!$A$29,Expenses!AY$3:AY$174)</f>
        <v>0</v>
      </c>
      <c r="BE29" s="81">
        <f>-SUMIF(Expenses!$A$3:$A$174,'Current Working'!$A$29,Expenses!AZ$3:AZ$174)</f>
        <v>0</v>
      </c>
      <c r="BF29" s="46">
        <f>+BE29-AZ29</f>
        <v>0</v>
      </c>
      <c r="BG29" s="47" t="str">
        <f>IFERROR(BF29/AR29,"-")</f>
        <v>-</v>
      </c>
      <c r="BH29" s="68"/>
    </row>
    <row r="30" spans="1:60" s="67" customFormat="1" ht="15" customHeight="1" x14ac:dyDescent="0.25">
      <c r="A30" s="65"/>
      <c r="B30" s="39"/>
      <c r="C30" s="39" t="s">
        <v>32</v>
      </c>
      <c r="D30" s="40"/>
      <c r="E30" s="62"/>
      <c r="F30" s="76">
        <f>SUM(F27:F29)</f>
        <v>0</v>
      </c>
      <c r="G30" s="76">
        <f t="shared" ref="G30:L30" si="13">SUM(G27:G29)</f>
        <v>0</v>
      </c>
      <c r="H30" s="76">
        <f t="shared" si="13"/>
        <v>0</v>
      </c>
      <c r="I30" s="76">
        <f t="shared" si="13"/>
        <v>0</v>
      </c>
      <c r="J30" s="76">
        <f t="shared" si="13"/>
        <v>0</v>
      </c>
      <c r="K30" s="76">
        <f t="shared" si="13"/>
        <v>0</v>
      </c>
      <c r="L30" s="76">
        <f t="shared" si="13"/>
        <v>0</v>
      </c>
      <c r="M30" s="46">
        <f>L30-G30</f>
        <v>0</v>
      </c>
      <c r="N30" s="47" t="str">
        <f>IFERROR(M30/G30,"-")</f>
        <v>-</v>
      </c>
      <c r="O30" s="41"/>
      <c r="Q30" s="77">
        <f ca="1">SUM(Q27:Q29)</f>
        <v>-3540</v>
      </c>
      <c r="R30" s="77">
        <f t="shared" ref="R30:W30" ca="1" si="14">SUM(R27:R29)</f>
        <v>0</v>
      </c>
      <c r="S30" s="77">
        <f t="shared" ca="1" si="14"/>
        <v>0</v>
      </c>
      <c r="T30" s="77">
        <f t="shared" ca="1" si="14"/>
        <v>0</v>
      </c>
      <c r="U30" s="77">
        <f t="shared" ca="1" si="14"/>
        <v>0</v>
      </c>
      <c r="V30" s="77">
        <f t="shared" ca="1" si="14"/>
        <v>0</v>
      </c>
      <c r="W30" s="77">
        <f t="shared" ca="1" si="14"/>
        <v>0</v>
      </c>
      <c r="X30" s="46">
        <f ca="1">Q30-M30</f>
        <v>-3540</v>
      </c>
      <c r="Y30" s="47" t="str">
        <f ca="1">IFERROR(X30/L30,"-")</f>
        <v>-</v>
      </c>
      <c r="Z30" s="41"/>
      <c r="AA30" s="41"/>
      <c r="AB30" s="77">
        <f t="shared" ref="AB30" ca="1" si="15">SUM(AB27:AB29)</f>
        <v>0</v>
      </c>
      <c r="AC30" s="77">
        <f t="shared" ref="AC30" ca="1" si="16">SUM(AC27:AC29)</f>
        <v>0</v>
      </c>
      <c r="AD30" s="77">
        <f t="shared" ref="AD30" ca="1" si="17">SUM(AD27:AD29)</f>
        <v>0</v>
      </c>
      <c r="AE30" s="77">
        <f t="shared" ref="AE30" ca="1" si="18">SUM(AE27:AE29)</f>
        <v>0</v>
      </c>
      <c r="AF30" s="77">
        <f t="shared" ref="AF30" ca="1" si="19">SUM(AF27:AF29)</f>
        <v>0</v>
      </c>
      <c r="AG30" s="77">
        <f t="shared" ref="AG30" ca="1" si="20">SUM(AG27:AG29)</f>
        <v>0</v>
      </c>
      <c r="AH30" s="77">
        <f t="shared" ref="AH30" ca="1" si="21">SUM(AH27:AH29)</f>
        <v>0</v>
      </c>
      <c r="AI30" s="46"/>
      <c r="AJ30" s="47"/>
      <c r="AK30" s="68"/>
      <c r="AL30" s="79"/>
      <c r="AM30" s="185">
        <f ca="1">SUM(AM27:AM29)</f>
        <v>0</v>
      </c>
      <c r="AN30" s="83">
        <f t="shared" ref="AN30:AT30" ca="1" si="22">SUM(AN27:AN29)</f>
        <v>0</v>
      </c>
      <c r="AO30" s="83">
        <f t="shared" ca="1" si="22"/>
        <v>0</v>
      </c>
      <c r="AP30" s="83">
        <f t="shared" ca="1" si="22"/>
        <v>0</v>
      </c>
      <c r="AQ30" s="83">
        <f t="shared" ca="1" si="22"/>
        <v>0</v>
      </c>
      <c r="AR30" s="83">
        <f t="shared" ca="1" si="22"/>
        <v>0</v>
      </c>
      <c r="AS30" s="83">
        <f t="shared" ca="1" si="22"/>
        <v>0</v>
      </c>
      <c r="AT30" s="83">
        <f t="shared" ca="1" si="22"/>
        <v>0</v>
      </c>
      <c r="AU30" s="46">
        <f ca="1">AK30-AH30</f>
        <v>0</v>
      </c>
      <c r="AV30" s="47" t="str">
        <f ca="1">IFERROR(AU30/AF30,"-")</f>
        <v>-</v>
      </c>
      <c r="AW30" s="68"/>
      <c r="AY30" s="76">
        <f ca="1">SUM(AY27:AY29)</f>
        <v>0</v>
      </c>
      <c r="AZ30" s="76">
        <f t="shared" ref="AZ30:BE30" ca="1" si="23">SUM(AZ27:AZ29)</f>
        <v>0</v>
      </c>
      <c r="BA30" s="76">
        <f t="shared" ca="1" si="23"/>
        <v>0</v>
      </c>
      <c r="BB30" s="76">
        <f t="shared" ca="1" si="23"/>
        <v>0</v>
      </c>
      <c r="BC30" s="76">
        <f t="shared" ca="1" si="23"/>
        <v>0</v>
      </c>
      <c r="BD30" s="76">
        <f t="shared" ca="1" si="23"/>
        <v>0</v>
      </c>
      <c r="BE30" s="76">
        <f t="shared" ca="1" si="23"/>
        <v>0</v>
      </c>
      <c r="BF30" s="46">
        <f ca="1">AW30-AT30</f>
        <v>0</v>
      </c>
      <c r="BG30" s="47" t="str">
        <f ca="1">IFERROR(BF30/AR30,"-")</f>
        <v>-</v>
      </c>
      <c r="BH30" s="68"/>
    </row>
    <row r="31" spans="1:60" s="67" customFormat="1" ht="15" customHeight="1" x14ac:dyDescent="0.25">
      <c r="A31" s="65"/>
      <c r="B31" s="39"/>
      <c r="C31" s="39"/>
      <c r="D31" s="40"/>
      <c r="E31" s="62"/>
      <c r="F31" s="64"/>
      <c r="G31" s="62"/>
      <c r="H31" s="62"/>
      <c r="I31" s="62"/>
      <c r="J31" s="62"/>
      <c r="K31" s="62"/>
      <c r="L31" s="62"/>
      <c r="M31" s="62"/>
      <c r="N31" s="63"/>
      <c r="O31" s="41"/>
      <c r="Q31" s="62"/>
      <c r="R31" s="62"/>
      <c r="S31" s="62"/>
      <c r="T31" s="62"/>
      <c r="U31" s="62"/>
      <c r="V31" s="62"/>
      <c r="W31" s="62"/>
      <c r="X31" s="62"/>
      <c r="Y31" s="63"/>
      <c r="Z31" s="41"/>
      <c r="AA31" s="41"/>
      <c r="AB31" s="64"/>
      <c r="AC31" s="62"/>
      <c r="AD31" s="62"/>
      <c r="AE31" s="62"/>
      <c r="AF31" s="62"/>
      <c r="AG31" s="62"/>
      <c r="AH31" s="62"/>
      <c r="AI31" s="62"/>
      <c r="AJ31" s="63"/>
      <c r="AK31" s="68"/>
      <c r="AL31" s="79"/>
      <c r="AM31" s="64"/>
      <c r="AN31" s="62"/>
      <c r="AO31" s="62"/>
      <c r="AP31" s="62"/>
      <c r="AQ31" s="62"/>
      <c r="AR31" s="62"/>
      <c r="AS31" s="62"/>
      <c r="AT31" s="62"/>
      <c r="AU31" s="62"/>
      <c r="AV31" s="63"/>
      <c r="AW31" s="68"/>
      <c r="AY31" s="64"/>
      <c r="AZ31" s="62"/>
      <c r="BA31" s="62"/>
      <c r="BB31" s="62"/>
      <c r="BC31" s="62"/>
      <c r="BD31" s="62"/>
      <c r="BE31" s="62"/>
      <c r="BF31" s="62"/>
      <c r="BG31" s="63"/>
      <c r="BH31" s="68"/>
    </row>
    <row r="32" spans="1:60" s="67" customFormat="1" x14ac:dyDescent="0.25">
      <c r="A32" s="65"/>
      <c r="B32" s="39" t="s">
        <v>33</v>
      </c>
      <c r="C32" s="39"/>
      <c r="D32" s="75"/>
      <c r="E32" s="62"/>
      <c r="F32" s="84">
        <f ca="1">+F14-F24</f>
        <v>196735</v>
      </c>
      <c r="G32" s="83">
        <f ca="1">+G14-G24</f>
        <v>-3091160</v>
      </c>
      <c r="H32" s="62"/>
      <c r="I32" s="62"/>
      <c r="J32" s="62"/>
      <c r="K32" s="62"/>
      <c r="L32" s="83">
        <f ca="1">+L14-L24</f>
        <v>647018.45000000019</v>
      </c>
      <c r="M32" s="83">
        <f ca="1">+M14-M24</f>
        <v>3738178.45</v>
      </c>
      <c r="N32" s="62"/>
      <c r="O32" s="41"/>
      <c r="Q32" s="83">
        <f t="shared" ref="Q32:W32" si="24">+Q14-Q24</f>
        <v>111815</v>
      </c>
      <c r="R32" s="83">
        <f t="shared" si="24"/>
        <v>-2261935</v>
      </c>
      <c r="S32" s="83">
        <f t="shared" si="24"/>
        <v>0</v>
      </c>
      <c r="T32" s="83">
        <f t="shared" si="24"/>
        <v>0</v>
      </c>
      <c r="U32" s="83">
        <f t="shared" si="24"/>
        <v>0</v>
      </c>
      <c r="V32" s="83">
        <f t="shared" si="24"/>
        <v>536415.96</v>
      </c>
      <c r="W32" s="83">
        <f t="shared" si="24"/>
        <v>536415.96</v>
      </c>
      <c r="X32" s="62"/>
      <c r="Y32" s="63"/>
      <c r="Z32" s="41"/>
      <c r="AA32" s="41"/>
      <c r="AB32" s="84">
        <f ca="1">+AB14-AB24</f>
        <v>152120</v>
      </c>
      <c r="AC32" s="83">
        <f ca="1">+AC14-AC24</f>
        <v>-2657453</v>
      </c>
      <c r="AD32" s="83">
        <f ca="1">+AD14-AD24</f>
        <v>0</v>
      </c>
      <c r="AE32" s="83">
        <f ca="1">+AE14-AE24</f>
        <v>0</v>
      </c>
      <c r="AF32" s="83">
        <f ca="1">+AF14-AF24</f>
        <v>0</v>
      </c>
      <c r="AG32" s="62"/>
      <c r="AH32" s="83">
        <f ca="1">+AH14-AH24</f>
        <v>582554.58000000007</v>
      </c>
      <c r="AI32" s="62"/>
      <c r="AJ32" s="63"/>
      <c r="AK32" s="68"/>
      <c r="AL32" s="79"/>
      <c r="AM32" s="84">
        <f t="shared" ref="AM32:AR32" ca="1" si="25">+AM14-AM24</f>
        <v>-362880</v>
      </c>
      <c r="AN32" s="83">
        <f t="shared" ca="1" si="25"/>
        <v>-362880</v>
      </c>
      <c r="AO32" s="83">
        <f t="shared" ca="1" si="25"/>
        <v>-362880</v>
      </c>
      <c r="AP32" s="83">
        <f t="shared" ca="1" si="25"/>
        <v>399415.27999999997</v>
      </c>
      <c r="AQ32" s="83">
        <f t="shared" ca="1" si="25"/>
        <v>0</v>
      </c>
      <c r="AR32" s="83">
        <f t="shared" ca="1" si="25"/>
        <v>0</v>
      </c>
      <c r="AS32" s="62"/>
      <c r="AT32" s="83">
        <f ca="1">+AT14-AT24</f>
        <v>0</v>
      </c>
      <c r="AU32" s="62"/>
      <c r="AV32" s="63"/>
      <c r="AW32" s="68"/>
      <c r="AY32" s="84">
        <f ca="1">+AY14-AY24</f>
        <v>0</v>
      </c>
      <c r="AZ32" s="83">
        <f ca="1">+AZ14-AZ24</f>
        <v>0</v>
      </c>
      <c r="BA32" s="83">
        <f ca="1">+BA14-BA24</f>
        <v>0</v>
      </c>
      <c r="BB32" s="83">
        <f ca="1">+BB14-BB24</f>
        <v>0</v>
      </c>
      <c r="BC32" s="83">
        <f ca="1">+BC14-BC24</f>
        <v>0</v>
      </c>
      <c r="BD32" s="62"/>
      <c r="BE32" s="83">
        <f ca="1">+BE14-BE24</f>
        <v>0</v>
      </c>
      <c r="BF32" s="62"/>
      <c r="BG32" s="63"/>
      <c r="BH32" s="68"/>
    </row>
    <row r="33" spans="2:59" x14ac:dyDescent="0.25">
      <c r="B33" s="26"/>
      <c r="C33" s="26"/>
      <c r="D33" s="52"/>
      <c r="E33" s="28"/>
      <c r="F33" s="29"/>
      <c r="G33" s="28"/>
      <c r="H33" s="28"/>
      <c r="I33" s="28"/>
      <c r="J33" s="85"/>
      <c r="K33" s="85"/>
      <c r="L33" s="28"/>
      <c r="M33" s="85"/>
      <c r="N33" s="28"/>
      <c r="O33" s="28"/>
      <c r="Q33" s="28"/>
      <c r="R33" s="28"/>
      <c r="S33" s="28"/>
      <c r="T33" s="28"/>
      <c r="U33" s="85"/>
      <c r="V33" s="85"/>
      <c r="W33" s="28"/>
      <c r="X33" s="80"/>
      <c r="Y33" s="62"/>
      <c r="Z33" s="62"/>
      <c r="AA33" s="62"/>
      <c r="AB33" s="64"/>
      <c r="AC33" s="28"/>
      <c r="AD33" s="28"/>
      <c r="AE33" s="28"/>
      <c r="AF33" s="85"/>
      <c r="AG33" s="85"/>
      <c r="AH33" s="28"/>
      <c r="AI33" s="80"/>
      <c r="AJ33" s="62"/>
      <c r="AL33" s="14"/>
      <c r="AM33" s="64"/>
      <c r="AN33" s="28"/>
      <c r="AO33" s="28"/>
      <c r="AP33" s="28"/>
      <c r="AQ33" s="28"/>
      <c r="AR33" s="85"/>
      <c r="AS33" s="85"/>
      <c r="AT33" s="28"/>
      <c r="AU33" s="80"/>
      <c r="AV33" s="62"/>
      <c r="AY33" s="64"/>
      <c r="AZ33" s="28"/>
      <c r="BA33" s="28"/>
      <c r="BB33" s="28"/>
      <c r="BC33" s="85"/>
      <c r="BD33" s="85"/>
      <c r="BE33" s="28"/>
      <c r="BF33" s="80"/>
      <c r="BG33" s="62"/>
    </row>
    <row r="34" spans="2:59" ht="15.75" thickBot="1" x14ac:dyDescent="0.3">
      <c r="B34" s="31" t="s">
        <v>34</v>
      </c>
      <c r="C34" s="31"/>
      <c r="D34" s="86"/>
      <c r="E34" s="32"/>
      <c r="F34" s="87">
        <f ca="1">+F8+F32</f>
        <v>196735</v>
      </c>
      <c r="G34" s="88">
        <f ca="1">+G8+G32</f>
        <v>-3091160</v>
      </c>
      <c r="H34" s="32"/>
      <c r="I34" s="32"/>
      <c r="J34" s="32"/>
      <c r="K34" s="32"/>
      <c r="L34" s="88">
        <f ca="1">+L8+L32</f>
        <v>647018.45000000019</v>
      </c>
      <c r="M34" s="28"/>
      <c r="N34" s="89"/>
      <c r="O34" s="32"/>
      <c r="Q34" s="88">
        <f t="shared" ref="Q34:W34" ca="1" si="26">+Q8+Q32</f>
        <v>758833.45000000019</v>
      </c>
      <c r="R34" s="88">
        <f t="shared" ca="1" si="26"/>
        <v>-1614916.5499999998</v>
      </c>
      <c r="S34" s="88">
        <f t="shared" si="26"/>
        <v>0</v>
      </c>
      <c r="T34" s="88">
        <f t="shared" si="26"/>
        <v>0</v>
      </c>
      <c r="U34" s="88">
        <f t="shared" si="26"/>
        <v>0</v>
      </c>
      <c r="V34" s="88">
        <f t="shared" si="26"/>
        <v>536415.96</v>
      </c>
      <c r="W34" s="88">
        <f t="shared" ca="1" si="26"/>
        <v>1183434.4100000001</v>
      </c>
      <c r="X34" s="62"/>
      <c r="Y34" s="90"/>
      <c r="Z34" s="91"/>
      <c r="AA34" s="91"/>
      <c r="AB34" s="92">
        <f ca="1">+AB8+AB32</f>
        <v>1335554.4100000001</v>
      </c>
      <c r="AC34" s="88">
        <f ca="1">+AC8+AC32</f>
        <v>-1474018.5899999999</v>
      </c>
      <c r="AD34" s="88">
        <f ca="1">+AD8+AD32</f>
        <v>0</v>
      </c>
      <c r="AE34" s="88">
        <f ca="1">+AE8+AE32</f>
        <v>0</v>
      </c>
      <c r="AF34" s="88">
        <f ca="1">+AF8+AF32</f>
        <v>0</v>
      </c>
      <c r="AG34" s="32"/>
      <c r="AH34" s="88">
        <f ca="1">+AH8+AH32</f>
        <v>1765988.9900000002</v>
      </c>
      <c r="AI34" s="62"/>
      <c r="AJ34" s="90"/>
      <c r="AL34" s="14"/>
      <c r="AM34" s="92">
        <f t="shared" ref="AM34:AR34" ca="1" si="27">+AM8+AM32</f>
        <v>1403108.9900000002</v>
      </c>
      <c r="AN34" s="88">
        <f t="shared" ca="1" si="27"/>
        <v>1403108.9900000002</v>
      </c>
      <c r="AO34" s="88">
        <f t="shared" ca="1" si="27"/>
        <v>-362880</v>
      </c>
      <c r="AP34" s="88">
        <f t="shared" ca="1" si="27"/>
        <v>399415.27999999997</v>
      </c>
      <c r="AQ34" s="88">
        <f t="shared" ca="1" si="27"/>
        <v>0</v>
      </c>
      <c r="AR34" s="88">
        <f t="shared" ca="1" si="27"/>
        <v>0</v>
      </c>
      <c r="AS34" s="32"/>
      <c r="AT34" s="88">
        <f ca="1">+AT8+AT32</f>
        <v>1765988.9900000002</v>
      </c>
      <c r="AU34" s="62"/>
      <c r="AV34" s="90"/>
      <c r="AY34" s="92">
        <f ca="1">+AY8+AY32</f>
        <v>1765988.9900000002</v>
      </c>
      <c r="AZ34" s="88">
        <f t="shared" ref="AZ34:BE34" ca="1" si="28">+AZ8+AZ32</f>
        <v>0</v>
      </c>
      <c r="BA34" s="88">
        <f t="shared" ca="1" si="28"/>
        <v>0</v>
      </c>
      <c r="BB34" s="88">
        <f t="shared" ca="1" si="28"/>
        <v>0</v>
      </c>
      <c r="BC34" s="88">
        <f t="shared" ca="1" si="28"/>
        <v>0</v>
      </c>
      <c r="BD34" s="88">
        <f t="shared" si="28"/>
        <v>0</v>
      </c>
      <c r="BE34" s="88">
        <f t="shared" ca="1" si="28"/>
        <v>1765988.9900000002</v>
      </c>
      <c r="BF34" s="62"/>
      <c r="BG34" s="90"/>
    </row>
    <row r="35" spans="2:59" ht="15.75" thickTop="1" x14ac:dyDescent="0.25">
      <c r="B35" s="26"/>
      <c r="C35" s="26"/>
      <c r="D35" s="93"/>
      <c r="E35" s="28"/>
      <c r="F35" s="29"/>
      <c r="G35" s="28"/>
      <c r="H35" s="28"/>
      <c r="I35" s="28"/>
      <c r="J35" s="28"/>
      <c r="K35" s="28"/>
      <c r="L35" s="28"/>
      <c r="M35" s="28"/>
      <c r="N35" s="28"/>
      <c r="O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C35" s="28"/>
      <c r="AD35" s="28"/>
      <c r="AE35" s="28"/>
      <c r="AF35" s="28"/>
      <c r="AG35" s="28"/>
      <c r="AH35" s="28"/>
      <c r="AL35" s="14"/>
      <c r="AN35" s="28"/>
      <c r="AO35" s="28"/>
      <c r="AP35" s="28"/>
      <c r="AQ35" s="28"/>
      <c r="AR35" s="28"/>
      <c r="AS35" s="28"/>
      <c r="AT35" s="28"/>
      <c r="AZ35" s="28"/>
      <c r="BA35" s="28"/>
      <c r="BB35" s="28"/>
      <c r="BC35" s="28"/>
      <c r="BD35" s="28"/>
      <c r="BE35" s="28"/>
    </row>
    <row r="36" spans="2:59" outlineLevel="1" x14ac:dyDescent="0.25">
      <c r="F36" s="94"/>
      <c r="G36" s="91"/>
      <c r="H36" s="91"/>
      <c r="I36" s="91"/>
      <c r="J36" s="91"/>
      <c r="K36" s="91"/>
      <c r="L36" s="95"/>
      <c r="M36" s="91"/>
      <c r="N36" s="91"/>
      <c r="O36" s="91"/>
      <c r="Q36" s="91"/>
      <c r="R36" s="91"/>
      <c r="S36" s="91"/>
      <c r="T36" s="91"/>
      <c r="U36" s="91"/>
      <c r="V36" s="91"/>
      <c r="W36" s="96"/>
      <c r="X36" s="91"/>
      <c r="Y36" s="91"/>
      <c r="Z36" s="91"/>
      <c r="AA36" s="91"/>
      <c r="AC36" s="97"/>
      <c r="AD36" s="97"/>
      <c r="AE36" s="97"/>
      <c r="AF36" s="97"/>
      <c r="AG36" s="97"/>
      <c r="AH36" s="98"/>
      <c r="AI36" s="14"/>
      <c r="AJ36" s="14"/>
      <c r="AK36" s="14"/>
      <c r="AL36" s="14"/>
      <c r="AM36" s="99"/>
      <c r="AN36" s="91"/>
      <c r="AO36" s="91"/>
      <c r="AP36" s="91"/>
      <c r="AQ36" s="91"/>
      <c r="AR36" s="91"/>
      <c r="AS36" s="91"/>
      <c r="AT36" s="96" t="s">
        <v>35</v>
      </c>
      <c r="AZ36" s="91"/>
      <c r="BA36" s="91"/>
      <c r="BB36" s="91"/>
      <c r="BC36" s="91"/>
      <c r="BD36" s="91"/>
      <c r="BE36" s="96"/>
    </row>
    <row r="37" spans="2:59" outlineLevel="1" x14ac:dyDescent="0.25">
      <c r="F37" s="94"/>
      <c r="G37" s="91"/>
      <c r="H37" s="91"/>
      <c r="I37" s="91"/>
      <c r="J37" s="91"/>
      <c r="K37" s="91"/>
      <c r="L37" s="91"/>
      <c r="M37" s="91"/>
      <c r="N37" s="91"/>
      <c r="O37" s="91"/>
      <c r="Q37" s="91">
        <v>0</v>
      </c>
      <c r="R37" s="91"/>
      <c r="S37" s="91"/>
      <c r="T37" s="91"/>
      <c r="U37" s="91"/>
      <c r="V37" s="91"/>
      <c r="W37" s="100"/>
      <c r="X37" s="91"/>
      <c r="Y37" s="91"/>
      <c r="Z37" s="91"/>
      <c r="AA37" s="91"/>
      <c r="AB37" s="101">
        <v>0</v>
      </c>
      <c r="AC37" s="97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91"/>
      <c r="AO37" s="91"/>
      <c r="AP37" s="91"/>
      <c r="AQ37" s="91"/>
      <c r="AR37" s="91"/>
      <c r="AS37" s="91"/>
      <c r="AT37" s="100" t="s">
        <v>36</v>
      </c>
      <c r="AY37" s="101">
        <v>0</v>
      </c>
      <c r="AZ37" s="91"/>
      <c r="BA37" s="91"/>
      <c r="BB37" s="91"/>
      <c r="BC37" s="91"/>
      <c r="BD37" s="91"/>
      <c r="BE37" s="100"/>
    </row>
    <row r="38" spans="2:59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6">
        <v>0</v>
      </c>
      <c r="R38" s="105"/>
      <c r="S38" s="91"/>
      <c r="T38" s="91"/>
      <c r="U38" s="91"/>
      <c r="V38" s="91"/>
      <c r="W38" s="100"/>
      <c r="X38" s="91"/>
      <c r="Y38" s="91"/>
      <c r="Z38" s="91"/>
      <c r="AA38" s="91"/>
      <c r="AB38" s="107">
        <v>0</v>
      </c>
      <c r="AC38" s="108"/>
      <c r="AD38" s="97"/>
      <c r="AE38" s="97"/>
      <c r="AF38" s="97"/>
      <c r="AG38" s="97"/>
      <c r="AH38" s="102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0" t="s">
        <v>37</v>
      </c>
      <c r="AY38" s="107">
        <v>0</v>
      </c>
      <c r="AZ38" s="105"/>
      <c r="BA38" s="91"/>
      <c r="BB38" s="91"/>
      <c r="BC38" s="91"/>
      <c r="BD38" s="91"/>
      <c r="BE38" s="100"/>
    </row>
    <row r="39" spans="2:59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>
        <f>SUM(Q37:Q38)</f>
        <v>0</v>
      </c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>
        <f>SUM(AB37:AB38)</f>
        <v>0</v>
      </c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 t="s">
        <v>38</v>
      </c>
      <c r="AY39" s="101">
        <f>SUM(AY37:AY38)</f>
        <v>0</v>
      </c>
      <c r="AZ39" s="105"/>
      <c r="BA39" s="91"/>
      <c r="BB39" s="91"/>
      <c r="BC39" s="91"/>
      <c r="BD39" s="91"/>
      <c r="BE39" s="109"/>
    </row>
    <row r="40" spans="2:59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109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110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109"/>
      <c r="AY40" s="101"/>
      <c r="AZ40" s="105"/>
      <c r="BA40" s="91"/>
      <c r="BB40" s="91"/>
      <c r="BC40" s="91"/>
      <c r="BD40" s="91"/>
      <c r="BE40" s="109"/>
    </row>
    <row r="41" spans="2:59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/>
      <c r="R41" s="105"/>
      <c r="S41" s="91"/>
      <c r="T41" s="91"/>
      <c r="U41" s="91"/>
      <c r="V41" s="91"/>
      <c r="W41" s="96"/>
      <c r="X41" s="91"/>
      <c r="Y41" s="91"/>
      <c r="Z41" s="91"/>
      <c r="AA41" s="91"/>
      <c r="AB41" s="101"/>
      <c r="AC41" s="108"/>
      <c r="AD41" s="97"/>
      <c r="AE41" s="97"/>
      <c r="AF41" s="97"/>
      <c r="AG41" s="97"/>
      <c r="AH41" s="98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96" t="s">
        <v>39</v>
      </c>
      <c r="AY41" s="101"/>
      <c r="AZ41" s="105"/>
      <c r="BA41" s="91"/>
      <c r="BB41" s="91"/>
      <c r="BC41" s="91"/>
      <c r="BD41" s="91"/>
      <c r="BE41" s="96"/>
    </row>
    <row r="42" spans="2:59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5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1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40</v>
      </c>
      <c r="AY42" s="101">
        <v>0</v>
      </c>
      <c r="AZ42" s="105"/>
      <c r="BA42" s="91"/>
      <c r="BB42" s="91"/>
      <c r="BC42" s="91"/>
      <c r="BD42" s="91"/>
      <c r="BE42" s="111"/>
    </row>
    <row r="43" spans="2:59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6">
        <v>0</v>
      </c>
      <c r="R43" s="105"/>
      <c r="S43" s="91"/>
      <c r="T43" s="91"/>
      <c r="U43" s="91"/>
      <c r="V43" s="91"/>
      <c r="W43" s="111"/>
      <c r="X43" s="91"/>
      <c r="Y43" s="91"/>
      <c r="Z43" s="91"/>
      <c r="AA43" s="91"/>
      <c r="AB43" s="107">
        <v>0</v>
      </c>
      <c r="AC43" s="108"/>
      <c r="AD43" s="97"/>
      <c r="AE43" s="97"/>
      <c r="AF43" s="97"/>
      <c r="AG43" s="97"/>
      <c r="AH43" s="112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11" t="s">
        <v>41</v>
      </c>
      <c r="AY43" s="107">
        <v>0</v>
      </c>
      <c r="AZ43" s="105"/>
      <c r="BA43" s="91"/>
      <c r="BB43" s="91"/>
      <c r="BC43" s="91"/>
      <c r="BD43" s="91"/>
      <c r="BE43" s="111"/>
    </row>
    <row r="44" spans="2:59" outlineLevel="1" x14ac:dyDescent="0.25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5">
        <v>0</v>
      </c>
      <c r="R44" s="105"/>
      <c r="S44" s="91"/>
      <c r="T44" s="91"/>
      <c r="U44" s="91"/>
      <c r="V44" s="91"/>
      <c r="W44" s="109"/>
      <c r="X44" s="91"/>
      <c r="Y44" s="91"/>
      <c r="Z44" s="91"/>
      <c r="AA44" s="91"/>
      <c r="AB44" s="101">
        <f>SUM(AB42:AB43)</f>
        <v>0</v>
      </c>
      <c r="AC44" s="108"/>
      <c r="AD44" s="97"/>
      <c r="AE44" s="97"/>
      <c r="AF44" s="97"/>
      <c r="AG44" s="97"/>
      <c r="AH44" s="110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09" t="s">
        <v>42</v>
      </c>
      <c r="AY44" s="101">
        <f>SUM(AY42:AY43)</f>
        <v>0</v>
      </c>
      <c r="AZ44" s="105"/>
      <c r="BA44" s="91"/>
      <c r="BB44" s="91"/>
      <c r="BC44" s="91"/>
      <c r="BD44" s="91"/>
      <c r="BE44" s="109"/>
    </row>
    <row r="45" spans="2:59" outlineLevel="1" x14ac:dyDescent="0.25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91"/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/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/>
      <c r="AY45" s="101"/>
      <c r="AZ45" s="91"/>
      <c r="BA45" s="91"/>
      <c r="BB45" s="91"/>
      <c r="BC45" s="91"/>
      <c r="BD45" s="91"/>
      <c r="BE45" s="113"/>
    </row>
    <row r="46" spans="2:59" ht="15.75" outlineLevel="1" thickBot="1" x14ac:dyDescent="0.3"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115">
        <f>Q24</f>
        <v>605770</v>
      </c>
      <c r="R46" s="91"/>
      <c r="S46" s="91"/>
      <c r="T46" s="91"/>
      <c r="U46" s="91"/>
      <c r="V46" s="91"/>
      <c r="W46" s="113"/>
      <c r="X46" s="91"/>
      <c r="Y46" s="91"/>
      <c r="Z46" s="91"/>
      <c r="AA46" s="91"/>
      <c r="AB46" s="101">
        <f>AB24+AB39+AB44</f>
        <v>540475</v>
      </c>
      <c r="AC46" s="97"/>
      <c r="AD46" s="97"/>
      <c r="AE46" s="97"/>
      <c r="AF46" s="97"/>
      <c r="AG46" s="97"/>
      <c r="AH46" s="114"/>
      <c r="AI46" s="14"/>
      <c r="AJ46" s="14"/>
      <c r="AK46" s="14"/>
      <c r="AL46" s="14"/>
      <c r="AM46" s="103"/>
      <c r="AN46" s="91"/>
      <c r="AO46" s="91"/>
      <c r="AP46" s="91"/>
      <c r="AQ46" s="91"/>
      <c r="AR46" s="91"/>
      <c r="AS46" s="91"/>
      <c r="AT46" s="113" t="s">
        <v>43</v>
      </c>
      <c r="AY46" s="195">
        <f>AY24+AY39+AY44</f>
        <v>0</v>
      </c>
      <c r="AZ46" s="91"/>
      <c r="BA46" s="91"/>
      <c r="BB46" s="91"/>
      <c r="BC46" s="91"/>
      <c r="BD46" s="91"/>
      <c r="BE46" s="113"/>
    </row>
    <row r="47" spans="2:59" ht="15.75" thickTop="1" x14ac:dyDescent="0.25">
      <c r="E47" s="91"/>
      <c r="F47" s="94"/>
      <c r="G47" s="91"/>
      <c r="H47" s="91"/>
      <c r="I47" s="91"/>
      <c r="J47" s="91"/>
      <c r="K47" s="91"/>
      <c r="L47" s="91"/>
      <c r="M47" s="91"/>
      <c r="N47" s="91"/>
      <c r="O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C47" s="97"/>
      <c r="AD47" s="97"/>
      <c r="AE47" s="97"/>
      <c r="AF47" s="97"/>
      <c r="AG47" s="97"/>
      <c r="AH47" s="97"/>
      <c r="AI47" s="14"/>
      <c r="AJ47" s="14"/>
      <c r="AK47" s="14"/>
      <c r="AL47" s="14"/>
      <c r="AM47" s="99"/>
      <c r="AN47" s="91"/>
      <c r="AO47" s="91"/>
      <c r="AP47" s="91"/>
      <c r="AQ47" s="91"/>
      <c r="AR47" s="91"/>
      <c r="AS47" s="91"/>
      <c r="AT47" s="91"/>
      <c r="AZ47" s="91"/>
      <c r="BA47" s="91"/>
      <c r="BB47" s="91"/>
      <c r="BC47" s="91"/>
      <c r="BD47" s="91"/>
      <c r="BE47" s="91"/>
    </row>
    <row r="48" spans="2:59" outlineLevel="1" x14ac:dyDescent="0.25">
      <c r="B48" s="116" t="s">
        <v>44</v>
      </c>
      <c r="C48" s="116"/>
      <c r="D48" s="117"/>
      <c r="L48" s="118" t="s">
        <v>45</v>
      </c>
      <c r="W48" s="118" t="s">
        <v>46</v>
      </c>
      <c r="AL48" s="14"/>
      <c r="AT48" s="118" t="s">
        <v>47</v>
      </c>
      <c r="BE48" s="118" t="s">
        <v>48</v>
      </c>
    </row>
    <row r="49" spans="2:57" outlineLevel="1" x14ac:dyDescent="0.25">
      <c r="B49" s="74"/>
      <c r="C49" s="74" t="s">
        <v>49</v>
      </c>
      <c r="D49" s="62"/>
      <c r="L49" s="83"/>
      <c r="W49" s="83"/>
      <c r="AL49" s="14"/>
      <c r="AT49" s="83"/>
      <c r="BE49" s="83"/>
    </row>
    <row r="50" spans="2:57" outlineLevel="1" x14ac:dyDescent="0.25">
      <c r="B50" s="39"/>
      <c r="C50" s="39"/>
      <c r="D50" s="40" t="s">
        <v>50</v>
      </c>
      <c r="L50" s="83"/>
      <c r="W50" s="83"/>
      <c r="AL50" s="14"/>
      <c r="AT50" s="83"/>
      <c r="BE50" s="83"/>
    </row>
    <row r="51" spans="2:57" outlineLevel="1" x14ac:dyDescent="0.25">
      <c r="B51" s="39"/>
      <c r="C51" s="39"/>
      <c r="D51" s="40" t="s">
        <v>51</v>
      </c>
      <c r="L51" s="83"/>
      <c r="W51" s="83"/>
      <c r="AL51" s="14"/>
      <c r="AT51" s="83"/>
      <c r="BE51" s="83"/>
    </row>
    <row r="52" spans="2:57" outlineLevel="1" x14ac:dyDescent="0.25">
      <c r="B52" s="39"/>
      <c r="C52" s="39"/>
      <c r="D52" s="40" t="s">
        <v>52</v>
      </c>
      <c r="L52" s="83"/>
      <c r="W52" s="83"/>
      <c r="AL52" s="14"/>
      <c r="AT52" s="83"/>
      <c r="BE52" s="83"/>
    </row>
    <row r="53" spans="2:57" outlineLevel="1" x14ac:dyDescent="0.25">
      <c r="B53" s="39"/>
      <c r="C53" s="39"/>
      <c r="D53" s="40" t="s">
        <v>53</v>
      </c>
      <c r="L53" s="83"/>
      <c r="W53" s="83"/>
      <c r="AL53" s="14"/>
      <c r="AT53" s="83"/>
      <c r="BE53" s="83"/>
    </row>
    <row r="54" spans="2:57" outlineLevel="1" x14ac:dyDescent="0.25">
      <c r="B54" s="39"/>
      <c r="C54" s="39"/>
      <c r="D54" s="40" t="s">
        <v>54</v>
      </c>
      <c r="L54" s="83">
        <f>'[1]Balance Sheet'!F11</f>
        <v>0</v>
      </c>
      <c r="W54" s="83"/>
      <c r="AL54" s="14"/>
      <c r="AT54" s="83"/>
      <c r="BE54" s="83"/>
    </row>
    <row r="55" spans="2:57" ht="15.75" outlineLevel="1" thickBot="1" x14ac:dyDescent="0.3">
      <c r="B55" s="39"/>
      <c r="C55" s="74" t="s">
        <v>55</v>
      </c>
      <c r="D55" s="62"/>
      <c r="L55" s="119">
        <f>SUM(L50:L53)</f>
        <v>0</v>
      </c>
      <c r="W55" s="119">
        <f>SUM(W50:W54)</f>
        <v>0</v>
      </c>
      <c r="AL55" s="14"/>
      <c r="AT55" s="119">
        <f>SUM(AT50:AT53)</f>
        <v>0</v>
      </c>
      <c r="BE55" s="119">
        <f>SUM(BE50:BE53)</f>
        <v>0</v>
      </c>
    </row>
    <row r="56" spans="2:57" ht="15.75" outlineLevel="1" thickTop="1" x14ac:dyDescent="0.25">
      <c r="B56" s="39"/>
      <c r="C56" s="39"/>
      <c r="D56" s="40"/>
      <c r="L56" s="83"/>
      <c r="W56" s="83"/>
      <c r="AL56" s="14"/>
      <c r="AT56" s="83"/>
      <c r="BE56" s="83"/>
    </row>
    <row r="57" spans="2:57" outlineLevel="1" x14ac:dyDescent="0.25">
      <c r="B57" s="39"/>
      <c r="C57" s="74" t="s">
        <v>56</v>
      </c>
      <c r="D57" s="62"/>
      <c r="L57" s="83"/>
      <c r="W57" s="83"/>
      <c r="AL57" s="14"/>
      <c r="AT57" s="83"/>
      <c r="BE57" s="83"/>
    </row>
    <row r="58" spans="2:57" outlineLevel="1" x14ac:dyDescent="0.25">
      <c r="B58" s="39"/>
      <c r="C58" s="39"/>
      <c r="D58" s="40" t="s">
        <v>57</v>
      </c>
      <c r="L58" s="83"/>
      <c r="W58" s="83"/>
      <c r="AL58" s="14"/>
      <c r="AT58" s="83"/>
      <c r="BE58" s="83"/>
    </row>
    <row r="59" spans="2:57" outlineLevel="1" x14ac:dyDescent="0.25">
      <c r="B59" s="39"/>
      <c r="C59" s="39"/>
      <c r="D59" s="40" t="s">
        <v>58</v>
      </c>
      <c r="L59" s="83"/>
      <c r="W59" s="83"/>
      <c r="AL59" s="14"/>
      <c r="AT59" s="83"/>
      <c r="BE59" s="83"/>
    </row>
    <row r="60" spans="2:57" outlineLevel="1" x14ac:dyDescent="0.25">
      <c r="B60" s="39"/>
      <c r="C60" s="39"/>
      <c r="D60" s="40" t="s">
        <v>59</v>
      </c>
      <c r="L60" s="83">
        <f>-SUM('[1]Balance Sheet'!F20:F21)</f>
        <v>0</v>
      </c>
      <c r="W60" s="83"/>
      <c r="AL60" s="14"/>
      <c r="AT60" s="83"/>
      <c r="BE60" s="83"/>
    </row>
    <row r="61" spans="2:57" ht="15.75" outlineLevel="1" thickBot="1" x14ac:dyDescent="0.3">
      <c r="B61" s="39"/>
      <c r="C61" s="74" t="s">
        <v>60</v>
      </c>
      <c r="D61" s="62"/>
      <c r="L61" s="119">
        <f>SUM(L58:L60)</f>
        <v>0</v>
      </c>
      <c r="W61" s="119">
        <f>SUM(W58:W60)</f>
        <v>0</v>
      </c>
      <c r="AL61" s="14"/>
      <c r="AT61" s="119">
        <f>SUM(AT58:AT60)</f>
        <v>0</v>
      </c>
      <c r="BE61" s="119">
        <f>SUM(BE58:BE60)</f>
        <v>0</v>
      </c>
    </row>
    <row r="62" spans="2:57" ht="15.75" outlineLevel="1" thickTop="1" x14ac:dyDescent="0.25">
      <c r="B62" s="39"/>
      <c r="C62" s="39"/>
      <c r="D62" s="40"/>
      <c r="L62" s="83"/>
      <c r="W62" s="83"/>
      <c r="AL62" s="14"/>
      <c r="AT62" s="83"/>
      <c r="BE62" s="83"/>
    </row>
    <row r="63" spans="2:57" outlineLevel="1" x14ac:dyDescent="0.25">
      <c r="B63" s="39"/>
      <c r="C63" s="74" t="s">
        <v>61</v>
      </c>
      <c r="D63" s="62"/>
      <c r="L63" s="83">
        <f>+L55+L61</f>
        <v>0</v>
      </c>
      <c r="W63" s="83">
        <f>+W55+W61</f>
        <v>0</v>
      </c>
      <c r="AL63" s="14"/>
      <c r="AT63" s="83">
        <f>+AT55+AT61</f>
        <v>0</v>
      </c>
      <c r="BE63" s="83">
        <f>+BE55+BE61</f>
        <v>0</v>
      </c>
    </row>
    <row r="64" spans="2:57" outlineLevel="1" x14ac:dyDescent="0.25">
      <c r="B64" s="39"/>
      <c r="C64" s="39"/>
      <c r="D64" s="40"/>
      <c r="L64" s="83"/>
      <c r="W64" s="83"/>
      <c r="AL64" s="14"/>
      <c r="AT64" s="83"/>
      <c r="BE64" s="83"/>
    </row>
    <row r="65" spans="2:57" outlineLevel="1" x14ac:dyDescent="0.25">
      <c r="B65" s="39"/>
      <c r="C65" s="74" t="s">
        <v>62</v>
      </c>
      <c r="D65" s="62"/>
      <c r="L65" s="83"/>
      <c r="W65" s="83"/>
      <c r="AL65" s="14"/>
      <c r="AT65" s="83"/>
      <c r="BE65" s="83"/>
    </row>
    <row r="66" spans="2:57" outlineLevel="1" x14ac:dyDescent="0.25">
      <c r="B66" s="39"/>
      <c r="C66" s="39"/>
      <c r="D66" s="40" t="s">
        <v>63</v>
      </c>
      <c r="L66" s="83">
        <f>+L55-L51</f>
        <v>0</v>
      </c>
      <c r="W66" s="83">
        <f>+W55-W51</f>
        <v>0</v>
      </c>
      <c r="AL66" s="14"/>
      <c r="AT66" s="83">
        <f>+AT55</f>
        <v>0</v>
      </c>
      <c r="BE66" s="83">
        <f>+BE55</f>
        <v>0</v>
      </c>
    </row>
    <row r="67" spans="2:57" outlineLevel="1" x14ac:dyDescent="0.25">
      <c r="B67" s="39"/>
      <c r="C67" s="39"/>
      <c r="D67" s="40" t="s">
        <v>57</v>
      </c>
      <c r="L67" s="120">
        <f>+L61</f>
        <v>0</v>
      </c>
      <c r="W67" s="120">
        <f>+W61</f>
        <v>0</v>
      </c>
      <c r="AL67" s="14"/>
      <c r="AT67" s="120">
        <f>+AT61</f>
        <v>0</v>
      </c>
      <c r="BE67" s="120">
        <f>+BE61</f>
        <v>0</v>
      </c>
    </row>
    <row r="68" spans="2:57" outlineLevel="1" x14ac:dyDescent="0.25">
      <c r="B68" s="39"/>
      <c r="C68" s="74" t="s">
        <v>64</v>
      </c>
      <c r="D68" s="62"/>
      <c r="L68" s="83">
        <f>SUM(L66:L67)</f>
        <v>0</v>
      </c>
      <c r="W68" s="83">
        <f>SUM(W66:W67)</f>
        <v>0</v>
      </c>
      <c r="AL68" s="14"/>
      <c r="AT68" s="83">
        <f>SUM(AT66:AT67)</f>
        <v>0</v>
      </c>
      <c r="BE68" s="83">
        <f>SUM(BE66:BE67)</f>
        <v>0</v>
      </c>
    </row>
    <row r="69" spans="2:57" outlineLevel="1" x14ac:dyDescent="0.25">
      <c r="B69" s="39"/>
      <c r="C69" s="39"/>
      <c r="D69" s="40" t="s">
        <v>65</v>
      </c>
      <c r="L69" s="83"/>
      <c r="W69" s="83"/>
      <c r="AL69" s="14"/>
      <c r="AT69" s="83"/>
      <c r="BE69" s="83" t="e">
        <f>-#REF!</f>
        <v>#REF!</v>
      </c>
    </row>
    <row r="70" spans="2:57" outlineLevel="1" x14ac:dyDescent="0.25">
      <c r="B70" s="39"/>
      <c r="C70" s="39"/>
      <c r="D70" s="40" t="s">
        <v>66</v>
      </c>
      <c r="L70" s="120"/>
      <c r="W70" s="120"/>
      <c r="AL70" s="14"/>
      <c r="AT70" s="120"/>
      <c r="BE70" s="120"/>
    </row>
    <row r="71" spans="2:57" ht="15.75" outlineLevel="1" thickBot="1" x14ac:dyDescent="0.3">
      <c r="B71" s="39"/>
      <c r="C71" s="74" t="s">
        <v>67</v>
      </c>
      <c r="D71" s="62"/>
      <c r="L71" s="119">
        <f>SUM(L68:L70)</f>
        <v>0</v>
      </c>
      <c r="W71" s="119">
        <f>SUM(W68:W70)</f>
        <v>0</v>
      </c>
      <c r="AL71" s="14"/>
      <c r="AT71" s="119">
        <f>SUM(AT68:AT70)</f>
        <v>0</v>
      </c>
      <c r="BE71" s="119" t="e">
        <f>SUM(BE68:BE70)</f>
        <v>#REF!</v>
      </c>
    </row>
    <row r="72" spans="2:57" ht="15.75" outlineLevel="1" thickTop="1" x14ac:dyDescent="0.25">
      <c r="AL72" s="14"/>
    </row>
    <row r="73" spans="2:57" outlineLevel="1" x14ac:dyDescent="0.25">
      <c r="L73" s="121">
        <f ca="1">+L71-L34</f>
        <v>-647018.45000000019</v>
      </c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1">
        <f ca="1">+W68-W34</f>
        <v>-1183434.4100000001</v>
      </c>
      <c r="AL73" s="14"/>
      <c r="AT73" s="121">
        <f ca="1">+AT71-AT34</f>
        <v>-1765988.9900000002</v>
      </c>
      <c r="BE73" s="123" t="e">
        <f ca="1">+BE71-BE34</f>
        <v>#REF!</v>
      </c>
    </row>
    <row r="74" spans="2:57" outlineLevel="1" x14ac:dyDescent="0.25">
      <c r="W74" s="122"/>
      <c r="AL74" s="14"/>
      <c r="AT74" s="122"/>
      <c r="BE74" s="122">
        <f>3063401-BE24</f>
        <v>3063401</v>
      </c>
    </row>
    <row r="75" spans="2:57" x14ac:dyDescent="0.25">
      <c r="W75" s="122"/>
      <c r="AH75" s="122"/>
      <c r="AL75" s="14"/>
      <c r="AT75" s="122"/>
      <c r="BE75" s="122"/>
    </row>
    <row r="76" spans="2:57" x14ac:dyDescent="0.25">
      <c r="AG76" s="124"/>
    </row>
    <row r="77" spans="2:57" x14ac:dyDescent="0.25">
      <c r="AG77" s="124"/>
      <c r="AH77" s="14"/>
    </row>
    <row r="78" spans="2:57" x14ac:dyDescent="0.25">
      <c r="AG78" s="124"/>
      <c r="AH78" s="14"/>
    </row>
    <row r="79" spans="2:57" x14ac:dyDescent="0.25">
      <c r="AG79" s="14"/>
      <c r="AH79" s="124"/>
    </row>
    <row r="80" spans="2:57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24"/>
    </row>
    <row r="95" spans="34:34" x14ac:dyDescent="0.25">
      <c r="AH95" s="14"/>
    </row>
    <row r="96" spans="34:34" x14ac:dyDescent="0.25">
      <c r="AH96" s="125"/>
    </row>
    <row r="97" spans="34:34" x14ac:dyDescent="0.25">
      <c r="AH97" s="126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</sheetData>
  <mergeCells count="8">
    <mergeCell ref="AU6:AV6"/>
    <mergeCell ref="BF6:BG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7"/>
  <sheetViews>
    <sheetView topLeftCell="A130" zoomScale="80" zoomScaleNormal="80" workbookViewId="0">
      <selection activeCell="G158" sqref="G158"/>
    </sheetView>
  </sheetViews>
  <sheetFormatPr defaultRowHeight="12.75" outlineLevelCol="1" x14ac:dyDescent="0.2"/>
  <cols>
    <col min="1" max="1" width="9.140625" style="191"/>
    <col min="2" max="2" width="20.42578125" style="143" bestFit="1" customWidth="1"/>
    <col min="3" max="3" width="9.42578125" style="186" customWidth="1" outlineLevel="1"/>
    <col min="4" max="4" width="8" style="186" customWidth="1" outlineLevel="1"/>
    <col min="5" max="5" width="12.5703125" style="186" customWidth="1" outlineLevel="1"/>
    <col min="6" max="6" width="8.7109375" style="143" customWidth="1" outlineLevel="1"/>
    <col min="7" max="7" width="54.28515625" style="143" customWidth="1"/>
    <col min="8" max="9" width="11.85546875" style="143" hidden="1" customWidth="1" outlineLevel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2" s="191" customFormat="1" ht="33.75" customHeight="1" x14ac:dyDescent="0.2">
      <c r="A2" s="187" t="s">
        <v>68</v>
      </c>
      <c r="B2" s="187" t="s">
        <v>69</v>
      </c>
      <c r="C2" s="188" t="s">
        <v>70</v>
      </c>
      <c r="D2" s="188" t="s">
        <v>71</v>
      </c>
      <c r="E2" s="188" t="s">
        <v>72</v>
      </c>
      <c r="F2" s="189" t="s">
        <v>73</v>
      </c>
      <c r="G2" s="189" t="s">
        <v>74</v>
      </c>
      <c r="H2" s="190" t="s">
        <v>7</v>
      </c>
      <c r="I2" s="190" t="s">
        <v>8</v>
      </c>
      <c r="J2" s="190" t="s">
        <v>75</v>
      </c>
      <c r="K2" s="190" t="s">
        <v>76</v>
      </c>
      <c r="L2" s="190" t="s">
        <v>77</v>
      </c>
      <c r="M2" s="190" t="s">
        <v>78</v>
      </c>
      <c r="N2" s="190" t="s">
        <v>13</v>
      </c>
      <c r="O2" s="190" t="s">
        <v>79</v>
      </c>
      <c r="Q2" s="167" t="s">
        <v>7</v>
      </c>
      <c r="R2" s="167" t="s">
        <v>8</v>
      </c>
      <c r="S2" s="167" t="s">
        <v>75</v>
      </c>
      <c r="T2" s="167" t="s">
        <v>76</v>
      </c>
      <c r="U2" s="167" t="s">
        <v>77</v>
      </c>
      <c r="V2" s="167" t="s">
        <v>78</v>
      </c>
      <c r="W2" s="167" t="s">
        <v>13</v>
      </c>
      <c r="X2" s="167" t="s">
        <v>79</v>
      </c>
      <c r="Z2" s="169" t="s">
        <v>7</v>
      </c>
      <c r="AA2" s="169" t="s">
        <v>8</v>
      </c>
      <c r="AB2" s="169" t="s">
        <v>75</v>
      </c>
      <c r="AC2" s="169" t="s">
        <v>76</v>
      </c>
      <c r="AD2" s="169" t="s">
        <v>77</v>
      </c>
      <c r="AE2" s="169" t="s">
        <v>78</v>
      </c>
      <c r="AF2" s="169" t="s">
        <v>13</v>
      </c>
      <c r="AG2" s="169" t="s">
        <v>79</v>
      </c>
      <c r="AI2" s="171" t="s">
        <v>7</v>
      </c>
      <c r="AJ2" s="171" t="s">
        <v>8</v>
      </c>
      <c r="AK2" s="171" t="s">
        <v>200</v>
      </c>
      <c r="AL2" s="171" t="s">
        <v>75</v>
      </c>
      <c r="AM2" s="171" t="s">
        <v>76</v>
      </c>
      <c r="AN2" s="171" t="s">
        <v>77</v>
      </c>
      <c r="AO2" s="171" t="s">
        <v>78</v>
      </c>
      <c r="AP2" s="171" t="s">
        <v>17</v>
      </c>
      <c r="AQ2" s="175" t="s">
        <v>80</v>
      </c>
      <c r="AR2" s="173"/>
      <c r="AS2" s="167" t="s">
        <v>7</v>
      </c>
      <c r="AT2" s="167" t="s">
        <v>8</v>
      </c>
      <c r="AU2" s="167" t="s">
        <v>75</v>
      </c>
      <c r="AV2" s="167" t="s">
        <v>76</v>
      </c>
      <c r="AW2" s="167" t="s">
        <v>77</v>
      </c>
      <c r="AX2" s="167" t="s">
        <v>78</v>
      </c>
      <c r="AY2" s="167" t="s">
        <v>17</v>
      </c>
      <c r="AZ2" s="184" t="s">
        <v>80</v>
      </c>
    </row>
    <row r="3" spans="1:52" x14ac:dyDescent="0.2">
      <c r="A3" s="192">
        <v>5</v>
      </c>
      <c r="B3" s="143" t="s">
        <v>154</v>
      </c>
      <c r="C3" s="193" t="s">
        <v>81</v>
      </c>
      <c r="D3" s="193" t="s">
        <v>81</v>
      </c>
      <c r="E3" s="186">
        <v>900</v>
      </c>
      <c r="F3" s="143" t="str">
        <f t="shared" ref="F3:F18" si="0">RIGHT(B3,7)</f>
        <v>6000.01</v>
      </c>
      <c r="G3" s="143" t="s">
        <v>83</v>
      </c>
      <c r="H3" s="141">
        <v>5000</v>
      </c>
      <c r="I3" s="141">
        <v>5000</v>
      </c>
      <c r="J3" s="141"/>
      <c r="K3" s="141"/>
      <c r="L3" s="141"/>
      <c r="M3" s="141">
        <v>2672.5</v>
      </c>
      <c r="N3" s="141">
        <v>2672.5</v>
      </c>
      <c r="O3" s="141">
        <f t="shared" ref="O3:O31" si="1">N3-I3</f>
        <v>-2327.5</v>
      </c>
      <c r="Q3" s="142">
        <v>3000</v>
      </c>
      <c r="R3" s="142">
        <v>3000</v>
      </c>
      <c r="S3" s="142"/>
      <c r="T3" s="142"/>
      <c r="U3" s="142"/>
      <c r="V3" s="142">
        <v>5994</v>
      </c>
      <c r="W3" s="142">
        <v>5994</v>
      </c>
      <c r="X3" s="142">
        <f t="shared" ref="X3:X31" si="2">W3-R3</f>
        <v>2994</v>
      </c>
      <c r="Z3" s="178">
        <v>5000</v>
      </c>
      <c r="AA3" s="178">
        <v>5000</v>
      </c>
      <c r="AB3" s="178"/>
      <c r="AC3" s="178"/>
      <c r="AD3" s="178"/>
      <c r="AE3" s="178">
        <v>4068.45</v>
      </c>
      <c r="AF3" s="174">
        <v>4068.45</v>
      </c>
      <c r="AG3" s="174">
        <f t="shared" ref="AG3:AG31" si="3">AF3-AA3</f>
        <v>-931.55000000000018</v>
      </c>
      <c r="AI3" s="170">
        <v>5000</v>
      </c>
      <c r="AJ3" s="170">
        <v>5000</v>
      </c>
      <c r="AK3" s="170">
        <f>AJ3</f>
        <v>5000</v>
      </c>
      <c r="AL3" s="172">
        <f>IFERROR(VLOOKUP(B3,[2]rptBudgetaryBudgetCrossOrganiza!$A$7398:$O$7705,13,FALSE),"0")</f>
        <v>0</v>
      </c>
      <c r="AM3" s="172"/>
      <c r="AN3" s="172"/>
      <c r="AO3" s="172">
        <v>0</v>
      </c>
      <c r="AP3" s="172"/>
      <c r="AQ3" s="172">
        <f t="shared" ref="AQ3:AQ31" si="4">AP3-AJ3</f>
        <v>-5000</v>
      </c>
      <c r="AS3" s="142"/>
      <c r="AT3" s="142"/>
      <c r="AU3" s="142"/>
      <c r="AV3" s="142"/>
      <c r="AW3" s="142"/>
      <c r="AX3" s="142"/>
      <c r="AY3" s="142"/>
      <c r="AZ3" s="142">
        <f t="shared" ref="AZ3:AZ31" si="5">AY3-AT3</f>
        <v>0</v>
      </c>
    </row>
    <row r="4" spans="1:52" x14ac:dyDescent="0.2">
      <c r="A4" s="192">
        <v>5</v>
      </c>
      <c r="B4" s="143" t="s">
        <v>155</v>
      </c>
      <c r="C4" s="193" t="s">
        <v>81</v>
      </c>
      <c r="D4" s="193" t="s">
        <v>81</v>
      </c>
      <c r="E4" s="186">
        <v>900</v>
      </c>
      <c r="F4" s="143" t="str">
        <f t="shared" si="0"/>
        <v>6000.01</v>
      </c>
      <c r="G4" s="143" t="s">
        <v>83</v>
      </c>
      <c r="H4" s="141">
        <v>0</v>
      </c>
      <c r="I4" s="141">
        <v>128350</v>
      </c>
      <c r="J4" s="141"/>
      <c r="K4" s="141"/>
      <c r="L4" s="141"/>
      <c r="M4" s="141">
        <v>64184.01</v>
      </c>
      <c r="N4" s="141">
        <v>64184.01</v>
      </c>
      <c r="O4" s="141">
        <f t="shared" si="1"/>
        <v>-64165.99</v>
      </c>
      <c r="Q4" s="142">
        <v>0</v>
      </c>
      <c r="R4" s="142">
        <v>159550</v>
      </c>
      <c r="S4" s="142"/>
      <c r="T4" s="142"/>
      <c r="U4" s="142"/>
      <c r="V4" s="142">
        <v>30216.63</v>
      </c>
      <c r="W4" s="142">
        <v>30216.63</v>
      </c>
      <c r="X4" s="142">
        <f t="shared" si="2"/>
        <v>-129333.37</v>
      </c>
      <c r="Z4" s="178">
        <v>0</v>
      </c>
      <c r="AA4" s="178">
        <v>526493</v>
      </c>
      <c r="AB4" s="178"/>
      <c r="AC4" s="178"/>
      <c r="AD4" s="178"/>
      <c r="AE4" s="178">
        <v>129823.43</v>
      </c>
      <c r="AF4" s="174">
        <v>129823.43</v>
      </c>
      <c r="AG4" s="174">
        <f t="shared" si="3"/>
        <v>-396669.57</v>
      </c>
      <c r="AI4" s="170">
        <v>0</v>
      </c>
      <c r="AJ4" s="170">
        <v>0</v>
      </c>
      <c r="AK4" s="170">
        <f t="shared" ref="AK4:AK67" si="6">AJ4</f>
        <v>0</v>
      </c>
      <c r="AL4" s="172">
        <f>IFERROR(VLOOKUP(B4,[2]rptBudgetaryBudgetCrossOrganiza!$A$7398:$O$7705,13,FALSE),"0")</f>
        <v>0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5</v>
      </c>
      <c r="B5" s="143" t="s">
        <v>156</v>
      </c>
      <c r="C5" s="193" t="s">
        <v>117</v>
      </c>
      <c r="D5" s="193" t="s">
        <v>81</v>
      </c>
      <c r="E5" s="186">
        <v>900</v>
      </c>
      <c r="F5" s="143" t="str">
        <f t="shared" si="0"/>
        <v>6000.12</v>
      </c>
      <c r="G5" s="143" t="s">
        <v>124</v>
      </c>
      <c r="H5" s="141">
        <v>0</v>
      </c>
      <c r="I5" s="141">
        <v>0</v>
      </c>
      <c r="J5" s="141"/>
      <c r="K5" s="141"/>
      <c r="L5" s="141"/>
      <c r="M5" s="141">
        <v>0</v>
      </c>
      <c r="N5" s="141">
        <v>0</v>
      </c>
      <c r="O5" s="141">
        <f t="shared" si="1"/>
        <v>0</v>
      </c>
      <c r="Q5" s="142">
        <v>0</v>
      </c>
      <c r="R5" s="142">
        <v>0</v>
      </c>
      <c r="S5" s="142"/>
      <c r="T5" s="142"/>
      <c r="U5" s="142"/>
      <c r="V5" s="142">
        <v>0</v>
      </c>
      <c r="W5" s="142">
        <v>0</v>
      </c>
      <c r="X5" s="142">
        <f t="shared" si="2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4">
        <v>0</v>
      </c>
      <c r="AG5" s="174">
        <f t="shared" si="3"/>
        <v>0</v>
      </c>
      <c r="AI5" s="170">
        <v>0</v>
      </c>
      <c r="AJ5" s="170">
        <v>0</v>
      </c>
      <c r="AK5" s="170">
        <f t="shared" si="6"/>
        <v>0</v>
      </c>
      <c r="AL5" s="172">
        <f>IFERROR(VLOOKUP(B5,[2]rptBudgetaryBudgetCrossOrganiza!$A$7398:$O$7705,13,FALSE),"0")</f>
        <v>0</v>
      </c>
      <c r="AM5" s="172"/>
      <c r="AN5" s="172"/>
      <c r="AO5" s="172"/>
      <c r="AP5" s="172"/>
      <c r="AQ5" s="172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2">
        <v>5</v>
      </c>
      <c r="B6" s="143" t="s">
        <v>157</v>
      </c>
      <c r="C6" s="193" t="s">
        <v>117</v>
      </c>
      <c r="D6" s="193" t="s">
        <v>81</v>
      </c>
      <c r="E6" s="186">
        <v>900</v>
      </c>
      <c r="F6" s="143" t="str">
        <f t="shared" si="0"/>
        <v>6000.18</v>
      </c>
      <c r="G6" s="143" t="s">
        <v>121</v>
      </c>
      <c r="H6" s="141">
        <v>0</v>
      </c>
      <c r="I6" s="141">
        <v>0</v>
      </c>
      <c r="J6" s="141"/>
      <c r="K6" s="141"/>
      <c r="L6" s="141"/>
      <c r="M6" s="141">
        <v>0</v>
      </c>
      <c r="N6" s="141">
        <v>0</v>
      </c>
      <c r="O6" s="141"/>
      <c r="Q6" s="142">
        <v>0</v>
      </c>
      <c r="R6" s="142">
        <v>0</v>
      </c>
      <c r="S6" s="142"/>
      <c r="T6" s="142"/>
      <c r="U6" s="142"/>
      <c r="V6" s="142">
        <v>0</v>
      </c>
      <c r="W6" s="142">
        <v>0</v>
      </c>
      <c r="X6" s="142"/>
      <c r="Z6" s="178">
        <v>0</v>
      </c>
      <c r="AA6" s="178">
        <v>0</v>
      </c>
      <c r="AB6" s="178"/>
      <c r="AC6" s="178"/>
      <c r="AD6" s="178"/>
      <c r="AE6" s="178">
        <v>0</v>
      </c>
      <c r="AF6" s="174">
        <v>0</v>
      </c>
      <c r="AG6" s="174"/>
      <c r="AI6" s="170">
        <v>0</v>
      </c>
      <c r="AJ6" s="170">
        <v>0</v>
      </c>
      <c r="AK6" s="170">
        <f t="shared" si="6"/>
        <v>0</v>
      </c>
      <c r="AL6" s="172">
        <f>IFERROR(VLOOKUP(B6,[2]rptBudgetaryBudgetCrossOrganiza!$A$7398:$O$7705,13,FALSE),"0")</f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6</v>
      </c>
      <c r="B7" s="143" t="s">
        <v>158</v>
      </c>
      <c r="C7" s="193" t="s">
        <v>118</v>
      </c>
      <c r="D7" s="193" t="s">
        <v>81</v>
      </c>
      <c r="E7" s="186">
        <v>900</v>
      </c>
      <c r="F7" s="143" t="str">
        <f t="shared" si="0"/>
        <v>6200.02</v>
      </c>
      <c r="G7" s="143" t="s">
        <v>84</v>
      </c>
      <c r="H7" s="141">
        <v>0</v>
      </c>
      <c r="I7" s="141">
        <v>0</v>
      </c>
      <c r="J7" s="141"/>
      <c r="K7" s="141"/>
      <c r="L7" s="141"/>
      <c r="M7" s="141">
        <v>0</v>
      </c>
      <c r="N7" s="141">
        <v>0</v>
      </c>
      <c r="O7" s="141">
        <f t="shared" si="1"/>
        <v>0</v>
      </c>
      <c r="Q7" s="142">
        <v>0</v>
      </c>
      <c r="R7" s="142">
        <v>0</v>
      </c>
      <c r="S7" s="142"/>
      <c r="T7" s="142"/>
      <c r="U7" s="142"/>
      <c r="V7" s="142">
        <v>0</v>
      </c>
      <c r="W7" s="142">
        <v>0</v>
      </c>
      <c r="X7" s="142">
        <f t="shared" si="2"/>
        <v>0</v>
      </c>
      <c r="Z7" s="178">
        <v>0</v>
      </c>
      <c r="AA7" s="178">
        <v>0</v>
      </c>
      <c r="AB7" s="178"/>
      <c r="AC7" s="178"/>
      <c r="AD7" s="178"/>
      <c r="AE7" s="178">
        <v>0</v>
      </c>
      <c r="AF7" s="174">
        <v>0</v>
      </c>
      <c r="AG7" s="174">
        <f t="shared" si="3"/>
        <v>0</v>
      </c>
      <c r="AI7" s="170">
        <v>0</v>
      </c>
      <c r="AJ7" s="170">
        <v>0</v>
      </c>
      <c r="AK7" s="170">
        <f t="shared" si="6"/>
        <v>0</v>
      </c>
      <c r="AL7" s="172">
        <f>IFERROR(VLOOKUP(B7,[2]rptBudgetaryBudgetCrossOrganiza!$A$7398:$O$7705,13,FALSE),"0")</f>
        <v>0</v>
      </c>
      <c r="AM7" s="172"/>
      <c r="AN7" s="172"/>
      <c r="AO7" s="172"/>
      <c r="AP7" s="172"/>
      <c r="AQ7" s="172">
        <f t="shared" si="4"/>
        <v>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2">
        <v>6</v>
      </c>
      <c r="B8" s="143" t="s">
        <v>159</v>
      </c>
      <c r="C8" s="193" t="s">
        <v>118</v>
      </c>
      <c r="D8" s="193" t="s">
        <v>81</v>
      </c>
      <c r="E8" s="186">
        <v>900</v>
      </c>
      <c r="F8" s="143" t="str">
        <f t="shared" si="0"/>
        <v>6200.09</v>
      </c>
      <c r="G8" s="143" t="s">
        <v>113</v>
      </c>
      <c r="H8" s="141">
        <v>0</v>
      </c>
      <c r="I8" s="141">
        <v>0</v>
      </c>
      <c r="J8" s="141"/>
      <c r="K8" s="141"/>
      <c r="L8" s="141"/>
      <c r="M8" s="141">
        <v>0</v>
      </c>
      <c r="N8" s="141">
        <v>0</v>
      </c>
      <c r="O8" s="141">
        <f t="shared" si="1"/>
        <v>0</v>
      </c>
      <c r="Q8" s="142">
        <v>26465</v>
      </c>
      <c r="R8" s="142">
        <v>0</v>
      </c>
      <c r="S8" s="142"/>
      <c r="T8" s="142"/>
      <c r="U8" s="142"/>
      <c r="V8" s="142">
        <v>0</v>
      </c>
      <c r="W8" s="142">
        <v>0</v>
      </c>
      <c r="X8" s="142">
        <f t="shared" si="2"/>
        <v>0</v>
      </c>
      <c r="Z8" s="178">
        <v>0</v>
      </c>
      <c r="AA8" s="178">
        <v>0</v>
      </c>
      <c r="AB8" s="178"/>
      <c r="AC8" s="178"/>
      <c r="AD8" s="178"/>
      <c r="AE8" s="178">
        <v>0</v>
      </c>
      <c r="AF8" s="174">
        <v>0</v>
      </c>
      <c r="AG8" s="174">
        <f t="shared" si="3"/>
        <v>0</v>
      </c>
      <c r="AI8" s="170">
        <v>0</v>
      </c>
      <c r="AJ8" s="170">
        <v>0</v>
      </c>
      <c r="AK8" s="170">
        <f t="shared" si="6"/>
        <v>0</v>
      </c>
      <c r="AL8" s="172">
        <f>IFERROR(VLOOKUP(B8,[2]rptBudgetaryBudgetCrossOrganiza!$A$7398:$O$7705,13,FALSE),"0")</f>
        <v>0</v>
      </c>
      <c r="AM8" s="172"/>
      <c r="AN8" s="172"/>
      <c r="AO8" s="172"/>
      <c r="AP8" s="172"/>
      <c r="AQ8" s="172">
        <f t="shared" si="4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2">
        <v>6</v>
      </c>
      <c r="B9" s="143" t="s">
        <v>160</v>
      </c>
      <c r="C9" s="193" t="s">
        <v>118</v>
      </c>
      <c r="D9" s="193" t="s">
        <v>81</v>
      </c>
      <c r="E9" s="186">
        <v>900</v>
      </c>
      <c r="F9" s="143" t="str">
        <f t="shared" si="0"/>
        <v>6350.03</v>
      </c>
      <c r="G9" s="143" t="s">
        <v>114</v>
      </c>
      <c r="H9" s="141">
        <v>0</v>
      </c>
      <c r="I9" s="141">
        <v>0</v>
      </c>
      <c r="J9" s="141"/>
      <c r="K9" s="141"/>
      <c r="L9" s="141"/>
      <c r="M9" s="141">
        <v>0</v>
      </c>
      <c r="N9" s="141">
        <v>0</v>
      </c>
      <c r="O9" s="141">
        <f t="shared" si="1"/>
        <v>0</v>
      </c>
      <c r="Q9" s="142">
        <v>0</v>
      </c>
      <c r="R9" s="142">
        <v>0</v>
      </c>
      <c r="S9" s="142"/>
      <c r="T9" s="142"/>
      <c r="U9" s="142"/>
      <c r="V9" s="142">
        <v>0</v>
      </c>
      <c r="W9" s="142">
        <v>0</v>
      </c>
      <c r="X9" s="142">
        <f t="shared" si="2"/>
        <v>0</v>
      </c>
      <c r="Z9" s="178">
        <v>0</v>
      </c>
      <c r="AA9" s="178">
        <v>0</v>
      </c>
      <c r="AB9" s="178"/>
      <c r="AC9" s="178"/>
      <c r="AD9" s="178"/>
      <c r="AE9" s="178">
        <v>0</v>
      </c>
      <c r="AF9" s="174">
        <v>0</v>
      </c>
      <c r="AG9" s="174">
        <f t="shared" si="3"/>
        <v>0</v>
      </c>
      <c r="AI9" s="170">
        <v>0</v>
      </c>
      <c r="AJ9" s="170">
        <v>0</v>
      </c>
      <c r="AK9" s="170">
        <f t="shared" si="6"/>
        <v>0</v>
      </c>
      <c r="AL9" s="172">
        <f>IFERROR(VLOOKUP(B9,[2]rptBudgetaryBudgetCrossOrganiza!$A$7398:$O$7705,13,FALSE),"0")</f>
        <v>0</v>
      </c>
      <c r="AM9" s="172"/>
      <c r="AN9" s="172"/>
      <c r="AO9" s="172"/>
      <c r="AP9" s="172"/>
      <c r="AQ9" s="172">
        <f t="shared" si="4"/>
        <v>0</v>
      </c>
      <c r="AS9" s="142"/>
      <c r="AT9" s="142"/>
      <c r="AU9" s="142"/>
      <c r="AV9" s="142"/>
      <c r="AW9" s="142"/>
      <c r="AX9" s="142"/>
      <c r="AY9" s="142"/>
      <c r="AZ9" s="142">
        <f t="shared" si="5"/>
        <v>0</v>
      </c>
    </row>
    <row r="10" spans="1:52" x14ac:dyDescent="0.2">
      <c r="A10" s="192">
        <v>6</v>
      </c>
      <c r="B10" s="143" t="s">
        <v>161</v>
      </c>
      <c r="C10" s="193" t="s">
        <v>118</v>
      </c>
      <c r="D10" s="193" t="s">
        <v>81</v>
      </c>
      <c r="E10" s="186">
        <v>900</v>
      </c>
      <c r="F10" s="143" t="str">
        <f t="shared" si="0"/>
        <v>6375.03</v>
      </c>
      <c r="G10" s="143" t="s">
        <v>184</v>
      </c>
      <c r="H10" s="141">
        <v>800</v>
      </c>
      <c r="I10" s="141">
        <v>800</v>
      </c>
      <c r="J10" s="141"/>
      <c r="K10" s="141"/>
      <c r="L10" s="141"/>
      <c r="M10" s="141">
        <v>0</v>
      </c>
      <c r="N10" s="141">
        <v>0</v>
      </c>
      <c r="O10" s="141">
        <f t="shared" si="1"/>
        <v>-800</v>
      </c>
      <c r="Q10" s="142">
        <v>0</v>
      </c>
      <c r="R10" s="142">
        <v>800</v>
      </c>
      <c r="S10" s="142"/>
      <c r="T10" s="142"/>
      <c r="U10" s="142"/>
      <c r="V10" s="142">
        <v>0</v>
      </c>
      <c r="W10" s="142">
        <v>0</v>
      </c>
      <c r="X10" s="142">
        <f t="shared" si="2"/>
        <v>-800</v>
      </c>
      <c r="Z10" s="178">
        <v>800</v>
      </c>
      <c r="AA10" s="178">
        <v>800</v>
      </c>
      <c r="AB10" s="178"/>
      <c r="AC10" s="178"/>
      <c r="AD10" s="178"/>
      <c r="AE10" s="178">
        <v>0</v>
      </c>
      <c r="AF10" s="174">
        <v>0</v>
      </c>
      <c r="AG10" s="174">
        <f t="shared" si="3"/>
        <v>-800</v>
      </c>
      <c r="AI10" s="170">
        <v>800</v>
      </c>
      <c r="AJ10" s="170">
        <v>800</v>
      </c>
      <c r="AK10" s="170">
        <f t="shared" si="6"/>
        <v>800</v>
      </c>
      <c r="AL10" s="172">
        <f>IFERROR(VLOOKUP(B10,[2]rptBudgetaryBudgetCrossOrganiza!$A$7398:$O$7705,13,FALSE),"0")</f>
        <v>0</v>
      </c>
      <c r="AM10" s="172"/>
      <c r="AN10" s="172"/>
      <c r="AO10" s="172"/>
      <c r="AP10" s="172"/>
      <c r="AQ10" s="172">
        <f t="shared" si="4"/>
        <v>-800</v>
      </c>
      <c r="AS10" s="142"/>
      <c r="AT10" s="142"/>
      <c r="AU10" s="142"/>
      <c r="AV10" s="142"/>
      <c r="AW10" s="142"/>
      <c r="AX10" s="142"/>
      <c r="AY10" s="142"/>
      <c r="AZ10" s="142">
        <f t="shared" si="5"/>
        <v>0</v>
      </c>
    </row>
    <row r="11" spans="1:52" x14ac:dyDescent="0.2">
      <c r="A11" s="192">
        <v>6</v>
      </c>
      <c r="B11" s="194" t="s">
        <v>162</v>
      </c>
      <c r="C11" s="193" t="s">
        <v>118</v>
      </c>
      <c r="D11" s="193" t="s">
        <v>81</v>
      </c>
      <c r="E11" s="186">
        <v>900</v>
      </c>
      <c r="F11" s="143" t="str">
        <f t="shared" si="0"/>
        <v>6375.03</v>
      </c>
      <c r="G11" s="143" t="s">
        <v>184</v>
      </c>
      <c r="H11" s="141">
        <v>0</v>
      </c>
      <c r="I11" s="141">
        <v>0</v>
      </c>
      <c r="J11" s="141"/>
      <c r="K11" s="141"/>
      <c r="L11" s="141"/>
      <c r="M11" s="141">
        <v>0</v>
      </c>
      <c r="N11" s="141">
        <v>0</v>
      </c>
      <c r="O11" s="141">
        <f t="shared" si="1"/>
        <v>0</v>
      </c>
      <c r="Q11" s="142">
        <v>397500</v>
      </c>
      <c r="R11" s="142">
        <v>0</v>
      </c>
      <c r="S11" s="142"/>
      <c r="T11" s="142"/>
      <c r="U11" s="142"/>
      <c r="V11" s="142">
        <v>0</v>
      </c>
      <c r="W11" s="142">
        <v>0</v>
      </c>
      <c r="X11" s="142">
        <f t="shared" si="2"/>
        <v>0</v>
      </c>
      <c r="Z11" s="178">
        <v>0</v>
      </c>
      <c r="AA11" s="178">
        <v>0</v>
      </c>
      <c r="AB11" s="178"/>
      <c r="AC11" s="178"/>
      <c r="AD11" s="178"/>
      <c r="AE11" s="178">
        <v>0</v>
      </c>
      <c r="AF11" s="174">
        <v>0</v>
      </c>
      <c r="AG11" s="174">
        <f t="shared" si="3"/>
        <v>0</v>
      </c>
      <c r="AI11" s="170">
        <v>0</v>
      </c>
      <c r="AJ11" s="170">
        <v>0</v>
      </c>
      <c r="AK11" s="170">
        <f t="shared" si="6"/>
        <v>0</v>
      </c>
      <c r="AL11" s="172">
        <f>IFERROR(VLOOKUP(B11,[2]rptBudgetaryBudgetCrossOrganiza!$A$7398:$O$7705,13,FALSE),"0")</f>
        <v>0</v>
      </c>
      <c r="AM11" s="172"/>
      <c r="AN11" s="172"/>
      <c r="AO11" s="172"/>
      <c r="AP11" s="172"/>
      <c r="AQ11" s="172">
        <f t="shared" si="4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5"/>
        <v>0</v>
      </c>
    </row>
    <row r="12" spans="1:52" x14ac:dyDescent="0.2">
      <c r="A12" s="192">
        <v>6</v>
      </c>
      <c r="B12" s="143" t="s">
        <v>163</v>
      </c>
      <c r="C12" s="193" t="s">
        <v>118</v>
      </c>
      <c r="D12" s="193" t="s">
        <v>81</v>
      </c>
      <c r="E12" s="186">
        <v>330</v>
      </c>
      <c r="F12" s="143" t="str">
        <f t="shared" si="0"/>
        <v>6400.04</v>
      </c>
      <c r="G12" s="143" t="s">
        <v>85</v>
      </c>
      <c r="H12" s="141">
        <v>0</v>
      </c>
      <c r="I12" s="141">
        <v>0</v>
      </c>
      <c r="J12" s="141"/>
      <c r="K12" s="141"/>
      <c r="L12" s="141"/>
      <c r="M12" s="141">
        <v>0</v>
      </c>
      <c r="N12" s="141">
        <v>0</v>
      </c>
      <c r="O12" s="141">
        <f t="shared" si="1"/>
        <v>0</v>
      </c>
      <c r="Q12" s="142">
        <v>114125</v>
      </c>
      <c r="R12" s="142">
        <v>0</v>
      </c>
      <c r="S12" s="142"/>
      <c r="T12" s="142"/>
      <c r="U12" s="142"/>
      <c r="V12" s="142">
        <v>0</v>
      </c>
      <c r="W12" s="142">
        <v>0</v>
      </c>
      <c r="X12" s="142">
        <f t="shared" si="2"/>
        <v>0</v>
      </c>
      <c r="Z12" s="178">
        <v>0</v>
      </c>
      <c r="AA12" s="178">
        <v>0</v>
      </c>
      <c r="AB12" s="178"/>
      <c r="AC12" s="178"/>
      <c r="AD12" s="178"/>
      <c r="AE12" s="178">
        <v>0</v>
      </c>
      <c r="AF12" s="174">
        <v>0</v>
      </c>
      <c r="AG12" s="174">
        <f t="shared" si="3"/>
        <v>0</v>
      </c>
      <c r="AI12" s="170">
        <v>0</v>
      </c>
      <c r="AJ12" s="170">
        <v>0</v>
      </c>
      <c r="AK12" s="170">
        <f t="shared" si="6"/>
        <v>0</v>
      </c>
      <c r="AL12" s="172">
        <f>IFERROR(VLOOKUP(B12,[2]rptBudgetaryBudgetCrossOrganiza!$A$7398:$O$7705,13,FALSE),"0")</f>
        <v>0</v>
      </c>
      <c r="AM12" s="172"/>
      <c r="AN12" s="172"/>
      <c r="AO12" s="172"/>
      <c r="AP12" s="172"/>
      <c r="AQ12" s="172">
        <f t="shared" si="4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5"/>
        <v>0</v>
      </c>
    </row>
    <row r="13" spans="1:52" x14ac:dyDescent="0.2">
      <c r="A13" s="192">
        <v>6</v>
      </c>
      <c r="B13" s="143" t="s">
        <v>164</v>
      </c>
      <c r="C13" s="193" t="s">
        <v>118</v>
      </c>
      <c r="D13" s="193" t="s">
        <v>81</v>
      </c>
      <c r="E13" s="186">
        <v>330</v>
      </c>
      <c r="F13" s="143" t="str">
        <f t="shared" si="0"/>
        <v>6600.04</v>
      </c>
      <c r="G13" s="143" t="s">
        <v>86</v>
      </c>
      <c r="H13" s="141">
        <v>0</v>
      </c>
      <c r="I13" s="141">
        <v>0</v>
      </c>
      <c r="J13" s="141"/>
      <c r="K13" s="141"/>
      <c r="L13" s="141"/>
      <c r="M13" s="141">
        <v>0</v>
      </c>
      <c r="N13" s="141">
        <v>0</v>
      </c>
      <c r="O13" s="141">
        <f t="shared" si="1"/>
        <v>0</v>
      </c>
      <c r="Q13" s="142">
        <v>0</v>
      </c>
      <c r="R13" s="142">
        <v>0</v>
      </c>
      <c r="S13" s="142"/>
      <c r="T13" s="142"/>
      <c r="U13" s="142"/>
      <c r="V13" s="142">
        <v>0</v>
      </c>
      <c r="W13" s="142">
        <v>0</v>
      </c>
      <c r="X13" s="142">
        <f t="shared" si="2"/>
        <v>0</v>
      </c>
      <c r="Z13" s="178">
        <v>0</v>
      </c>
      <c r="AA13" s="178">
        <v>0</v>
      </c>
      <c r="AB13" s="178"/>
      <c r="AC13" s="178"/>
      <c r="AD13" s="178"/>
      <c r="AE13" s="178">
        <v>0</v>
      </c>
      <c r="AF13" s="174">
        <v>0</v>
      </c>
      <c r="AG13" s="174">
        <f t="shared" si="3"/>
        <v>0</v>
      </c>
      <c r="AI13" s="170">
        <v>0</v>
      </c>
      <c r="AJ13" s="170">
        <v>0</v>
      </c>
      <c r="AK13" s="170">
        <f t="shared" si="6"/>
        <v>0</v>
      </c>
      <c r="AL13" s="172">
        <f>IFERROR(VLOOKUP(B13,[2]rptBudgetaryBudgetCrossOrganiza!$A$7398:$O$7705,13,FALSE),"0")</f>
        <v>0</v>
      </c>
      <c r="AM13" s="172"/>
      <c r="AN13" s="172"/>
      <c r="AO13" s="172"/>
      <c r="AP13" s="172"/>
      <c r="AQ13" s="172">
        <f t="shared" si="4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5"/>
        <v>0</v>
      </c>
    </row>
    <row r="14" spans="1:52" x14ac:dyDescent="0.2">
      <c r="A14" s="192">
        <v>6</v>
      </c>
      <c r="B14" s="143" t="s">
        <v>165</v>
      </c>
      <c r="C14" s="193" t="s">
        <v>118</v>
      </c>
      <c r="D14" s="193" t="s">
        <v>81</v>
      </c>
      <c r="E14" s="186">
        <v>330</v>
      </c>
      <c r="F14" s="143" t="str">
        <f t="shared" si="0"/>
        <v>6600.25</v>
      </c>
      <c r="G14" s="143" t="s">
        <v>115</v>
      </c>
      <c r="H14" s="141">
        <v>56475</v>
      </c>
      <c r="I14" s="141">
        <v>56475</v>
      </c>
      <c r="J14" s="141"/>
      <c r="K14" s="141"/>
      <c r="L14" s="141"/>
      <c r="M14" s="141">
        <v>56475</v>
      </c>
      <c r="N14" s="141">
        <v>56475</v>
      </c>
      <c r="O14" s="141">
        <f t="shared" si="1"/>
        <v>0</v>
      </c>
      <c r="Q14" s="142">
        <v>100</v>
      </c>
      <c r="R14" s="142">
        <v>62495</v>
      </c>
      <c r="S14" s="142"/>
      <c r="T14" s="142"/>
      <c r="U14" s="142"/>
      <c r="V14" s="142">
        <v>62495</v>
      </c>
      <c r="W14" s="142">
        <v>62495</v>
      </c>
      <c r="X14" s="142">
        <f t="shared" si="2"/>
        <v>0</v>
      </c>
      <c r="Z14" s="178">
        <v>63790</v>
      </c>
      <c r="AA14" s="178">
        <v>63790</v>
      </c>
      <c r="AB14" s="178"/>
      <c r="AC14" s="178"/>
      <c r="AD14" s="178"/>
      <c r="AE14" s="178">
        <v>47842.71</v>
      </c>
      <c r="AF14" s="174">
        <v>47842.71</v>
      </c>
      <c r="AG14" s="174">
        <f t="shared" si="3"/>
        <v>-15947.29</v>
      </c>
      <c r="AI14" s="170">
        <v>63790</v>
      </c>
      <c r="AJ14" s="170">
        <v>63790</v>
      </c>
      <c r="AK14" s="170">
        <f t="shared" si="6"/>
        <v>63790</v>
      </c>
      <c r="AL14" s="172">
        <f>IFERROR(VLOOKUP(B14,[2]rptBudgetaryBudgetCrossOrganiza!$A$7398:$O$7705,13,FALSE),"0")</f>
        <v>0</v>
      </c>
      <c r="AM14" s="172"/>
      <c r="AN14" s="172"/>
      <c r="AO14" s="172"/>
      <c r="AP14" s="172"/>
      <c r="AQ14" s="172">
        <f t="shared" si="4"/>
        <v>-63790</v>
      </c>
      <c r="AS14" s="142"/>
      <c r="AT14" s="142"/>
      <c r="AU14" s="142"/>
      <c r="AV14" s="142"/>
      <c r="AW14" s="142"/>
      <c r="AX14" s="142"/>
      <c r="AY14" s="142"/>
      <c r="AZ14" s="142">
        <f t="shared" si="5"/>
        <v>0</v>
      </c>
    </row>
    <row r="15" spans="1:52" x14ac:dyDescent="0.2">
      <c r="A15" s="192">
        <v>6</v>
      </c>
      <c r="B15" s="143" t="s">
        <v>166</v>
      </c>
      <c r="C15" s="193" t="s">
        <v>118</v>
      </c>
      <c r="D15" s="193" t="s">
        <v>81</v>
      </c>
      <c r="E15" s="186">
        <v>330</v>
      </c>
      <c r="F15" s="143" t="str">
        <f t="shared" si="0"/>
        <v>6600.26</v>
      </c>
      <c r="G15" s="143" t="s">
        <v>122</v>
      </c>
      <c r="H15" s="141">
        <v>1190</v>
      </c>
      <c r="I15" s="141">
        <v>1190</v>
      </c>
      <c r="J15" s="141"/>
      <c r="K15" s="141"/>
      <c r="L15" s="141"/>
      <c r="M15" s="141">
        <v>1190</v>
      </c>
      <c r="N15" s="141">
        <v>1190</v>
      </c>
      <c r="O15" s="141">
        <f t="shared" si="1"/>
        <v>0</v>
      </c>
      <c r="Q15" s="142">
        <v>0</v>
      </c>
      <c r="R15" s="142">
        <v>1220</v>
      </c>
      <c r="S15" s="142"/>
      <c r="T15" s="142"/>
      <c r="U15" s="142"/>
      <c r="V15" s="142">
        <v>1220</v>
      </c>
      <c r="W15" s="142">
        <v>1220</v>
      </c>
      <c r="X15" s="142">
        <f t="shared" si="2"/>
        <v>0</v>
      </c>
      <c r="Z15" s="178">
        <v>1200</v>
      </c>
      <c r="AA15" s="178">
        <v>1200</v>
      </c>
      <c r="AB15" s="178"/>
      <c r="AC15" s="178"/>
      <c r="AD15" s="178"/>
      <c r="AE15" s="178">
        <v>500</v>
      </c>
      <c r="AF15" s="174">
        <v>500</v>
      </c>
      <c r="AG15" s="174">
        <f t="shared" si="3"/>
        <v>-700</v>
      </c>
      <c r="AI15" s="170">
        <v>1200</v>
      </c>
      <c r="AJ15" s="170">
        <v>1200</v>
      </c>
      <c r="AK15" s="170">
        <f t="shared" si="6"/>
        <v>1200</v>
      </c>
      <c r="AL15" s="172">
        <f>IFERROR(VLOOKUP(B15,[2]rptBudgetaryBudgetCrossOrganiza!$A$7398:$O$7705,13,FALSE),"0")</f>
        <v>0</v>
      </c>
      <c r="AM15" s="172"/>
      <c r="AN15" s="172"/>
      <c r="AO15" s="172"/>
      <c r="AP15" s="172"/>
      <c r="AQ15" s="172">
        <f t="shared" si="4"/>
        <v>-1200</v>
      </c>
      <c r="AS15" s="142"/>
      <c r="AT15" s="142"/>
      <c r="AU15" s="142"/>
      <c r="AV15" s="142"/>
      <c r="AW15" s="142"/>
      <c r="AX15" s="142"/>
      <c r="AY15" s="142"/>
      <c r="AZ15" s="142">
        <f t="shared" si="5"/>
        <v>0</v>
      </c>
    </row>
    <row r="16" spans="1:52" x14ac:dyDescent="0.2">
      <c r="A16" s="192">
        <v>6</v>
      </c>
      <c r="B16" s="143" t="s">
        <v>167</v>
      </c>
      <c r="C16" s="193" t="s">
        <v>118</v>
      </c>
      <c r="D16" s="193" t="s">
        <v>81</v>
      </c>
      <c r="E16" s="186">
        <v>330</v>
      </c>
      <c r="F16" s="143" t="str">
        <f t="shared" si="0"/>
        <v>6600.36</v>
      </c>
      <c r="G16" s="143" t="s">
        <v>123</v>
      </c>
      <c r="H16" s="141">
        <v>1800</v>
      </c>
      <c r="I16" s="141">
        <v>1800</v>
      </c>
      <c r="J16" s="141"/>
      <c r="K16" s="141"/>
      <c r="L16" s="141"/>
      <c r="M16" s="141">
        <v>1800</v>
      </c>
      <c r="N16" s="141">
        <v>1800</v>
      </c>
      <c r="O16" s="141">
        <f t="shared" si="1"/>
        <v>0</v>
      </c>
      <c r="Q16" s="142">
        <v>0</v>
      </c>
      <c r="R16" s="142">
        <v>2210</v>
      </c>
      <c r="S16" s="142"/>
      <c r="T16" s="142"/>
      <c r="U16" s="142"/>
      <c r="V16" s="142">
        <v>2210</v>
      </c>
      <c r="W16" s="142">
        <v>2210</v>
      </c>
      <c r="X16" s="142">
        <f t="shared" si="2"/>
        <v>0</v>
      </c>
      <c r="Z16" s="178">
        <v>2520</v>
      </c>
      <c r="AA16" s="178">
        <v>2520</v>
      </c>
      <c r="AB16" s="178"/>
      <c r="AC16" s="178"/>
      <c r="AD16" s="178"/>
      <c r="AE16" s="178">
        <v>1050</v>
      </c>
      <c r="AF16" s="174">
        <v>1050</v>
      </c>
      <c r="AG16" s="174">
        <f t="shared" si="3"/>
        <v>-1470</v>
      </c>
      <c r="AI16" s="170">
        <v>2520</v>
      </c>
      <c r="AJ16" s="170">
        <v>2520</v>
      </c>
      <c r="AK16" s="170">
        <f t="shared" si="6"/>
        <v>2520</v>
      </c>
      <c r="AL16" s="172">
        <f>IFERROR(VLOOKUP(B16,[2]rptBudgetaryBudgetCrossOrganiza!$A$7398:$O$7705,13,FALSE),"0")</f>
        <v>0</v>
      </c>
      <c r="AM16" s="172"/>
      <c r="AN16" s="172"/>
      <c r="AO16" s="172"/>
      <c r="AP16" s="172"/>
      <c r="AQ16" s="172">
        <f t="shared" si="4"/>
        <v>-2520</v>
      </c>
      <c r="AS16" s="142"/>
      <c r="AT16" s="142"/>
      <c r="AU16" s="142"/>
      <c r="AV16" s="142"/>
      <c r="AW16" s="142"/>
      <c r="AX16" s="142"/>
      <c r="AY16" s="142"/>
      <c r="AZ16" s="142">
        <f t="shared" si="5"/>
        <v>0</v>
      </c>
    </row>
    <row r="17" spans="1:52" x14ac:dyDescent="0.2">
      <c r="A17" s="192">
        <v>7</v>
      </c>
      <c r="B17" s="143" t="s">
        <v>168</v>
      </c>
      <c r="C17" s="193" t="s">
        <v>118</v>
      </c>
      <c r="D17" s="193" t="s">
        <v>81</v>
      </c>
      <c r="E17" s="186">
        <v>330</v>
      </c>
      <c r="F17" s="143" t="str">
        <f t="shared" si="0"/>
        <v>7000.07</v>
      </c>
      <c r="G17" s="143" t="s">
        <v>185</v>
      </c>
      <c r="H17" s="141">
        <v>0</v>
      </c>
      <c r="I17" s="141">
        <v>0</v>
      </c>
      <c r="J17" s="141"/>
      <c r="K17" s="141"/>
      <c r="L17" s="141"/>
      <c r="M17" s="141">
        <v>0</v>
      </c>
      <c r="N17" s="141">
        <v>0</v>
      </c>
      <c r="O17" s="141">
        <f t="shared" si="1"/>
        <v>0</v>
      </c>
      <c r="Q17" s="142">
        <v>0</v>
      </c>
      <c r="R17" s="142">
        <v>0</v>
      </c>
      <c r="S17" s="142"/>
      <c r="T17" s="142"/>
      <c r="U17" s="142"/>
      <c r="V17" s="142">
        <v>0</v>
      </c>
      <c r="W17" s="142">
        <v>0</v>
      </c>
      <c r="X17" s="142">
        <f t="shared" si="2"/>
        <v>0</v>
      </c>
      <c r="Z17" s="178">
        <v>0</v>
      </c>
      <c r="AA17" s="178">
        <v>0</v>
      </c>
      <c r="AB17" s="178"/>
      <c r="AC17" s="178"/>
      <c r="AD17" s="178"/>
      <c r="AE17" s="178">
        <v>0</v>
      </c>
      <c r="AF17" s="174">
        <v>0</v>
      </c>
      <c r="AG17" s="174">
        <f t="shared" si="3"/>
        <v>0</v>
      </c>
      <c r="AI17" s="170">
        <v>0</v>
      </c>
      <c r="AJ17" s="170">
        <v>0</v>
      </c>
      <c r="AK17" s="170">
        <f t="shared" si="6"/>
        <v>0</v>
      </c>
      <c r="AL17" s="172">
        <f>IFERROR(VLOOKUP(B17,[2]rptBudgetaryBudgetCrossOrganiza!$A$7398:$O$7705,13,FALSE),"0")</f>
        <v>0</v>
      </c>
      <c r="AM17" s="172"/>
      <c r="AN17" s="172"/>
      <c r="AO17" s="172"/>
      <c r="AP17" s="172"/>
      <c r="AQ17" s="172">
        <f t="shared" si="4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5"/>
        <v>0</v>
      </c>
    </row>
    <row r="18" spans="1:52" x14ac:dyDescent="0.2">
      <c r="A18" s="192">
        <v>7</v>
      </c>
      <c r="B18" s="143" t="s">
        <v>169</v>
      </c>
      <c r="C18" s="193" t="s">
        <v>118</v>
      </c>
      <c r="D18" s="193" t="s">
        <v>81</v>
      </c>
      <c r="E18" s="186">
        <v>330</v>
      </c>
      <c r="F18" s="143" t="str">
        <f t="shared" si="0"/>
        <v>7000.08</v>
      </c>
      <c r="G18" s="143" t="s">
        <v>116</v>
      </c>
      <c r="H18" s="141">
        <v>0</v>
      </c>
      <c r="I18" s="141">
        <v>0</v>
      </c>
      <c r="J18" s="141"/>
      <c r="K18" s="141"/>
      <c r="L18" s="141"/>
      <c r="M18" s="141">
        <v>0</v>
      </c>
      <c r="N18" s="141">
        <v>0</v>
      </c>
      <c r="O18" s="141">
        <f t="shared" si="1"/>
        <v>0</v>
      </c>
      <c r="Q18" s="142">
        <v>0</v>
      </c>
      <c r="R18" s="142">
        <v>0</v>
      </c>
      <c r="S18" s="142"/>
      <c r="T18" s="142"/>
      <c r="U18" s="142"/>
      <c r="V18" s="142">
        <v>0</v>
      </c>
      <c r="W18" s="142">
        <v>0</v>
      </c>
      <c r="X18" s="142">
        <f t="shared" si="2"/>
        <v>0</v>
      </c>
      <c r="Z18" s="178">
        <v>0</v>
      </c>
      <c r="AA18" s="178">
        <v>0</v>
      </c>
      <c r="AB18" s="178"/>
      <c r="AC18" s="178"/>
      <c r="AD18" s="178"/>
      <c r="AE18" s="178">
        <v>0</v>
      </c>
      <c r="AF18" s="174">
        <v>0</v>
      </c>
      <c r="AG18" s="174">
        <f t="shared" si="3"/>
        <v>0</v>
      </c>
      <c r="AI18" s="170">
        <v>0</v>
      </c>
      <c r="AJ18" s="170">
        <v>0</v>
      </c>
      <c r="AK18" s="170">
        <f t="shared" si="6"/>
        <v>0</v>
      </c>
      <c r="AL18" s="172">
        <f>IFERROR(VLOOKUP(B18,[2]rptBudgetaryBudgetCrossOrganiza!$A$7398:$O$7705,13,FALSE),"0")</f>
        <v>0</v>
      </c>
      <c r="AM18" s="172"/>
      <c r="AN18" s="172"/>
      <c r="AO18" s="172"/>
      <c r="AP18" s="172"/>
      <c r="AQ18" s="172">
        <f t="shared" si="4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5"/>
        <v>0</v>
      </c>
    </row>
    <row r="19" spans="1:52" x14ac:dyDescent="0.2">
      <c r="A19" s="192">
        <v>7</v>
      </c>
      <c r="B19" s="143" t="s">
        <v>170</v>
      </c>
      <c r="C19" s="193" t="s">
        <v>118</v>
      </c>
      <c r="D19" s="193" t="s">
        <v>81</v>
      </c>
      <c r="E19" s="186">
        <v>330</v>
      </c>
      <c r="F19" s="143" t="str">
        <f t="shared" ref="F19:F31" si="7">RIGHT(B19,7)</f>
        <v>7000.99</v>
      </c>
      <c r="G19" s="143" t="s">
        <v>82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41">
        <v>0</v>
      </c>
      <c r="O19" s="141">
        <f t="shared" si="1"/>
        <v>0</v>
      </c>
      <c r="Q19" s="142">
        <v>1100</v>
      </c>
      <c r="R19" s="142">
        <v>0</v>
      </c>
      <c r="S19" s="142"/>
      <c r="T19" s="142"/>
      <c r="U19" s="142"/>
      <c r="V19" s="142">
        <v>0</v>
      </c>
      <c r="W19" s="142">
        <v>0</v>
      </c>
      <c r="X19" s="142">
        <f t="shared" si="2"/>
        <v>0</v>
      </c>
      <c r="Z19" s="178">
        <v>0</v>
      </c>
      <c r="AA19" s="178">
        <v>0</v>
      </c>
      <c r="AB19" s="178"/>
      <c r="AC19" s="178"/>
      <c r="AD19" s="178"/>
      <c r="AE19" s="178">
        <v>0</v>
      </c>
      <c r="AF19" s="174">
        <v>0</v>
      </c>
      <c r="AG19" s="174">
        <f t="shared" si="3"/>
        <v>0</v>
      </c>
      <c r="AI19" s="170">
        <v>0</v>
      </c>
      <c r="AJ19" s="170">
        <v>0</v>
      </c>
      <c r="AK19" s="170">
        <f t="shared" si="6"/>
        <v>0</v>
      </c>
      <c r="AL19" s="172">
        <f>IFERROR(VLOOKUP(B19,[2]rptBudgetaryBudgetCrossOrganiza!$A$7398:$O$7705,13,FALSE),"0")</f>
        <v>0</v>
      </c>
      <c r="AM19" s="172"/>
      <c r="AN19" s="172"/>
      <c r="AO19" s="172"/>
      <c r="AP19" s="172"/>
      <c r="AQ19" s="172">
        <f t="shared" si="4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5"/>
        <v>0</v>
      </c>
    </row>
    <row r="20" spans="1:52" x14ac:dyDescent="0.2">
      <c r="A20" s="192">
        <v>8</v>
      </c>
      <c r="B20" s="143" t="s">
        <v>171</v>
      </c>
      <c r="C20" s="193" t="s">
        <v>118</v>
      </c>
      <c r="D20" s="193" t="s">
        <v>81</v>
      </c>
      <c r="E20" s="186">
        <v>330</v>
      </c>
      <c r="F20" s="143" t="str">
        <f t="shared" si="7"/>
        <v>8200.02</v>
      </c>
      <c r="G20" s="143" t="s">
        <v>186</v>
      </c>
      <c r="H20" s="141">
        <v>0</v>
      </c>
      <c r="I20" s="141">
        <v>217835</v>
      </c>
      <c r="J20" s="141"/>
      <c r="K20" s="141"/>
      <c r="L20" s="141"/>
      <c r="M20" s="141">
        <v>0</v>
      </c>
      <c r="N20" s="141">
        <v>0</v>
      </c>
      <c r="O20" s="141">
        <f t="shared" si="1"/>
        <v>-217835</v>
      </c>
      <c r="Q20" s="142">
        <v>0</v>
      </c>
      <c r="R20" s="142">
        <v>35000</v>
      </c>
      <c r="S20" s="142"/>
      <c r="T20" s="142"/>
      <c r="U20" s="142"/>
      <c r="V20" s="142">
        <v>0</v>
      </c>
      <c r="W20" s="142">
        <v>0</v>
      </c>
      <c r="X20" s="142">
        <f t="shared" si="2"/>
        <v>-35000</v>
      </c>
      <c r="Z20" s="178">
        <v>0</v>
      </c>
      <c r="AA20" s="178">
        <v>35000</v>
      </c>
      <c r="AB20" s="178"/>
      <c r="AC20" s="178"/>
      <c r="AD20" s="178"/>
      <c r="AE20" s="178">
        <v>0</v>
      </c>
      <c r="AF20" s="174">
        <v>0</v>
      </c>
      <c r="AG20" s="174">
        <f t="shared" si="3"/>
        <v>-35000</v>
      </c>
      <c r="AI20" s="170">
        <v>50000</v>
      </c>
      <c r="AJ20" s="170">
        <v>50000</v>
      </c>
      <c r="AK20" s="170">
        <f t="shared" si="6"/>
        <v>50000</v>
      </c>
      <c r="AL20" s="172">
        <f>IFERROR(VLOOKUP(B20,[2]rptBudgetaryBudgetCrossOrganiza!$A$7398:$O$7705,13,FALSE),"0")</f>
        <v>0</v>
      </c>
      <c r="AM20" s="172"/>
      <c r="AN20" s="172"/>
      <c r="AO20" s="172"/>
      <c r="AP20" s="172"/>
      <c r="AQ20" s="172">
        <f t="shared" si="4"/>
        <v>-50000</v>
      </c>
      <c r="AS20" s="142"/>
      <c r="AT20" s="142"/>
      <c r="AU20" s="142"/>
      <c r="AV20" s="142"/>
      <c r="AW20" s="142"/>
      <c r="AX20" s="142"/>
      <c r="AY20" s="142"/>
      <c r="AZ20" s="142">
        <f t="shared" si="5"/>
        <v>0</v>
      </c>
    </row>
    <row r="21" spans="1:52" x14ac:dyDescent="0.2">
      <c r="A21" s="192">
        <v>8</v>
      </c>
      <c r="B21" s="143" t="s">
        <v>172</v>
      </c>
      <c r="C21" s="193" t="s">
        <v>118</v>
      </c>
      <c r="D21" s="193" t="s">
        <v>81</v>
      </c>
      <c r="E21" s="186">
        <v>330</v>
      </c>
      <c r="F21" s="143" t="str">
        <f t="shared" si="7"/>
        <v>8200.03</v>
      </c>
      <c r="G21" s="143" t="s">
        <v>187</v>
      </c>
      <c r="H21" s="141">
        <v>0</v>
      </c>
      <c r="I21" s="141">
        <v>0</v>
      </c>
      <c r="J21" s="141"/>
      <c r="K21" s="141"/>
      <c r="L21" s="141"/>
      <c r="M21" s="141">
        <v>0</v>
      </c>
      <c r="N21" s="141">
        <v>0</v>
      </c>
      <c r="O21" s="141">
        <f t="shared" si="1"/>
        <v>0</v>
      </c>
      <c r="Q21" s="142">
        <v>0</v>
      </c>
      <c r="R21" s="142">
        <v>0</v>
      </c>
      <c r="S21" s="142"/>
      <c r="T21" s="142"/>
      <c r="U21" s="142"/>
      <c r="V21" s="142">
        <v>0</v>
      </c>
      <c r="W21" s="142">
        <v>0</v>
      </c>
      <c r="X21" s="142">
        <f t="shared" si="2"/>
        <v>0</v>
      </c>
      <c r="Z21" s="178">
        <v>0</v>
      </c>
      <c r="AA21" s="178">
        <v>0</v>
      </c>
      <c r="AB21" s="178"/>
      <c r="AC21" s="178"/>
      <c r="AD21" s="178"/>
      <c r="AE21" s="178">
        <v>0</v>
      </c>
      <c r="AF21" s="174">
        <v>0</v>
      </c>
      <c r="AG21" s="174">
        <f t="shared" si="3"/>
        <v>0</v>
      </c>
      <c r="AI21" s="170">
        <v>0</v>
      </c>
      <c r="AJ21" s="170">
        <v>0</v>
      </c>
      <c r="AK21" s="170">
        <f t="shared" si="6"/>
        <v>0</v>
      </c>
      <c r="AL21" s="172">
        <f>IFERROR(VLOOKUP(B21,[2]rptBudgetaryBudgetCrossOrganiza!$A$7398:$O$7705,13,FALSE),"0")</f>
        <v>0</v>
      </c>
      <c r="AM21" s="172"/>
      <c r="AN21" s="172"/>
      <c r="AO21" s="172"/>
      <c r="AP21" s="172"/>
      <c r="AQ21" s="172">
        <f t="shared" si="4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5"/>
        <v>0</v>
      </c>
    </row>
    <row r="22" spans="1:52" x14ac:dyDescent="0.2">
      <c r="A22" s="192">
        <v>8</v>
      </c>
      <c r="B22" s="143" t="s">
        <v>173</v>
      </c>
      <c r="C22" s="193" t="s">
        <v>118</v>
      </c>
      <c r="D22" s="193" t="s">
        <v>81</v>
      </c>
      <c r="E22" s="186">
        <v>330</v>
      </c>
      <c r="F22" s="143" t="str">
        <f t="shared" si="7"/>
        <v>8200.04</v>
      </c>
      <c r="G22" s="143" t="s">
        <v>188</v>
      </c>
      <c r="H22" s="141">
        <v>0</v>
      </c>
      <c r="I22" s="141">
        <v>141535</v>
      </c>
      <c r="J22" s="141"/>
      <c r="K22" s="141"/>
      <c r="L22" s="141"/>
      <c r="M22" s="141">
        <v>0</v>
      </c>
      <c r="N22" s="141">
        <v>0</v>
      </c>
      <c r="O22" s="141">
        <f t="shared" si="1"/>
        <v>-141535</v>
      </c>
      <c r="Q22" s="142">
        <v>0</v>
      </c>
      <c r="R22" s="142">
        <v>35000</v>
      </c>
      <c r="S22" s="142"/>
      <c r="T22" s="142"/>
      <c r="U22" s="142"/>
      <c r="V22" s="142">
        <v>0</v>
      </c>
      <c r="W22" s="142">
        <v>0</v>
      </c>
      <c r="X22" s="142">
        <f t="shared" si="2"/>
        <v>-35000</v>
      </c>
      <c r="Z22" s="178">
        <v>0</v>
      </c>
      <c r="AA22" s="178">
        <v>35000</v>
      </c>
      <c r="AB22" s="178"/>
      <c r="AC22" s="178"/>
      <c r="AD22" s="178"/>
      <c r="AE22" s="178">
        <v>0</v>
      </c>
      <c r="AF22" s="174">
        <v>0</v>
      </c>
      <c r="AG22" s="174">
        <f t="shared" si="3"/>
        <v>-35000</v>
      </c>
      <c r="AI22" s="170">
        <v>15000</v>
      </c>
      <c r="AJ22" s="170">
        <v>15000</v>
      </c>
      <c r="AK22" s="170">
        <f t="shared" si="6"/>
        <v>15000</v>
      </c>
      <c r="AL22" s="172">
        <f>IFERROR(VLOOKUP(B22,[2]rptBudgetaryBudgetCrossOrganiza!$A$7398:$O$7705,13,FALSE),"0")</f>
        <v>0</v>
      </c>
      <c r="AM22" s="172"/>
      <c r="AN22" s="172"/>
      <c r="AO22" s="172"/>
      <c r="AP22" s="172"/>
      <c r="AQ22" s="172">
        <f t="shared" si="4"/>
        <v>-15000</v>
      </c>
      <c r="AS22" s="142"/>
      <c r="AT22" s="142"/>
      <c r="AU22" s="142"/>
      <c r="AV22" s="142"/>
      <c r="AW22" s="142"/>
      <c r="AX22" s="142"/>
      <c r="AY22" s="142"/>
      <c r="AZ22" s="142">
        <f t="shared" si="5"/>
        <v>0</v>
      </c>
    </row>
    <row r="23" spans="1:52" x14ac:dyDescent="0.2">
      <c r="A23" s="192">
        <v>8</v>
      </c>
      <c r="B23" s="143" t="s">
        <v>174</v>
      </c>
      <c r="C23" s="193" t="s">
        <v>118</v>
      </c>
      <c r="D23" s="193" t="s">
        <v>81</v>
      </c>
      <c r="E23" s="186">
        <v>330</v>
      </c>
      <c r="F23" s="143" t="str">
        <f t="shared" si="7"/>
        <v>8200.05</v>
      </c>
      <c r="G23" s="143" t="s">
        <v>189</v>
      </c>
      <c r="H23" s="141">
        <v>0</v>
      </c>
      <c r="I23" s="141">
        <v>0</v>
      </c>
      <c r="J23" s="141"/>
      <c r="K23" s="141"/>
      <c r="L23" s="141"/>
      <c r="M23" s="141">
        <v>0</v>
      </c>
      <c r="N23" s="141">
        <v>0</v>
      </c>
      <c r="O23" s="141">
        <f t="shared" si="1"/>
        <v>0</v>
      </c>
      <c r="Q23" s="142">
        <v>0</v>
      </c>
      <c r="R23" s="142">
        <v>0</v>
      </c>
      <c r="S23" s="142"/>
      <c r="T23" s="142"/>
      <c r="U23" s="142"/>
      <c r="V23" s="142">
        <v>0</v>
      </c>
      <c r="W23" s="142">
        <v>0</v>
      </c>
      <c r="X23" s="142">
        <f t="shared" si="2"/>
        <v>0</v>
      </c>
      <c r="Z23" s="178">
        <v>0</v>
      </c>
      <c r="AA23" s="178">
        <v>0</v>
      </c>
      <c r="AB23" s="178"/>
      <c r="AC23" s="178"/>
      <c r="AD23" s="178"/>
      <c r="AE23" s="178">
        <v>0</v>
      </c>
      <c r="AF23" s="174">
        <v>0</v>
      </c>
      <c r="AG23" s="174">
        <f t="shared" si="3"/>
        <v>0</v>
      </c>
      <c r="AI23" s="170">
        <v>0</v>
      </c>
      <c r="AJ23" s="170">
        <v>0</v>
      </c>
      <c r="AK23" s="170">
        <f t="shared" si="6"/>
        <v>0</v>
      </c>
      <c r="AL23" s="172">
        <f>IFERROR(VLOOKUP(B23,[2]rptBudgetaryBudgetCrossOrganiza!$A$7398:$O$7705,13,FALSE),"0")</f>
        <v>0</v>
      </c>
      <c r="AM23" s="172"/>
      <c r="AN23" s="172"/>
      <c r="AO23" s="172"/>
      <c r="AP23" s="172"/>
      <c r="AQ23" s="172">
        <f t="shared" si="4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5"/>
        <v>0</v>
      </c>
    </row>
    <row r="24" spans="1:52" x14ac:dyDescent="0.2">
      <c r="A24" s="192">
        <v>8</v>
      </c>
      <c r="B24" s="143" t="s">
        <v>175</v>
      </c>
      <c r="C24" s="193" t="s">
        <v>118</v>
      </c>
      <c r="D24" s="193" t="s">
        <v>81</v>
      </c>
      <c r="E24" s="186">
        <v>330</v>
      </c>
      <c r="F24" s="143" t="str">
        <f t="shared" si="7"/>
        <v>8200.06</v>
      </c>
      <c r="G24" s="143" t="s">
        <v>190</v>
      </c>
      <c r="H24" s="141">
        <v>0</v>
      </c>
      <c r="I24" s="141">
        <v>2010625</v>
      </c>
      <c r="J24" s="141"/>
      <c r="K24" s="141"/>
      <c r="L24" s="141"/>
      <c r="M24" s="141">
        <v>0</v>
      </c>
      <c r="N24" s="141">
        <v>0</v>
      </c>
      <c r="O24" s="141">
        <f t="shared" si="1"/>
        <v>-2010625</v>
      </c>
      <c r="Q24" s="142">
        <v>0</v>
      </c>
      <c r="R24" s="142">
        <v>1829995</v>
      </c>
      <c r="S24" s="142"/>
      <c r="T24" s="142"/>
      <c r="U24" s="142"/>
      <c r="V24" s="142">
        <v>0</v>
      </c>
      <c r="W24" s="142">
        <v>0</v>
      </c>
      <c r="X24" s="142">
        <f t="shared" si="2"/>
        <v>-1829995</v>
      </c>
      <c r="Z24" s="178">
        <v>0</v>
      </c>
      <c r="AA24" s="178">
        <v>1829995</v>
      </c>
      <c r="AB24" s="178"/>
      <c r="AC24" s="178"/>
      <c r="AD24" s="178"/>
      <c r="AE24" s="178">
        <v>0</v>
      </c>
      <c r="AF24" s="174">
        <v>0</v>
      </c>
      <c r="AG24" s="174">
        <f t="shared" si="3"/>
        <v>-1829995</v>
      </c>
      <c r="AI24" s="170">
        <v>450000</v>
      </c>
      <c r="AJ24" s="170">
        <v>450000</v>
      </c>
      <c r="AK24" s="170">
        <f t="shared" si="6"/>
        <v>450000</v>
      </c>
      <c r="AL24" s="172">
        <f>IFERROR(VLOOKUP(B24,[2]rptBudgetaryBudgetCrossOrganiza!$A$7398:$O$7705,13,FALSE),"0")</f>
        <v>0</v>
      </c>
      <c r="AM24" s="172"/>
      <c r="AN24" s="172"/>
      <c r="AO24" s="172"/>
      <c r="AP24" s="172"/>
      <c r="AQ24" s="172">
        <f t="shared" si="4"/>
        <v>-450000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2">
        <v>8</v>
      </c>
      <c r="B25" s="143" t="s">
        <v>176</v>
      </c>
      <c r="C25" s="193" t="s">
        <v>118</v>
      </c>
      <c r="D25" s="193" t="s">
        <v>81</v>
      </c>
      <c r="E25" s="186">
        <v>330</v>
      </c>
      <c r="F25" s="143" t="str">
        <f t="shared" si="7"/>
        <v>8200.09</v>
      </c>
      <c r="G25" s="143" t="s">
        <v>191</v>
      </c>
      <c r="H25" s="141">
        <v>0</v>
      </c>
      <c r="I25" s="141">
        <v>0</v>
      </c>
      <c r="J25" s="141"/>
      <c r="K25" s="141"/>
      <c r="L25" s="141"/>
      <c r="M25" s="141">
        <v>0</v>
      </c>
      <c r="N25" s="141">
        <v>0</v>
      </c>
      <c r="O25" s="141">
        <f t="shared" si="1"/>
        <v>0</v>
      </c>
      <c r="Q25" s="142">
        <v>21310</v>
      </c>
      <c r="R25" s="142">
        <v>0</v>
      </c>
      <c r="S25" s="142"/>
      <c r="T25" s="142"/>
      <c r="U25" s="142"/>
      <c r="V25" s="142">
        <v>0</v>
      </c>
      <c r="W25" s="142">
        <v>0</v>
      </c>
      <c r="X25" s="142">
        <f t="shared" si="2"/>
        <v>0</v>
      </c>
      <c r="Z25" s="178">
        <v>0</v>
      </c>
      <c r="AA25" s="178">
        <v>0</v>
      </c>
      <c r="AB25" s="178"/>
      <c r="AC25" s="178"/>
      <c r="AD25" s="178"/>
      <c r="AE25" s="178">
        <v>0</v>
      </c>
      <c r="AF25" s="174">
        <v>0</v>
      </c>
      <c r="AG25" s="174">
        <f t="shared" si="3"/>
        <v>0</v>
      </c>
      <c r="AI25" s="170">
        <v>0</v>
      </c>
      <c r="AJ25" s="170">
        <v>0</v>
      </c>
      <c r="AK25" s="170">
        <f t="shared" si="6"/>
        <v>0</v>
      </c>
      <c r="AL25" s="172">
        <f>IFERROR(VLOOKUP(B25,[2]rptBudgetaryBudgetCrossOrganiza!$A$7398:$O$7705,13,FALSE),"0")</f>
        <v>0</v>
      </c>
      <c r="AM25" s="172"/>
      <c r="AN25" s="172"/>
      <c r="AO25" s="172"/>
      <c r="AP25" s="172"/>
      <c r="AQ25" s="172">
        <f t="shared" si="4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5"/>
        <v>0</v>
      </c>
    </row>
    <row r="26" spans="1:52" x14ac:dyDescent="0.2">
      <c r="A26" s="192">
        <v>8</v>
      </c>
      <c r="B26" s="143" t="s">
        <v>177</v>
      </c>
      <c r="C26" s="193" t="s">
        <v>118</v>
      </c>
      <c r="D26" s="193" t="s">
        <v>81</v>
      </c>
      <c r="E26" s="186">
        <v>330</v>
      </c>
      <c r="F26" s="143" t="str">
        <f t="shared" si="7"/>
        <v>8200.10</v>
      </c>
      <c r="G26" s="143" t="s">
        <v>192</v>
      </c>
      <c r="H26" s="141">
        <v>0</v>
      </c>
      <c r="I26" s="141">
        <v>161130</v>
      </c>
      <c r="J26" s="141"/>
      <c r="K26" s="141"/>
      <c r="L26" s="141"/>
      <c r="M26" s="141">
        <v>106468.98</v>
      </c>
      <c r="N26" s="141">
        <v>106468.98</v>
      </c>
      <c r="O26" s="141">
        <f t="shared" si="1"/>
        <v>-54661.020000000004</v>
      </c>
      <c r="Q26" s="142">
        <v>13590</v>
      </c>
      <c r="R26" s="142">
        <v>54665</v>
      </c>
      <c r="S26" s="142"/>
      <c r="T26" s="142"/>
      <c r="U26" s="142"/>
      <c r="V26" s="142">
        <v>0</v>
      </c>
      <c r="W26" s="142">
        <v>0</v>
      </c>
      <c r="X26" s="142">
        <f t="shared" si="2"/>
        <v>-54665</v>
      </c>
      <c r="Z26" s="178">
        <v>0</v>
      </c>
      <c r="AA26" s="178">
        <v>54665</v>
      </c>
      <c r="AB26" s="178"/>
      <c r="AC26" s="178"/>
      <c r="AD26" s="178"/>
      <c r="AE26" s="178">
        <v>0</v>
      </c>
      <c r="AF26" s="174">
        <v>0</v>
      </c>
      <c r="AG26" s="174">
        <f t="shared" si="3"/>
        <v>-54665</v>
      </c>
      <c r="AI26" s="170">
        <v>0</v>
      </c>
      <c r="AJ26" s="170">
        <v>0</v>
      </c>
      <c r="AK26" s="170">
        <f t="shared" si="6"/>
        <v>0</v>
      </c>
      <c r="AL26" s="172">
        <f>IFERROR(VLOOKUP(B26,[2]rptBudgetaryBudgetCrossOrganiza!$A$7398:$O$7705,13,FALSE),"0")</f>
        <v>0</v>
      </c>
      <c r="AM26" s="172"/>
      <c r="AN26" s="172"/>
      <c r="AO26" s="172"/>
      <c r="AP26" s="172"/>
      <c r="AQ26" s="172">
        <f t="shared" si="4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2">
        <v>8</v>
      </c>
      <c r="B27" s="143" t="s">
        <v>178</v>
      </c>
      <c r="C27" s="193" t="s">
        <v>118</v>
      </c>
      <c r="D27" s="193" t="s">
        <v>81</v>
      </c>
      <c r="E27" s="186">
        <v>330</v>
      </c>
      <c r="F27" s="143" t="str">
        <f t="shared" si="7"/>
        <v>8200.11</v>
      </c>
      <c r="G27" s="143" t="s">
        <v>193</v>
      </c>
      <c r="H27" s="141">
        <v>0</v>
      </c>
      <c r="I27" s="141">
        <v>728420</v>
      </c>
      <c r="J27" s="141"/>
      <c r="K27" s="141"/>
      <c r="L27" s="141"/>
      <c r="M27" s="141">
        <v>0</v>
      </c>
      <c r="N27" s="141">
        <v>0</v>
      </c>
      <c r="O27" s="141">
        <f t="shared" si="1"/>
        <v>-728420</v>
      </c>
      <c r="Q27" s="142">
        <v>25980</v>
      </c>
      <c r="R27" s="142">
        <v>728420</v>
      </c>
      <c r="S27" s="142"/>
      <c r="T27" s="142"/>
      <c r="U27" s="142"/>
      <c r="V27" s="142">
        <v>0</v>
      </c>
      <c r="W27" s="142">
        <v>0</v>
      </c>
      <c r="X27" s="142">
        <f t="shared" si="2"/>
        <v>-728420</v>
      </c>
      <c r="Z27" s="178">
        <v>0</v>
      </c>
      <c r="AA27" s="178">
        <v>728420</v>
      </c>
      <c r="AB27" s="178"/>
      <c r="AC27" s="178"/>
      <c r="AD27" s="178"/>
      <c r="AE27" s="178">
        <v>0</v>
      </c>
      <c r="AF27" s="174">
        <v>0</v>
      </c>
      <c r="AG27" s="174">
        <f t="shared" si="3"/>
        <v>-728420</v>
      </c>
      <c r="AI27" s="170">
        <v>0</v>
      </c>
      <c r="AJ27" s="170">
        <v>0</v>
      </c>
      <c r="AK27" s="170">
        <f t="shared" si="6"/>
        <v>0</v>
      </c>
      <c r="AL27" s="172">
        <f>IFERROR(VLOOKUP(B27,[2]rptBudgetaryBudgetCrossOrganiza!$A$7398:$O$7705,13,FALSE),"0")</f>
        <v>0</v>
      </c>
      <c r="AM27" s="172"/>
      <c r="AN27" s="172"/>
      <c r="AO27" s="172"/>
      <c r="AP27" s="172"/>
      <c r="AQ27" s="172">
        <f t="shared" si="4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5"/>
        <v>0</v>
      </c>
    </row>
    <row r="28" spans="1:52" x14ac:dyDescent="0.2">
      <c r="A28" s="192">
        <v>8</v>
      </c>
      <c r="B28" s="143" t="s">
        <v>179</v>
      </c>
      <c r="C28" s="193" t="s">
        <v>118</v>
      </c>
      <c r="D28" s="193" t="s">
        <v>81</v>
      </c>
      <c r="E28" s="186">
        <v>330</v>
      </c>
      <c r="F28" s="143" t="str">
        <f t="shared" si="7"/>
        <v>8200.98</v>
      </c>
      <c r="G28" s="143" t="s">
        <v>194</v>
      </c>
      <c r="H28" s="141">
        <v>0</v>
      </c>
      <c r="I28" s="141">
        <v>0</v>
      </c>
      <c r="J28" s="141"/>
      <c r="K28" s="141"/>
      <c r="L28" s="141"/>
      <c r="M28" s="141">
        <v>134158.19</v>
      </c>
      <c r="N28" s="141">
        <v>134158.19</v>
      </c>
      <c r="O28" s="141">
        <f t="shared" si="1"/>
        <v>134158.19</v>
      </c>
      <c r="Q28" s="142">
        <v>2080</v>
      </c>
      <c r="R28" s="142">
        <v>0</v>
      </c>
      <c r="S28" s="142"/>
      <c r="T28" s="142"/>
      <c r="U28" s="142"/>
      <c r="V28" s="142">
        <v>0</v>
      </c>
      <c r="W28" s="142">
        <v>0</v>
      </c>
      <c r="X28" s="142">
        <f t="shared" si="2"/>
        <v>0</v>
      </c>
      <c r="Z28" s="178">
        <v>0</v>
      </c>
      <c r="AA28" s="178">
        <v>0</v>
      </c>
      <c r="AB28" s="178"/>
      <c r="AC28" s="178"/>
      <c r="AD28" s="178"/>
      <c r="AE28" s="178">
        <v>0</v>
      </c>
      <c r="AF28" s="174">
        <v>0</v>
      </c>
      <c r="AG28" s="174">
        <f t="shared" si="3"/>
        <v>0</v>
      </c>
      <c r="AI28" s="170">
        <v>0</v>
      </c>
      <c r="AJ28" s="170">
        <v>0</v>
      </c>
      <c r="AK28" s="170">
        <f t="shared" si="6"/>
        <v>0</v>
      </c>
      <c r="AL28" s="172">
        <f>IFERROR(VLOOKUP(B28,[2]rptBudgetaryBudgetCrossOrganiza!$A$7398:$O$7705,13,FALSE),"0")</f>
        <v>0</v>
      </c>
      <c r="AM28" s="172"/>
      <c r="AN28" s="172"/>
      <c r="AO28" s="172"/>
      <c r="AP28" s="172"/>
      <c r="AQ28" s="172">
        <f t="shared" si="4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5"/>
        <v>0</v>
      </c>
    </row>
    <row r="29" spans="1:52" x14ac:dyDescent="0.2">
      <c r="A29" s="192">
        <v>8</v>
      </c>
      <c r="B29" s="143" t="s">
        <v>180</v>
      </c>
      <c r="C29" s="193" t="s">
        <v>118</v>
      </c>
      <c r="D29" s="193" t="s">
        <v>81</v>
      </c>
      <c r="E29" s="186">
        <v>330</v>
      </c>
      <c r="F29" s="143" t="str">
        <f t="shared" si="7"/>
        <v>8200.99</v>
      </c>
      <c r="G29" s="143" t="s">
        <v>195</v>
      </c>
      <c r="H29" s="141">
        <v>100000</v>
      </c>
      <c r="I29" s="141">
        <v>0</v>
      </c>
      <c r="J29" s="141"/>
      <c r="K29" s="141"/>
      <c r="L29" s="141"/>
      <c r="M29" s="141">
        <v>0</v>
      </c>
      <c r="N29" s="141">
        <v>0</v>
      </c>
      <c r="O29" s="141">
        <f t="shared" si="1"/>
        <v>0</v>
      </c>
      <c r="Q29" s="142">
        <v>355</v>
      </c>
      <c r="R29" s="142">
        <v>0</v>
      </c>
      <c r="S29" s="142"/>
      <c r="T29" s="142"/>
      <c r="U29" s="142"/>
      <c r="V29" s="142">
        <v>0</v>
      </c>
      <c r="W29" s="142">
        <v>0</v>
      </c>
      <c r="X29" s="142">
        <f t="shared" si="2"/>
        <v>0</v>
      </c>
      <c r="Z29" s="178">
        <v>400000</v>
      </c>
      <c r="AA29" s="178">
        <v>0</v>
      </c>
      <c r="AB29" s="178"/>
      <c r="AC29" s="178"/>
      <c r="AD29" s="178"/>
      <c r="AE29" s="178">
        <v>0</v>
      </c>
      <c r="AF29" s="174">
        <v>0</v>
      </c>
      <c r="AG29" s="174">
        <f t="shared" si="3"/>
        <v>0</v>
      </c>
      <c r="AI29" s="170">
        <v>400000</v>
      </c>
      <c r="AJ29" s="170">
        <v>400000</v>
      </c>
      <c r="AK29" s="170">
        <f t="shared" si="6"/>
        <v>400000</v>
      </c>
      <c r="AL29" s="172">
        <f>IFERROR(VLOOKUP(B29,[2]rptBudgetaryBudgetCrossOrganiza!$A$7398:$O$7705,13,FALSE),"0")</f>
        <v>0</v>
      </c>
      <c r="AM29" s="172"/>
      <c r="AN29" s="172"/>
      <c r="AO29" s="172"/>
      <c r="AP29" s="172"/>
      <c r="AQ29" s="172">
        <f t="shared" si="4"/>
        <v>-400000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2">
        <v>13</v>
      </c>
      <c r="B30" s="143" t="s">
        <v>181</v>
      </c>
      <c r="C30" s="193" t="s">
        <v>118</v>
      </c>
      <c r="D30" s="193" t="s">
        <v>81</v>
      </c>
      <c r="E30" s="186">
        <v>330</v>
      </c>
      <c r="F30" s="143" t="str">
        <f t="shared" si="7"/>
        <v>8910.21</v>
      </c>
      <c r="G30" s="143" t="s">
        <v>196</v>
      </c>
      <c r="H30" s="141">
        <v>0</v>
      </c>
      <c r="I30" s="141">
        <v>0</v>
      </c>
      <c r="J30" s="141"/>
      <c r="K30" s="141"/>
      <c r="L30" s="141"/>
      <c r="M30" s="141">
        <v>67164.5</v>
      </c>
      <c r="N30" s="141">
        <v>67164.5</v>
      </c>
      <c r="O30" s="141">
        <f t="shared" si="1"/>
        <v>67164.5</v>
      </c>
      <c r="Q30" s="142">
        <v>165</v>
      </c>
      <c r="R30" s="142">
        <v>67165</v>
      </c>
      <c r="S30" s="142"/>
      <c r="T30" s="142"/>
      <c r="U30" s="142"/>
      <c r="V30" s="142">
        <v>67164.5</v>
      </c>
      <c r="W30" s="142">
        <v>67164.5</v>
      </c>
      <c r="X30" s="142">
        <f t="shared" si="2"/>
        <v>-0.5</v>
      </c>
      <c r="Z30" s="178">
        <v>67165</v>
      </c>
      <c r="AA30" s="178">
        <v>67165</v>
      </c>
      <c r="AB30" s="178"/>
      <c r="AC30" s="178"/>
      <c r="AD30" s="178"/>
      <c r="AE30" s="178">
        <v>0</v>
      </c>
      <c r="AF30" s="174">
        <v>0</v>
      </c>
      <c r="AG30" s="174">
        <f t="shared" si="3"/>
        <v>-67165</v>
      </c>
      <c r="AI30" s="170">
        <v>67165</v>
      </c>
      <c r="AJ30" s="170">
        <v>67165</v>
      </c>
      <c r="AK30" s="170">
        <f t="shared" si="6"/>
        <v>67165</v>
      </c>
      <c r="AL30" s="172">
        <f>IFERROR(VLOOKUP(B30,[2]rptBudgetaryBudgetCrossOrganiza!$A$7398:$O$7705,13,FALSE),"0")</f>
        <v>0</v>
      </c>
      <c r="AM30" s="172"/>
      <c r="AN30" s="172"/>
      <c r="AO30" s="172"/>
      <c r="AP30" s="172"/>
      <c r="AQ30" s="172">
        <f t="shared" si="4"/>
        <v>-67165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2">
        <v>12</v>
      </c>
      <c r="B31" s="143" t="s">
        <v>182</v>
      </c>
      <c r="C31" s="193" t="s">
        <v>118</v>
      </c>
      <c r="D31" s="193" t="s">
        <v>81</v>
      </c>
      <c r="E31" s="186">
        <v>330</v>
      </c>
      <c r="F31" s="143" t="str">
        <f t="shared" si="7"/>
        <v>9000.56</v>
      </c>
      <c r="G31" s="143" t="s">
        <v>197</v>
      </c>
      <c r="H31" s="141">
        <v>0</v>
      </c>
      <c r="I31" s="141">
        <v>0</v>
      </c>
      <c r="J31" s="141"/>
      <c r="K31" s="141"/>
      <c r="L31" s="141"/>
      <c r="M31" s="141">
        <v>0</v>
      </c>
      <c r="N31" s="141">
        <v>0</v>
      </c>
      <c r="O31" s="141">
        <f t="shared" si="1"/>
        <v>0</v>
      </c>
      <c r="Q31" s="142">
        <v>3540</v>
      </c>
      <c r="R31" s="142">
        <v>0</v>
      </c>
      <c r="S31" s="142"/>
      <c r="T31" s="142"/>
      <c r="U31" s="142"/>
      <c r="V31" s="142">
        <v>0</v>
      </c>
      <c r="W31" s="142">
        <v>0</v>
      </c>
      <c r="X31" s="142">
        <f t="shared" si="2"/>
        <v>0</v>
      </c>
      <c r="Z31" s="178">
        <v>0</v>
      </c>
      <c r="AA31" s="178">
        <v>0</v>
      </c>
      <c r="AB31" s="178"/>
      <c r="AC31" s="178"/>
      <c r="AD31" s="178"/>
      <c r="AE31" s="178">
        <v>0</v>
      </c>
      <c r="AF31" s="174">
        <v>0</v>
      </c>
      <c r="AG31" s="174">
        <f t="shared" si="3"/>
        <v>0</v>
      </c>
      <c r="AI31" s="170">
        <v>0</v>
      </c>
      <c r="AJ31" s="170">
        <v>0</v>
      </c>
      <c r="AK31" s="170">
        <f t="shared" si="6"/>
        <v>0</v>
      </c>
      <c r="AL31" s="172">
        <f>IFERROR(VLOOKUP(B31,[2]rptBudgetaryBudgetCrossOrganiza!$A$7398:$O$7705,13,FALSE),"0")</f>
        <v>0</v>
      </c>
      <c r="AM31" s="172"/>
      <c r="AN31" s="172"/>
      <c r="AO31" s="172"/>
      <c r="AP31" s="172"/>
      <c r="AQ31" s="172">
        <f t="shared" si="4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2">
        <v>99</v>
      </c>
      <c r="B32" s="143" t="s">
        <v>183</v>
      </c>
      <c r="C32" s="193" t="s">
        <v>118</v>
      </c>
      <c r="D32" s="193" t="s">
        <v>81</v>
      </c>
      <c r="E32" s="186">
        <v>330</v>
      </c>
      <c r="F32" s="143" t="str">
        <f>RIGHT(B32,7)</f>
        <v>9888.02</v>
      </c>
      <c r="G32" s="143" t="s">
        <v>198</v>
      </c>
      <c r="H32" s="141">
        <v>0</v>
      </c>
      <c r="I32" s="141">
        <v>0</v>
      </c>
      <c r="J32" s="141"/>
      <c r="K32" s="141"/>
      <c r="L32" s="141"/>
      <c r="M32" s="141">
        <v>0</v>
      </c>
      <c r="N32" s="141">
        <v>0</v>
      </c>
      <c r="O32" s="141">
        <f>N32-I32</f>
        <v>0</v>
      </c>
      <c r="Q32" s="142">
        <v>780</v>
      </c>
      <c r="R32" s="142">
        <v>0</v>
      </c>
      <c r="S32" s="142"/>
      <c r="T32" s="142"/>
      <c r="U32" s="142"/>
      <c r="V32" s="142">
        <v>0</v>
      </c>
      <c r="W32" s="142">
        <v>0</v>
      </c>
      <c r="X32" s="142">
        <f>W32-R32</f>
        <v>0</v>
      </c>
      <c r="Z32" s="178">
        <v>0</v>
      </c>
      <c r="AA32" s="178">
        <v>0</v>
      </c>
      <c r="AB32" s="178"/>
      <c r="AC32" s="178"/>
      <c r="AD32" s="178"/>
      <c r="AE32" s="178">
        <v>0</v>
      </c>
      <c r="AF32" s="174">
        <v>0</v>
      </c>
      <c r="AG32" s="174">
        <f>AF32-AA32</f>
        <v>0</v>
      </c>
      <c r="AI32" s="170">
        <v>0</v>
      </c>
      <c r="AJ32" s="170">
        <v>0</v>
      </c>
      <c r="AK32" s="170">
        <f t="shared" si="6"/>
        <v>0</v>
      </c>
      <c r="AL32" s="172">
        <f>IFERROR(VLOOKUP(B32,[2]rptBudgetaryBudgetCrossOrganiza!$A$7398:$O$7705,13,FALSE),"0")</f>
        <v>0</v>
      </c>
      <c r="AM32" s="172"/>
      <c r="AN32" s="172"/>
      <c r="AO32" s="172"/>
      <c r="AP32" s="172"/>
      <c r="AQ32" s="172">
        <f>AP32-AJ32</f>
        <v>0</v>
      </c>
      <c r="AS32" s="142"/>
      <c r="AT32" s="142"/>
      <c r="AU32" s="142"/>
      <c r="AV32" s="142"/>
      <c r="AW32" s="142"/>
      <c r="AX32" s="142"/>
      <c r="AY32" s="142"/>
      <c r="AZ32" s="142">
        <f>AY32-AT32</f>
        <v>0</v>
      </c>
    </row>
    <row r="33" spans="1:52" x14ac:dyDescent="0.2">
      <c r="A33" s="192"/>
      <c r="B33" s="143" t="s">
        <v>203</v>
      </c>
      <c r="C33" s="193" t="s">
        <v>118</v>
      </c>
      <c r="D33" s="193" t="s">
        <v>81</v>
      </c>
      <c r="E33" s="186">
        <v>331</v>
      </c>
      <c r="F33" s="143" t="str">
        <f t="shared" ref="F33:F96" si="8">RIGHT(B33,7)</f>
        <v>5000.01</v>
      </c>
      <c r="G33" s="143" t="s">
        <v>345</v>
      </c>
      <c r="H33" s="141"/>
      <c r="I33" s="141"/>
      <c r="J33" s="141"/>
      <c r="K33" s="141"/>
      <c r="L33" s="141"/>
      <c r="M33" s="141"/>
      <c r="N33" s="141"/>
      <c r="O33" s="141"/>
      <c r="Q33" s="142"/>
      <c r="R33" s="142"/>
      <c r="S33" s="142"/>
      <c r="T33" s="142"/>
      <c r="U33" s="142"/>
      <c r="V33" s="142"/>
      <c r="W33" s="142"/>
      <c r="X33" s="142"/>
      <c r="Z33" s="178"/>
      <c r="AA33" s="178"/>
      <c r="AB33" s="178"/>
      <c r="AC33" s="178"/>
      <c r="AD33" s="178"/>
      <c r="AE33" s="178"/>
      <c r="AF33" s="174"/>
      <c r="AG33" s="174"/>
      <c r="AI33" s="170"/>
      <c r="AJ33" s="170"/>
      <c r="AK33" s="170">
        <f t="shared" si="6"/>
        <v>0</v>
      </c>
      <c r="AL33" s="172">
        <f>IFERROR(VLOOKUP(B33,[2]rptBudgetaryBudgetCrossOrganiza!$A$7398:$O$7705,13,FALSE),"0")</f>
        <v>0</v>
      </c>
      <c r="AM33" s="172"/>
      <c r="AN33" s="172"/>
      <c r="AO33" s="172"/>
      <c r="AP33" s="172"/>
      <c r="AQ33" s="172"/>
      <c r="AS33" s="142"/>
      <c r="AT33" s="142"/>
      <c r="AU33" s="142"/>
      <c r="AV33" s="142"/>
      <c r="AW33" s="142"/>
      <c r="AX33" s="142"/>
      <c r="AY33" s="142"/>
      <c r="AZ33" s="142"/>
    </row>
    <row r="34" spans="1:52" x14ac:dyDescent="0.2">
      <c r="A34" s="192"/>
      <c r="B34" s="143" t="s">
        <v>204</v>
      </c>
      <c r="C34" s="193" t="s">
        <v>118</v>
      </c>
      <c r="D34" s="193" t="s">
        <v>81</v>
      </c>
      <c r="E34" s="186">
        <v>332</v>
      </c>
      <c r="F34" s="143" t="str">
        <f t="shared" si="8"/>
        <v>5000.02</v>
      </c>
      <c r="G34" s="143" t="s">
        <v>346</v>
      </c>
      <c r="H34" s="141"/>
      <c r="I34" s="141"/>
      <c r="J34" s="141"/>
      <c r="K34" s="141"/>
      <c r="L34" s="141"/>
      <c r="M34" s="141"/>
      <c r="N34" s="141"/>
      <c r="O34" s="141"/>
      <c r="Q34" s="142"/>
      <c r="R34" s="142"/>
      <c r="S34" s="142"/>
      <c r="T34" s="142"/>
      <c r="U34" s="142"/>
      <c r="V34" s="142"/>
      <c r="W34" s="142"/>
      <c r="X34" s="142"/>
      <c r="Z34" s="178"/>
      <c r="AA34" s="178"/>
      <c r="AB34" s="178"/>
      <c r="AC34" s="178"/>
      <c r="AD34" s="178"/>
      <c r="AE34" s="178"/>
      <c r="AF34" s="174"/>
      <c r="AG34" s="174"/>
      <c r="AI34" s="170"/>
      <c r="AJ34" s="170"/>
      <c r="AK34" s="170">
        <f t="shared" si="6"/>
        <v>0</v>
      </c>
      <c r="AL34" s="172">
        <f>IFERROR(VLOOKUP(B34,[2]rptBudgetaryBudgetCrossOrganiza!$A$7398:$O$7705,13,FALSE),"0")</f>
        <v>0</v>
      </c>
      <c r="AM34" s="172"/>
      <c r="AN34" s="172"/>
      <c r="AO34" s="172"/>
      <c r="AP34" s="172"/>
      <c r="AQ34" s="172"/>
      <c r="AS34" s="142"/>
      <c r="AT34" s="142"/>
      <c r="AU34" s="142"/>
      <c r="AV34" s="142"/>
      <c r="AW34" s="142"/>
      <c r="AX34" s="142"/>
      <c r="AY34" s="142"/>
      <c r="AZ34" s="142"/>
    </row>
    <row r="35" spans="1:52" x14ac:dyDescent="0.2">
      <c r="A35" s="192"/>
      <c r="B35" s="143" t="s">
        <v>205</v>
      </c>
      <c r="C35" s="193" t="s">
        <v>118</v>
      </c>
      <c r="D35" s="193" t="s">
        <v>81</v>
      </c>
      <c r="E35" s="186">
        <v>333</v>
      </c>
      <c r="F35" s="143" t="str">
        <f t="shared" si="8"/>
        <v>5000.03</v>
      </c>
      <c r="G35" s="143" t="s">
        <v>347</v>
      </c>
      <c r="H35" s="141"/>
      <c r="I35" s="141"/>
      <c r="J35" s="141"/>
      <c r="K35" s="141"/>
      <c r="L35" s="141"/>
      <c r="M35" s="141"/>
      <c r="N35" s="141"/>
      <c r="O35" s="141"/>
      <c r="Q35" s="142"/>
      <c r="R35" s="142"/>
      <c r="S35" s="142"/>
      <c r="T35" s="142"/>
      <c r="U35" s="142"/>
      <c r="V35" s="142"/>
      <c r="W35" s="142"/>
      <c r="X35" s="142"/>
      <c r="Z35" s="178"/>
      <c r="AA35" s="178"/>
      <c r="AB35" s="178"/>
      <c r="AC35" s="178"/>
      <c r="AD35" s="178"/>
      <c r="AE35" s="178"/>
      <c r="AF35" s="174"/>
      <c r="AG35" s="174"/>
      <c r="AI35" s="170"/>
      <c r="AJ35" s="170"/>
      <c r="AK35" s="170">
        <f t="shared" si="6"/>
        <v>0</v>
      </c>
      <c r="AL35" s="172">
        <f>IFERROR(VLOOKUP(B35,[2]rptBudgetaryBudgetCrossOrganiza!$A$7398:$O$7705,13,FALSE),"0")</f>
        <v>0</v>
      </c>
      <c r="AM35" s="172"/>
      <c r="AN35" s="172"/>
      <c r="AO35" s="172"/>
      <c r="AP35" s="172"/>
      <c r="AQ35" s="172"/>
      <c r="AS35" s="142"/>
      <c r="AT35" s="142"/>
      <c r="AU35" s="142"/>
      <c r="AV35" s="142"/>
      <c r="AW35" s="142"/>
      <c r="AX35" s="142"/>
      <c r="AY35" s="142"/>
      <c r="AZ35" s="142"/>
    </row>
    <row r="36" spans="1:52" x14ac:dyDescent="0.2">
      <c r="A36" s="192"/>
      <c r="B36" s="143" t="s">
        <v>206</v>
      </c>
      <c r="C36" s="193" t="s">
        <v>118</v>
      </c>
      <c r="D36" s="193" t="s">
        <v>81</v>
      </c>
      <c r="E36" s="186">
        <v>334</v>
      </c>
      <c r="F36" s="143" t="str">
        <f t="shared" si="8"/>
        <v>5000.04</v>
      </c>
      <c r="G36" s="143" t="s">
        <v>348</v>
      </c>
      <c r="H36" s="141"/>
      <c r="I36" s="141"/>
      <c r="J36" s="141"/>
      <c r="K36" s="141"/>
      <c r="L36" s="141"/>
      <c r="M36" s="141"/>
      <c r="N36" s="141"/>
      <c r="O36" s="141"/>
      <c r="Q36" s="142"/>
      <c r="R36" s="142"/>
      <c r="S36" s="142"/>
      <c r="T36" s="142"/>
      <c r="U36" s="142"/>
      <c r="V36" s="142"/>
      <c r="W36" s="142"/>
      <c r="X36" s="142"/>
      <c r="Z36" s="178"/>
      <c r="AA36" s="178"/>
      <c r="AB36" s="178"/>
      <c r="AC36" s="178"/>
      <c r="AD36" s="178"/>
      <c r="AE36" s="178"/>
      <c r="AF36" s="174"/>
      <c r="AG36" s="174"/>
      <c r="AI36" s="170"/>
      <c r="AJ36" s="170"/>
      <c r="AK36" s="170">
        <f t="shared" si="6"/>
        <v>0</v>
      </c>
      <c r="AL36" s="172">
        <f>IFERROR(VLOOKUP(B36,[2]rptBudgetaryBudgetCrossOrganiza!$A$7398:$O$7705,13,FALSE),"0")</f>
        <v>0</v>
      </c>
      <c r="AM36" s="172"/>
      <c r="AN36" s="172"/>
      <c r="AO36" s="172"/>
      <c r="AP36" s="172"/>
      <c r="AQ36" s="172"/>
      <c r="AS36" s="142"/>
      <c r="AT36" s="142"/>
      <c r="AU36" s="142"/>
      <c r="AV36" s="142"/>
      <c r="AW36" s="142"/>
      <c r="AX36" s="142"/>
      <c r="AY36" s="142"/>
      <c r="AZ36" s="142"/>
    </row>
    <row r="37" spans="1:52" x14ac:dyDescent="0.2">
      <c r="A37" s="192"/>
      <c r="B37" s="143" t="s">
        <v>207</v>
      </c>
      <c r="C37" s="193" t="s">
        <v>118</v>
      </c>
      <c r="D37" s="193" t="s">
        <v>81</v>
      </c>
      <c r="E37" s="186">
        <v>335</v>
      </c>
      <c r="F37" s="143" t="str">
        <f t="shared" si="8"/>
        <v>5000.06</v>
      </c>
      <c r="G37" s="143" t="s">
        <v>349</v>
      </c>
      <c r="H37" s="141"/>
      <c r="I37" s="141"/>
      <c r="J37" s="141"/>
      <c r="K37" s="141"/>
      <c r="L37" s="141"/>
      <c r="M37" s="141"/>
      <c r="N37" s="141"/>
      <c r="O37" s="141"/>
      <c r="Q37" s="142"/>
      <c r="R37" s="142"/>
      <c r="S37" s="142"/>
      <c r="T37" s="142"/>
      <c r="U37" s="142"/>
      <c r="V37" s="142"/>
      <c r="W37" s="142"/>
      <c r="X37" s="142"/>
      <c r="Z37" s="178"/>
      <c r="AA37" s="178"/>
      <c r="AB37" s="178"/>
      <c r="AC37" s="178"/>
      <c r="AD37" s="178"/>
      <c r="AE37" s="178"/>
      <c r="AF37" s="174"/>
      <c r="AG37" s="174"/>
      <c r="AI37" s="170"/>
      <c r="AJ37" s="170"/>
      <c r="AK37" s="170">
        <f t="shared" si="6"/>
        <v>0</v>
      </c>
      <c r="AL37" s="172">
        <f>IFERROR(VLOOKUP(B37,[2]rptBudgetaryBudgetCrossOrganiza!$A$7398:$O$7705,13,FALSE),"0")</f>
        <v>0</v>
      </c>
      <c r="AM37" s="172"/>
      <c r="AN37" s="172"/>
      <c r="AO37" s="172"/>
      <c r="AP37" s="172"/>
      <c r="AQ37" s="172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92"/>
      <c r="B38" s="143" t="s">
        <v>208</v>
      </c>
      <c r="C38" s="193" t="s">
        <v>118</v>
      </c>
      <c r="D38" s="193" t="s">
        <v>81</v>
      </c>
      <c r="E38" s="186">
        <v>336</v>
      </c>
      <c r="F38" s="143" t="str">
        <f t="shared" si="8"/>
        <v>5000.07</v>
      </c>
      <c r="G38" s="143" t="s">
        <v>350</v>
      </c>
      <c r="H38" s="141"/>
      <c r="I38" s="141"/>
      <c r="J38" s="141"/>
      <c r="K38" s="141"/>
      <c r="L38" s="141"/>
      <c r="M38" s="141"/>
      <c r="N38" s="141"/>
      <c r="O38" s="141"/>
      <c r="Q38" s="142"/>
      <c r="R38" s="142"/>
      <c r="S38" s="142"/>
      <c r="T38" s="142"/>
      <c r="U38" s="142"/>
      <c r="V38" s="142"/>
      <c r="W38" s="142"/>
      <c r="X38" s="142"/>
      <c r="Z38" s="178"/>
      <c r="AA38" s="178"/>
      <c r="AB38" s="178"/>
      <c r="AC38" s="178"/>
      <c r="AD38" s="178"/>
      <c r="AE38" s="178"/>
      <c r="AF38" s="174"/>
      <c r="AG38" s="174"/>
      <c r="AI38" s="170"/>
      <c r="AJ38" s="170"/>
      <c r="AK38" s="170">
        <f t="shared" si="6"/>
        <v>0</v>
      </c>
      <c r="AL38" s="172">
        <f>IFERROR(VLOOKUP(B38,[2]rptBudgetaryBudgetCrossOrganiza!$A$7398:$O$7705,13,FALSE),"0")</f>
        <v>0</v>
      </c>
      <c r="AM38" s="172"/>
      <c r="AN38" s="172"/>
      <c r="AO38" s="172"/>
      <c r="AP38" s="172"/>
      <c r="AQ38" s="172"/>
      <c r="AS38" s="142"/>
      <c r="AT38" s="142"/>
      <c r="AU38" s="142"/>
      <c r="AV38" s="142"/>
      <c r="AW38" s="142"/>
      <c r="AX38" s="142"/>
      <c r="AY38" s="142"/>
      <c r="AZ38" s="142"/>
    </row>
    <row r="39" spans="1:52" x14ac:dyDescent="0.2">
      <c r="A39" s="192"/>
      <c r="B39" s="143" t="s">
        <v>209</v>
      </c>
      <c r="C39" s="193" t="s">
        <v>118</v>
      </c>
      <c r="D39" s="193" t="s">
        <v>81</v>
      </c>
      <c r="E39" s="186">
        <v>337</v>
      </c>
      <c r="F39" s="143" t="str">
        <f t="shared" si="8"/>
        <v>5000.08</v>
      </c>
      <c r="G39" s="143" t="s">
        <v>351</v>
      </c>
      <c r="H39" s="141"/>
      <c r="I39" s="141"/>
      <c r="J39" s="141"/>
      <c r="K39" s="141"/>
      <c r="L39" s="141"/>
      <c r="M39" s="141"/>
      <c r="N39" s="141"/>
      <c r="O39" s="141"/>
      <c r="Q39" s="142"/>
      <c r="R39" s="142"/>
      <c r="S39" s="142"/>
      <c r="T39" s="142"/>
      <c r="U39" s="142"/>
      <c r="V39" s="142"/>
      <c r="W39" s="142"/>
      <c r="X39" s="142"/>
      <c r="Z39" s="178"/>
      <c r="AA39" s="178"/>
      <c r="AB39" s="178"/>
      <c r="AC39" s="178"/>
      <c r="AD39" s="178"/>
      <c r="AE39" s="178"/>
      <c r="AF39" s="174"/>
      <c r="AG39" s="174"/>
      <c r="AI39" s="170"/>
      <c r="AJ39" s="170"/>
      <c r="AK39" s="170">
        <f t="shared" si="6"/>
        <v>0</v>
      </c>
      <c r="AL39" s="172">
        <f>IFERROR(VLOOKUP(B39,[2]rptBudgetaryBudgetCrossOrganiza!$A$7398:$O$7705,13,FALSE),"0")</f>
        <v>0</v>
      </c>
      <c r="AM39" s="172"/>
      <c r="AN39" s="172"/>
      <c r="AO39" s="172"/>
      <c r="AP39" s="172"/>
      <c r="AQ39" s="172"/>
      <c r="AS39" s="142"/>
      <c r="AT39" s="142"/>
      <c r="AU39" s="142"/>
      <c r="AV39" s="142"/>
      <c r="AW39" s="142"/>
      <c r="AX39" s="142"/>
      <c r="AY39" s="142"/>
      <c r="AZ39" s="142"/>
    </row>
    <row r="40" spans="1:52" x14ac:dyDescent="0.2">
      <c r="A40" s="192"/>
      <c r="B40" s="143" t="s">
        <v>210</v>
      </c>
      <c r="C40" s="193" t="s">
        <v>118</v>
      </c>
      <c r="D40" s="193" t="s">
        <v>81</v>
      </c>
      <c r="E40" s="186">
        <v>338</v>
      </c>
      <c r="F40" s="143" t="str">
        <f t="shared" si="8"/>
        <v>5000.11</v>
      </c>
      <c r="G40" s="143" t="s">
        <v>352</v>
      </c>
      <c r="H40" s="141"/>
      <c r="I40" s="141"/>
      <c r="J40" s="141"/>
      <c r="K40" s="141"/>
      <c r="L40" s="141"/>
      <c r="M40" s="141"/>
      <c r="N40" s="141"/>
      <c r="O40" s="141"/>
      <c r="Q40" s="142"/>
      <c r="R40" s="142"/>
      <c r="S40" s="142"/>
      <c r="T40" s="142"/>
      <c r="U40" s="142"/>
      <c r="V40" s="142"/>
      <c r="W40" s="142"/>
      <c r="X40" s="142"/>
      <c r="Z40" s="178"/>
      <c r="AA40" s="178"/>
      <c r="AB40" s="178"/>
      <c r="AC40" s="178"/>
      <c r="AD40" s="178"/>
      <c r="AE40" s="178"/>
      <c r="AF40" s="174"/>
      <c r="AG40" s="174"/>
      <c r="AI40" s="170"/>
      <c r="AJ40" s="170"/>
      <c r="AK40" s="170">
        <f t="shared" si="6"/>
        <v>0</v>
      </c>
      <c r="AL40" s="172">
        <f>IFERROR(VLOOKUP(B40,[2]rptBudgetaryBudgetCrossOrganiza!$A$7398:$O$7705,13,FALSE),"0")</f>
        <v>0</v>
      </c>
      <c r="AM40" s="172"/>
      <c r="AN40" s="172"/>
      <c r="AO40" s="172"/>
      <c r="AP40" s="172"/>
      <c r="AQ40" s="172"/>
      <c r="AS40" s="142"/>
      <c r="AT40" s="142"/>
      <c r="AU40" s="142"/>
      <c r="AV40" s="142"/>
      <c r="AW40" s="142"/>
      <c r="AX40" s="142"/>
      <c r="AY40" s="142"/>
      <c r="AZ40" s="142"/>
    </row>
    <row r="41" spans="1:52" x14ac:dyDescent="0.2">
      <c r="A41" s="192"/>
      <c r="B41" s="143" t="s">
        <v>211</v>
      </c>
      <c r="C41" s="193" t="s">
        <v>118</v>
      </c>
      <c r="D41" s="193" t="s">
        <v>81</v>
      </c>
      <c r="E41" s="186">
        <v>339</v>
      </c>
      <c r="F41" s="143" t="str">
        <f t="shared" si="8"/>
        <v>5000.99</v>
      </c>
      <c r="G41" s="143" t="s">
        <v>353</v>
      </c>
      <c r="H41" s="141"/>
      <c r="I41" s="141"/>
      <c r="J41" s="141"/>
      <c r="K41" s="141"/>
      <c r="L41" s="141"/>
      <c r="M41" s="141"/>
      <c r="N41" s="141"/>
      <c r="O41" s="141"/>
      <c r="Q41" s="142"/>
      <c r="R41" s="142"/>
      <c r="S41" s="142"/>
      <c r="T41" s="142"/>
      <c r="U41" s="142"/>
      <c r="V41" s="142"/>
      <c r="W41" s="142"/>
      <c r="X41" s="142"/>
      <c r="Z41" s="178"/>
      <c r="AA41" s="178"/>
      <c r="AB41" s="178"/>
      <c r="AC41" s="178"/>
      <c r="AD41" s="178"/>
      <c r="AE41" s="178"/>
      <c r="AF41" s="174"/>
      <c r="AG41" s="174"/>
      <c r="AI41" s="170"/>
      <c r="AJ41" s="170"/>
      <c r="AK41" s="170">
        <f t="shared" si="6"/>
        <v>0</v>
      </c>
      <c r="AL41" s="172">
        <f>IFERROR(VLOOKUP(B41,[2]rptBudgetaryBudgetCrossOrganiza!$A$7398:$O$7705,13,FALSE),"0")</f>
        <v>0</v>
      </c>
      <c r="AM41" s="172"/>
      <c r="AN41" s="172"/>
      <c r="AO41" s="172"/>
      <c r="AP41" s="172"/>
      <c r="AQ41" s="172"/>
      <c r="AS41" s="142"/>
      <c r="AT41" s="142"/>
      <c r="AU41" s="142"/>
      <c r="AV41" s="142"/>
      <c r="AW41" s="142"/>
      <c r="AX41" s="142"/>
      <c r="AY41" s="142"/>
      <c r="AZ41" s="142"/>
    </row>
    <row r="42" spans="1:52" x14ac:dyDescent="0.2">
      <c r="A42" s="192"/>
      <c r="B42" s="143" t="s">
        <v>212</v>
      </c>
      <c r="C42" s="193" t="s">
        <v>118</v>
      </c>
      <c r="D42" s="193" t="s">
        <v>81</v>
      </c>
      <c r="E42" s="186">
        <v>340</v>
      </c>
      <c r="F42" s="143" t="str">
        <f t="shared" si="8"/>
        <v>5100.00</v>
      </c>
      <c r="G42" s="143" t="s">
        <v>354</v>
      </c>
      <c r="H42" s="141"/>
      <c r="I42" s="141"/>
      <c r="J42" s="141"/>
      <c r="K42" s="141"/>
      <c r="L42" s="141"/>
      <c r="M42" s="141"/>
      <c r="N42" s="141"/>
      <c r="O42" s="141"/>
      <c r="Q42" s="142"/>
      <c r="R42" s="142"/>
      <c r="S42" s="142"/>
      <c r="T42" s="142"/>
      <c r="U42" s="142"/>
      <c r="V42" s="142"/>
      <c r="W42" s="142"/>
      <c r="X42" s="142"/>
      <c r="Z42" s="178"/>
      <c r="AA42" s="178"/>
      <c r="AB42" s="178"/>
      <c r="AC42" s="178"/>
      <c r="AD42" s="178"/>
      <c r="AE42" s="178"/>
      <c r="AF42" s="174"/>
      <c r="AG42" s="174"/>
      <c r="AI42" s="170"/>
      <c r="AJ42" s="170"/>
      <c r="AK42" s="170">
        <f t="shared" si="6"/>
        <v>0</v>
      </c>
      <c r="AL42" s="172">
        <f>IFERROR(VLOOKUP(B42,[2]rptBudgetaryBudgetCrossOrganiza!$A$7398:$O$7705,13,FALSE),"0")</f>
        <v>0</v>
      </c>
      <c r="AM42" s="172"/>
      <c r="AN42" s="172"/>
      <c r="AO42" s="172"/>
      <c r="AP42" s="172"/>
      <c r="AQ42" s="172"/>
      <c r="AS42" s="142"/>
      <c r="AT42" s="142"/>
      <c r="AU42" s="142"/>
      <c r="AV42" s="142"/>
      <c r="AW42" s="142"/>
      <c r="AX42" s="142"/>
      <c r="AY42" s="142"/>
      <c r="AZ42" s="142"/>
    </row>
    <row r="43" spans="1:52" x14ac:dyDescent="0.2">
      <c r="A43" s="192"/>
      <c r="B43" s="143" t="s">
        <v>213</v>
      </c>
      <c r="C43" s="193" t="s">
        <v>118</v>
      </c>
      <c r="D43" s="193" t="s">
        <v>81</v>
      </c>
      <c r="E43" s="186">
        <v>341</v>
      </c>
      <c r="F43" s="143" t="str">
        <f t="shared" si="8"/>
        <v>5100.01</v>
      </c>
      <c r="G43" s="143" t="s">
        <v>355</v>
      </c>
      <c r="H43" s="141"/>
      <c r="I43" s="141"/>
      <c r="J43" s="141"/>
      <c r="K43" s="141"/>
      <c r="L43" s="141"/>
      <c r="M43" s="141"/>
      <c r="N43" s="141"/>
      <c r="O43" s="141"/>
      <c r="Q43" s="142"/>
      <c r="R43" s="142"/>
      <c r="S43" s="142"/>
      <c r="T43" s="142"/>
      <c r="U43" s="142"/>
      <c r="V43" s="142"/>
      <c r="W43" s="142"/>
      <c r="X43" s="142"/>
      <c r="Z43" s="178"/>
      <c r="AA43" s="178"/>
      <c r="AB43" s="178"/>
      <c r="AC43" s="178"/>
      <c r="AD43" s="178"/>
      <c r="AE43" s="178"/>
      <c r="AF43" s="174"/>
      <c r="AG43" s="174"/>
      <c r="AI43" s="170"/>
      <c r="AJ43" s="170"/>
      <c r="AK43" s="170">
        <f t="shared" si="6"/>
        <v>0</v>
      </c>
      <c r="AL43" s="172">
        <f>IFERROR(VLOOKUP(B43,[2]rptBudgetaryBudgetCrossOrganiza!$A$7398:$O$7705,13,FALSE),"0")</f>
        <v>0</v>
      </c>
      <c r="AM43" s="172"/>
      <c r="AN43" s="172"/>
      <c r="AO43" s="172"/>
      <c r="AP43" s="172"/>
      <c r="AQ43" s="172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92"/>
      <c r="B44" s="143" t="s">
        <v>214</v>
      </c>
      <c r="C44" s="193" t="s">
        <v>118</v>
      </c>
      <c r="D44" s="193" t="s">
        <v>81</v>
      </c>
      <c r="E44" s="186">
        <v>342</v>
      </c>
      <c r="F44" s="143" t="str">
        <f t="shared" si="8"/>
        <v>5100.02</v>
      </c>
      <c r="G44" s="143" t="s">
        <v>356</v>
      </c>
      <c r="H44" s="141"/>
      <c r="I44" s="141"/>
      <c r="J44" s="141"/>
      <c r="K44" s="141"/>
      <c r="L44" s="141"/>
      <c r="M44" s="141"/>
      <c r="N44" s="141"/>
      <c r="O44" s="141"/>
      <c r="Q44" s="142"/>
      <c r="R44" s="142"/>
      <c r="S44" s="142"/>
      <c r="T44" s="142"/>
      <c r="U44" s="142"/>
      <c r="V44" s="142"/>
      <c r="W44" s="142"/>
      <c r="X44" s="142"/>
      <c r="Z44" s="178"/>
      <c r="AA44" s="178"/>
      <c r="AB44" s="178"/>
      <c r="AC44" s="178"/>
      <c r="AD44" s="178"/>
      <c r="AE44" s="178"/>
      <c r="AF44" s="174"/>
      <c r="AG44" s="174"/>
      <c r="AI44" s="170"/>
      <c r="AJ44" s="170"/>
      <c r="AK44" s="170">
        <f t="shared" si="6"/>
        <v>0</v>
      </c>
      <c r="AL44" s="172">
        <f>IFERROR(VLOOKUP(B44,[2]rptBudgetaryBudgetCrossOrganiza!$A$7398:$O$7705,13,FALSE),"0")</f>
        <v>0</v>
      </c>
      <c r="AM44" s="172"/>
      <c r="AN44" s="172"/>
      <c r="AO44" s="172"/>
      <c r="AP44" s="172"/>
      <c r="AQ44" s="172"/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2"/>
      <c r="B45" s="143" t="s">
        <v>215</v>
      </c>
      <c r="C45" s="193" t="s">
        <v>118</v>
      </c>
      <c r="D45" s="193" t="s">
        <v>81</v>
      </c>
      <c r="E45" s="186">
        <v>343</v>
      </c>
      <c r="F45" s="143" t="str">
        <f t="shared" si="8"/>
        <v>5100.03</v>
      </c>
      <c r="G45" s="143" t="s">
        <v>357</v>
      </c>
      <c r="H45" s="141"/>
      <c r="I45" s="141"/>
      <c r="J45" s="141"/>
      <c r="K45" s="141"/>
      <c r="L45" s="141"/>
      <c r="M45" s="141"/>
      <c r="N45" s="141"/>
      <c r="O45" s="141"/>
      <c r="Q45" s="142"/>
      <c r="R45" s="142"/>
      <c r="S45" s="142"/>
      <c r="T45" s="142"/>
      <c r="U45" s="142"/>
      <c r="V45" s="142"/>
      <c r="W45" s="142"/>
      <c r="X45" s="142"/>
      <c r="Z45" s="178"/>
      <c r="AA45" s="178"/>
      <c r="AB45" s="178"/>
      <c r="AC45" s="178"/>
      <c r="AD45" s="178"/>
      <c r="AE45" s="178"/>
      <c r="AF45" s="174"/>
      <c r="AG45" s="174"/>
      <c r="AI45" s="170"/>
      <c r="AJ45" s="170"/>
      <c r="AK45" s="170">
        <f t="shared" si="6"/>
        <v>0</v>
      </c>
      <c r="AL45" s="172">
        <f>IFERROR(VLOOKUP(B45,[2]rptBudgetaryBudgetCrossOrganiza!$A$7398:$O$7705,13,FALSE),"0")</f>
        <v>0</v>
      </c>
      <c r="AM45" s="172"/>
      <c r="AN45" s="172"/>
      <c r="AO45" s="172"/>
      <c r="AP45" s="172"/>
      <c r="AQ45" s="172"/>
      <c r="AS45" s="142"/>
      <c r="AT45" s="142"/>
      <c r="AU45" s="142"/>
      <c r="AV45" s="142"/>
      <c r="AW45" s="142"/>
      <c r="AX45" s="142"/>
      <c r="AY45" s="142"/>
      <c r="AZ45" s="142"/>
    </row>
    <row r="46" spans="1:52" x14ac:dyDescent="0.2">
      <c r="A46" s="192"/>
      <c r="B46" s="143" t="s">
        <v>216</v>
      </c>
      <c r="C46" s="193" t="s">
        <v>118</v>
      </c>
      <c r="D46" s="193" t="s">
        <v>81</v>
      </c>
      <c r="E46" s="186">
        <v>344</v>
      </c>
      <c r="F46" s="143" t="str">
        <f t="shared" si="8"/>
        <v>5100.04</v>
      </c>
      <c r="G46" s="143" t="s">
        <v>358</v>
      </c>
      <c r="H46" s="141"/>
      <c r="I46" s="141"/>
      <c r="J46" s="141"/>
      <c r="K46" s="141"/>
      <c r="L46" s="141"/>
      <c r="M46" s="141"/>
      <c r="N46" s="141"/>
      <c r="O46" s="141"/>
      <c r="Q46" s="142"/>
      <c r="R46" s="142"/>
      <c r="S46" s="142"/>
      <c r="T46" s="142"/>
      <c r="U46" s="142"/>
      <c r="V46" s="142"/>
      <c r="W46" s="142"/>
      <c r="X46" s="142"/>
      <c r="Z46" s="178"/>
      <c r="AA46" s="178"/>
      <c r="AB46" s="178"/>
      <c r="AC46" s="178"/>
      <c r="AD46" s="178"/>
      <c r="AE46" s="178"/>
      <c r="AF46" s="174"/>
      <c r="AG46" s="174"/>
      <c r="AI46" s="170"/>
      <c r="AJ46" s="170"/>
      <c r="AK46" s="170">
        <f t="shared" si="6"/>
        <v>0</v>
      </c>
      <c r="AL46" s="172">
        <f>IFERROR(VLOOKUP(B46,[2]rptBudgetaryBudgetCrossOrganiza!$A$7398:$O$7705,13,FALSE),"0")</f>
        <v>0</v>
      </c>
      <c r="AM46" s="172"/>
      <c r="AN46" s="172"/>
      <c r="AO46" s="172"/>
      <c r="AP46" s="172"/>
      <c r="AQ46" s="172"/>
      <c r="AS46" s="142"/>
      <c r="AT46" s="142"/>
      <c r="AU46" s="142"/>
      <c r="AV46" s="142"/>
      <c r="AW46" s="142"/>
      <c r="AX46" s="142"/>
      <c r="AY46" s="142"/>
      <c r="AZ46" s="142"/>
    </row>
    <row r="47" spans="1:52" x14ac:dyDescent="0.2">
      <c r="A47" s="192"/>
      <c r="B47" s="143" t="s">
        <v>217</v>
      </c>
      <c r="C47" s="193" t="s">
        <v>118</v>
      </c>
      <c r="D47" s="193" t="s">
        <v>81</v>
      </c>
      <c r="E47" s="186">
        <v>345</v>
      </c>
      <c r="F47" s="143" t="str">
        <f t="shared" si="8"/>
        <v>5100.05</v>
      </c>
      <c r="G47" s="143" t="s">
        <v>359</v>
      </c>
      <c r="H47" s="141"/>
      <c r="I47" s="141"/>
      <c r="J47" s="141"/>
      <c r="K47" s="141"/>
      <c r="L47" s="141"/>
      <c r="M47" s="141"/>
      <c r="N47" s="141"/>
      <c r="O47" s="141"/>
      <c r="Q47" s="142"/>
      <c r="R47" s="142"/>
      <c r="S47" s="142"/>
      <c r="T47" s="142"/>
      <c r="U47" s="142"/>
      <c r="V47" s="142"/>
      <c r="W47" s="142"/>
      <c r="X47" s="142"/>
      <c r="Z47" s="178"/>
      <c r="AA47" s="178"/>
      <c r="AB47" s="178"/>
      <c r="AC47" s="178"/>
      <c r="AD47" s="178"/>
      <c r="AE47" s="178"/>
      <c r="AF47" s="174"/>
      <c r="AG47" s="174"/>
      <c r="AI47" s="170"/>
      <c r="AJ47" s="170"/>
      <c r="AK47" s="170">
        <f t="shared" si="6"/>
        <v>0</v>
      </c>
      <c r="AL47" s="172">
        <f>IFERROR(VLOOKUP(B47,[2]rptBudgetaryBudgetCrossOrganiza!$A$7398:$O$7705,13,FALSE),"0")</f>
        <v>0</v>
      </c>
      <c r="AM47" s="172"/>
      <c r="AN47" s="172"/>
      <c r="AO47" s="172"/>
      <c r="AP47" s="172"/>
      <c r="AQ47" s="172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92"/>
      <c r="B48" s="143" t="s">
        <v>218</v>
      </c>
      <c r="C48" s="193" t="s">
        <v>118</v>
      </c>
      <c r="D48" s="193" t="s">
        <v>81</v>
      </c>
      <c r="E48" s="186">
        <v>346</v>
      </c>
      <c r="F48" s="143" t="str">
        <f t="shared" si="8"/>
        <v>5100.06</v>
      </c>
      <c r="G48" s="143" t="s">
        <v>360</v>
      </c>
      <c r="H48" s="141"/>
      <c r="I48" s="141"/>
      <c r="J48" s="141"/>
      <c r="K48" s="141"/>
      <c r="L48" s="141"/>
      <c r="M48" s="141"/>
      <c r="N48" s="141"/>
      <c r="O48" s="141"/>
      <c r="Q48" s="142"/>
      <c r="R48" s="142"/>
      <c r="S48" s="142"/>
      <c r="T48" s="142"/>
      <c r="U48" s="142"/>
      <c r="V48" s="142"/>
      <c r="W48" s="142"/>
      <c r="X48" s="142"/>
      <c r="Z48" s="178"/>
      <c r="AA48" s="178"/>
      <c r="AB48" s="178"/>
      <c r="AC48" s="178"/>
      <c r="AD48" s="178"/>
      <c r="AE48" s="178"/>
      <c r="AF48" s="174"/>
      <c r="AG48" s="174"/>
      <c r="AI48" s="170"/>
      <c r="AJ48" s="170"/>
      <c r="AK48" s="170">
        <f t="shared" si="6"/>
        <v>0</v>
      </c>
      <c r="AL48" s="172">
        <f>IFERROR(VLOOKUP(B48,[2]rptBudgetaryBudgetCrossOrganiza!$A$7398:$O$7705,13,FALSE),"0")</f>
        <v>0</v>
      </c>
      <c r="AM48" s="172"/>
      <c r="AN48" s="172"/>
      <c r="AO48" s="172"/>
      <c r="AP48" s="172"/>
      <c r="AQ48" s="172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92"/>
      <c r="B49" s="143" t="s">
        <v>219</v>
      </c>
      <c r="C49" s="193" t="s">
        <v>118</v>
      </c>
      <c r="D49" s="193" t="s">
        <v>81</v>
      </c>
      <c r="E49" s="186">
        <v>347</v>
      </c>
      <c r="F49" s="143" t="str">
        <f t="shared" si="8"/>
        <v>5100.07</v>
      </c>
      <c r="G49" s="143" t="s">
        <v>361</v>
      </c>
      <c r="H49" s="141"/>
      <c r="I49" s="141"/>
      <c r="J49" s="141"/>
      <c r="K49" s="141"/>
      <c r="L49" s="141"/>
      <c r="M49" s="141"/>
      <c r="N49" s="141"/>
      <c r="O49" s="141"/>
      <c r="Q49" s="142"/>
      <c r="R49" s="142"/>
      <c r="S49" s="142"/>
      <c r="T49" s="142"/>
      <c r="U49" s="142"/>
      <c r="V49" s="142"/>
      <c r="W49" s="142"/>
      <c r="X49" s="142"/>
      <c r="Z49" s="178"/>
      <c r="AA49" s="178"/>
      <c r="AB49" s="178"/>
      <c r="AC49" s="178"/>
      <c r="AD49" s="178"/>
      <c r="AE49" s="178"/>
      <c r="AF49" s="174"/>
      <c r="AG49" s="174"/>
      <c r="AI49" s="170"/>
      <c r="AJ49" s="170"/>
      <c r="AK49" s="170">
        <f t="shared" si="6"/>
        <v>0</v>
      </c>
      <c r="AL49" s="172">
        <f>IFERROR(VLOOKUP(B49,[2]rptBudgetaryBudgetCrossOrganiza!$A$7398:$O$7705,13,FALSE),"0")</f>
        <v>0</v>
      </c>
      <c r="AM49" s="172"/>
      <c r="AN49" s="172"/>
      <c r="AO49" s="172"/>
      <c r="AP49" s="172"/>
      <c r="AQ49" s="172"/>
      <c r="AS49" s="142"/>
      <c r="AT49" s="142"/>
      <c r="AU49" s="142"/>
      <c r="AV49" s="142"/>
      <c r="AW49" s="142"/>
      <c r="AX49" s="142"/>
      <c r="AY49" s="142"/>
      <c r="AZ49" s="142"/>
    </row>
    <row r="50" spans="1:52" x14ac:dyDescent="0.2">
      <c r="A50" s="192"/>
      <c r="B50" s="143" t="s">
        <v>220</v>
      </c>
      <c r="C50" s="193" t="s">
        <v>118</v>
      </c>
      <c r="D50" s="193" t="s">
        <v>81</v>
      </c>
      <c r="E50" s="186">
        <v>348</v>
      </c>
      <c r="F50" s="143" t="str">
        <f t="shared" si="8"/>
        <v>5100.08</v>
      </c>
      <c r="G50" s="143" t="s">
        <v>362</v>
      </c>
      <c r="H50" s="141"/>
      <c r="I50" s="141"/>
      <c r="J50" s="141"/>
      <c r="K50" s="141"/>
      <c r="L50" s="141"/>
      <c r="M50" s="141"/>
      <c r="N50" s="141"/>
      <c r="O50" s="141"/>
      <c r="Q50" s="142"/>
      <c r="R50" s="142"/>
      <c r="S50" s="142"/>
      <c r="T50" s="142"/>
      <c r="U50" s="142"/>
      <c r="V50" s="142"/>
      <c r="W50" s="142"/>
      <c r="X50" s="142"/>
      <c r="Z50" s="178"/>
      <c r="AA50" s="178"/>
      <c r="AB50" s="178"/>
      <c r="AC50" s="178"/>
      <c r="AD50" s="178"/>
      <c r="AE50" s="178"/>
      <c r="AF50" s="174"/>
      <c r="AG50" s="174"/>
      <c r="AI50" s="170"/>
      <c r="AJ50" s="170"/>
      <c r="AK50" s="170">
        <f t="shared" si="6"/>
        <v>0</v>
      </c>
      <c r="AL50" s="172">
        <f>IFERROR(VLOOKUP(B50,[2]rptBudgetaryBudgetCrossOrganiza!$A$7398:$O$7705,13,FALSE),"0")</f>
        <v>0</v>
      </c>
      <c r="AM50" s="172"/>
      <c r="AN50" s="172"/>
      <c r="AO50" s="172"/>
      <c r="AP50" s="172"/>
      <c r="AQ50" s="172"/>
      <c r="AS50" s="142"/>
      <c r="AT50" s="142"/>
      <c r="AU50" s="142"/>
      <c r="AV50" s="142"/>
      <c r="AW50" s="142"/>
      <c r="AX50" s="142"/>
      <c r="AY50" s="142"/>
      <c r="AZ50" s="142"/>
    </row>
    <row r="51" spans="1:52" x14ac:dyDescent="0.2">
      <c r="A51" s="192"/>
      <c r="B51" s="143" t="s">
        <v>221</v>
      </c>
      <c r="C51" s="193" t="s">
        <v>118</v>
      </c>
      <c r="D51" s="193" t="s">
        <v>81</v>
      </c>
      <c r="E51" s="186">
        <v>349</v>
      </c>
      <c r="F51" s="143" t="str">
        <f t="shared" si="8"/>
        <v>5100.09</v>
      </c>
      <c r="G51" s="143" t="s">
        <v>363</v>
      </c>
      <c r="H51" s="141"/>
      <c r="I51" s="141"/>
      <c r="J51" s="141"/>
      <c r="K51" s="141"/>
      <c r="L51" s="141"/>
      <c r="M51" s="141"/>
      <c r="N51" s="141"/>
      <c r="O51" s="141"/>
      <c r="Q51" s="142"/>
      <c r="R51" s="142"/>
      <c r="S51" s="142"/>
      <c r="T51" s="142"/>
      <c r="U51" s="142"/>
      <c r="V51" s="142"/>
      <c r="W51" s="142"/>
      <c r="X51" s="142"/>
      <c r="Z51" s="178"/>
      <c r="AA51" s="178"/>
      <c r="AB51" s="178"/>
      <c r="AC51" s="178"/>
      <c r="AD51" s="178"/>
      <c r="AE51" s="178"/>
      <c r="AF51" s="174"/>
      <c r="AG51" s="174"/>
      <c r="AI51" s="170"/>
      <c r="AJ51" s="170"/>
      <c r="AK51" s="170">
        <f t="shared" si="6"/>
        <v>0</v>
      </c>
      <c r="AL51" s="172">
        <f>IFERROR(VLOOKUP(B51,[2]rptBudgetaryBudgetCrossOrganiza!$A$7398:$O$7705,13,FALSE),"0")</f>
        <v>0</v>
      </c>
      <c r="AM51" s="172"/>
      <c r="AN51" s="172"/>
      <c r="AO51" s="172"/>
      <c r="AP51" s="172"/>
      <c r="AQ51" s="172"/>
      <c r="AS51" s="142"/>
      <c r="AT51" s="142"/>
      <c r="AU51" s="142"/>
      <c r="AV51" s="142"/>
      <c r="AW51" s="142"/>
      <c r="AX51" s="142"/>
      <c r="AY51" s="142"/>
      <c r="AZ51" s="142"/>
    </row>
    <row r="52" spans="1:52" x14ac:dyDescent="0.2">
      <c r="A52" s="192"/>
      <c r="B52" s="143" t="s">
        <v>222</v>
      </c>
      <c r="C52" s="193" t="s">
        <v>118</v>
      </c>
      <c r="D52" s="193" t="s">
        <v>81</v>
      </c>
      <c r="E52" s="186">
        <v>350</v>
      </c>
      <c r="F52" s="143" t="str">
        <f t="shared" si="8"/>
        <v>5100.11</v>
      </c>
      <c r="G52" s="143" t="s">
        <v>364</v>
      </c>
      <c r="H52" s="141"/>
      <c r="I52" s="141"/>
      <c r="J52" s="141"/>
      <c r="K52" s="141"/>
      <c r="L52" s="141"/>
      <c r="M52" s="141"/>
      <c r="N52" s="141"/>
      <c r="O52" s="141"/>
      <c r="Q52" s="142"/>
      <c r="R52" s="142"/>
      <c r="S52" s="142"/>
      <c r="T52" s="142"/>
      <c r="U52" s="142"/>
      <c r="V52" s="142"/>
      <c r="W52" s="142"/>
      <c r="X52" s="142"/>
      <c r="Z52" s="178"/>
      <c r="AA52" s="178"/>
      <c r="AB52" s="178"/>
      <c r="AC52" s="178"/>
      <c r="AD52" s="178"/>
      <c r="AE52" s="178"/>
      <c r="AF52" s="174"/>
      <c r="AG52" s="174"/>
      <c r="AI52" s="170"/>
      <c r="AJ52" s="170"/>
      <c r="AK52" s="170">
        <f t="shared" si="6"/>
        <v>0</v>
      </c>
      <c r="AL52" s="172">
        <f>IFERROR(VLOOKUP(B52,[2]rptBudgetaryBudgetCrossOrganiza!$A$7398:$O$7705,13,FALSE),"0")</f>
        <v>0</v>
      </c>
      <c r="AM52" s="172"/>
      <c r="AN52" s="172"/>
      <c r="AO52" s="172"/>
      <c r="AP52" s="172"/>
      <c r="AQ52" s="172"/>
      <c r="AS52" s="142"/>
      <c r="AT52" s="142"/>
      <c r="AU52" s="142"/>
      <c r="AV52" s="142"/>
      <c r="AW52" s="142"/>
      <c r="AX52" s="142"/>
      <c r="AY52" s="142"/>
      <c r="AZ52" s="142"/>
    </row>
    <row r="53" spans="1:52" x14ac:dyDescent="0.2">
      <c r="A53" s="192"/>
      <c r="B53" s="143" t="s">
        <v>223</v>
      </c>
      <c r="C53" s="193" t="s">
        <v>118</v>
      </c>
      <c r="D53" s="193" t="s">
        <v>81</v>
      </c>
      <c r="E53" s="186">
        <v>351</v>
      </c>
      <c r="F53" s="143" t="str">
        <f t="shared" si="8"/>
        <v>5100.15</v>
      </c>
      <c r="G53" s="143" t="s">
        <v>365</v>
      </c>
      <c r="H53" s="141"/>
      <c r="I53" s="141"/>
      <c r="J53" s="141"/>
      <c r="K53" s="141"/>
      <c r="L53" s="141"/>
      <c r="M53" s="141"/>
      <c r="N53" s="141"/>
      <c r="O53" s="141"/>
      <c r="Q53" s="142"/>
      <c r="R53" s="142"/>
      <c r="S53" s="142"/>
      <c r="T53" s="142"/>
      <c r="U53" s="142"/>
      <c r="V53" s="142"/>
      <c r="W53" s="142"/>
      <c r="X53" s="142"/>
      <c r="Z53" s="178"/>
      <c r="AA53" s="178"/>
      <c r="AB53" s="178"/>
      <c r="AC53" s="178"/>
      <c r="AD53" s="178"/>
      <c r="AE53" s="178"/>
      <c r="AF53" s="174"/>
      <c r="AG53" s="174"/>
      <c r="AI53" s="170"/>
      <c r="AJ53" s="170"/>
      <c r="AK53" s="170">
        <f t="shared" si="6"/>
        <v>0</v>
      </c>
      <c r="AL53" s="172">
        <f>IFERROR(VLOOKUP(B53,[2]rptBudgetaryBudgetCrossOrganiza!$A$7398:$O$7705,13,FALSE),"0")</f>
        <v>0</v>
      </c>
      <c r="AM53" s="172"/>
      <c r="AN53" s="172"/>
      <c r="AO53" s="172"/>
      <c r="AP53" s="172"/>
      <c r="AQ53" s="172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92"/>
      <c r="B54" s="143" t="s">
        <v>224</v>
      </c>
      <c r="C54" s="193" t="s">
        <v>118</v>
      </c>
      <c r="D54" s="193" t="s">
        <v>81</v>
      </c>
      <c r="E54" s="186">
        <v>352</v>
      </c>
      <c r="F54" s="143" t="str">
        <f t="shared" si="8"/>
        <v>5100.17</v>
      </c>
      <c r="G54" s="143" t="s">
        <v>366</v>
      </c>
      <c r="H54" s="141"/>
      <c r="I54" s="141"/>
      <c r="J54" s="141"/>
      <c r="K54" s="141"/>
      <c r="L54" s="141"/>
      <c r="M54" s="141"/>
      <c r="N54" s="141"/>
      <c r="O54" s="141"/>
      <c r="Q54" s="142"/>
      <c r="R54" s="142"/>
      <c r="S54" s="142"/>
      <c r="T54" s="142"/>
      <c r="U54" s="142"/>
      <c r="V54" s="142"/>
      <c r="W54" s="142"/>
      <c r="X54" s="142"/>
      <c r="Z54" s="178"/>
      <c r="AA54" s="178"/>
      <c r="AB54" s="178"/>
      <c r="AC54" s="178"/>
      <c r="AD54" s="178"/>
      <c r="AE54" s="178"/>
      <c r="AF54" s="174"/>
      <c r="AG54" s="174"/>
      <c r="AI54" s="170"/>
      <c r="AJ54" s="170"/>
      <c r="AK54" s="170">
        <f t="shared" si="6"/>
        <v>0</v>
      </c>
      <c r="AL54" s="172">
        <f>IFERROR(VLOOKUP(B54,[2]rptBudgetaryBudgetCrossOrganiza!$A$7398:$O$7705,13,FALSE),"0")</f>
        <v>0</v>
      </c>
      <c r="AM54" s="172"/>
      <c r="AN54" s="172"/>
      <c r="AO54" s="172"/>
      <c r="AP54" s="172"/>
      <c r="AQ54" s="172"/>
      <c r="AS54" s="142"/>
      <c r="AT54" s="142"/>
      <c r="AU54" s="142"/>
      <c r="AV54" s="142"/>
      <c r="AW54" s="142"/>
      <c r="AX54" s="142"/>
      <c r="AY54" s="142"/>
      <c r="AZ54" s="142"/>
    </row>
    <row r="55" spans="1:52" x14ac:dyDescent="0.2">
      <c r="A55" s="192"/>
      <c r="B55" s="143" t="s">
        <v>225</v>
      </c>
      <c r="C55" s="193" t="s">
        <v>118</v>
      </c>
      <c r="D55" s="193" t="s">
        <v>81</v>
      </c>
      <c r="E55" s="186">
        <v>353</v>
      </c>
      <c r="F55" s="143" t="str">
        <f t="shared" si="8"/>
        <v>6000.01</v>
      </c>
      <c r="G55" s="143" t="s">
        <v>83</v>
      </c>
      <c r="H55" s="141"/>
      <c r="I55" s="141"/>
      <c r="J55" s="141"/>
      <c r="K55" s="141"/>
      <c r="L55" s="141"/>
      <c r="M55" s="141"/>
      <c r="N55" s="141"/>
      <c r="O55" s="141"/>
      <c r="Q55" s="142"/>
      <c r="R55" s="142"/>
      <c r="S55" s="142"/>
      <c r="T55" s="142"/>
      <c r="U55" s="142"/>
      <c r="V55" s="142"/>
      <c r="W55" s="142"/>
      <c r="X55" s="142"/>
      <c r="Z55" s="178"/>
      <c r="AA55" s="178"/>
      <c r="AB55" s="178"/>
      <c r="AC55" s="178"/>
      <c r="AD55" s="178"/>
      <c r="AE55" s="178"/>
      <c r="AF55" s="174"/>
      <c r="AG55" s="174"/>
      <c r="AI55" s="170"/>
      <c r="AJ55" s="170"/>
      <c r="AK55" s="170">
        <f t="shared" si="6"/>
        <v>0</v>
      </c>
      <c r="AL55" s="172">
        <f>IFERROR(VLOOKUP(B55,[2]rptBudgetaryBudgetCrossOrganiza!$A$7398:$O$7705,13,FALSE),"0")</f>
        <v>0</v>
      </c>
      <c r="AM55" s="172"/>
      <c r="AN55" s="172"/>
      <c r="AO55" s="172"/>
      <c r="AP55" s="172"/>
      <c r="AQ55" s="172"/>
      <c r="AS55" s="142"/>
      <c r="AT55" s="142"/>
      <c r="AU55" s="142"/>
      <c r="AV55" s="142"/>
      <c r="AW55" s="142"/>
      <c r="AX55" s="142"/>
      <c r="AY55" s="142"/>
      <c r="AZ55" s="142"/>
    </row>
    <row r="56" spans="1:52" x14ac:dyDescent="0.2">
      <c r="A56" s="192"/>
      <c r="B56" s="143" t="s">
        <v>226</v>
      </c>
      <c r="C56" s="193" t="s">
        <v>118</v>
      </c>
      <c r="D56" s="193" t="s">
        <v>81</v>
      </c>
      <c r="E56" s="186">
        <v>354</v>
      </c>
      <c r="F56" s="143" t="str">
        <f t="shared" si="8"/>
        <v>6000.10</v>
      </c>
      <c r="G56" s="143" t="s">
        <v>367</v>
      </c>
      <c r="H56" s="141"/>
      <c r="I56" s="141"/>
      <c r="J56" s="141"/>
      <c r="K56" s="141"/>
      <c r="L56" s="141"/>
      <c r="M56" s="141"/>
      <c r="N56" s="141"/>
      <c r="O56" s="141"/>
      <c r="Q56" s="142"/>
      <c r="R56" s="142"/>
      <c r="S56" s="142"/>
      <c r="T56" s="142"/>
      <c r="U56" s="142"/>
      <c r="V56" s="142"/>
      <c r="W56" s="142"/>
      <c r="X56" s="142"/>
      <c r="Z56" s="178"/>
      <c r="AA56" s="178"/>
      <c r="AB56" s="178"/>
      <c r="AC56" s="178"/>
      <c r="AD56" s="178"/>
      <c r="AE56" s="178"/>
      <c r="AF56" s="174"/>
      <c r="AG56" s="174"/>
      <c r="AI56" s="170"/>
      <c r="AJ56" s="170"/>
      <c r="AK56" s="170">
        <f t="shared" si="6"/>
        <v>0</v>
      </c>
      <c r="AL56" s="172">
        <f>IFERROR(VLOOKUP(B56,[2]rptBudgetaryBudgetCrossOrganiza!$A$7398:$O$7705,13,FALSE),"0")</f>
        <v>0</v>
      </c>
      <c r="AM56" s="172"/>
      <c r="AN56" s="172"/>
      <c r="AO56" s="172"/>
      <c r="AP56" s="172"/>
      <c r="AQ56" s="172"/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2"/>
      <c r="B57" s="143" t="s">
        <v>227</v>
      </c>
      <c r="C57" s="193" t="s">
        <v>118</v>
      </c>
      <c r="D57" s="193" t="s">
        <v>81</v>
      </c>
      <c r="E57" s="186">
        <v>355</v>
      </c>
      <c r="F57" s="143" t="str">
        <f t="shared" si="8"/>
        <v>6000.12</v>
      </c>
      <c r="G57" s="143" t="s">
        <v>124</v>
      </c>
      <c r="H57" s="141"/>
      <c r="I57" s="141"/>
      <c r="J57" s="141"/>
      <c r="K57" s="141"/>
      <c r="L57" s="141"/>
      <c r="M57" s="141"/>
      <c r="N57" s="141"/>
      <c r="O57" s="141"/>
      <c r="Q57" s="142"/>
      <c r="R57" s="142"/>
      <c r="S57" s="142"/>
      <c r="T57" s="142"/>
      <c r="U57" s="142"/>
      <c r="V57" s="142"/>
      <c r="W57" s="142"/>
      <c r="X57" s="142"/>
      <c r="Z57" s="178"/>
      <c r="AA57" s="178"/>
      <c r="AB57" s="178"/>
      <c r="AC57" s="178"/>
      <c r="AD57" s="178"/>
      <c r="AE57" s="178"/>
      <c r="AF57" s="174"/>
      <c r="AG57" s="174"/>
      <c r="AI57" s="170"/>
      <c r="AJ57" s="170"/>
      <c r="AK57" s="170">
        <f t="shared" si="6"/>
        <v>0</v>
      </c>
      <c r="AL57" s="172">
        <f>IFERROR(VLOOKUP(B57,[2]rptBudgetaryBudgetCrossOrganiza!$A$7398:$O$7705,13,FALSE),"0")</f>
        <v>0</v>
      </c>
      <c r="AM57" s="172"/>
      <c r="AN57" s="172"/>
      <c r="AO57" s="172"/>
      <c r="AP57" s="172"/>
      <c r="AQ57" s="172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92"/>
      <c r="B58" s="143" t="s">
        <v>228</v>
      </c>
      <c r="C58" s="193" t="s">
        <v>118</v>
      </c>
      <c r="D58" s="193" t="s">
        <v>81</v>
      </c>
      <c r="E58" s="186">
        <v>356</v>
      </c>
      <c r="F58" s="143" t="str">
        <f t="shared" si="8"/>
        <v>6000.13</v>
      </c>
      <c r="G58" s="143" t="s">
        <v>368</v>
      </c>
      <c r="H58" s="141"/>
      <c r="I58" s="141"/>
      <c r="J58" s="141"/>
      <c r="K58" s="141"/>
      <c r="L58" s="141"/>
      <c r="M58" s="141"/>
      <c r="N58" s="141"/>
      <c r="O58" s="141"/>
      <c r="Q58" s="142"/>
      <c r="R58" s="142"/>
      <c r="S58" s="142"/>
      <c r="T58" s="142"/>
      <c r="U58" s="142"/>
      <c r="V58" s="142"/>
      <c r="W58" s="142"/>
      <c r="X58" s="142"/>
      <c r="Z58" s="178"/>
      <c r="AA58" s="178"/>
      <c r="AB58" s="178"/>
      <c r="AC58" s="178"/>
      <c r="AD58" s="178"/>
      <c r="AE58" s="178"/>
      <c r="AF58" s="174"/>
      <c r="AG58" s="174"/>
      <c r="AI58" s="170"/>
      <c r="AJ58" s="170"/>
      <c r="AK58" s="170">
        <f t="shared" si="6"/>
        <v>0</v>
      </c>
      <c r="AL58" s="172">
        <f>IFERROR(VLOOKUP(B58,[2]rptBudgetaryBudgetCrossOrganiza!$A$7398:$O$7705,13,FALSE),"0")</f>
        <v>0</v>
      </c>
      <c r="AM58" s="172"/>
      <c r="AN58" s="172"/>
      <c r="AO58" s="172"/>
      <c r="AP58" s="172"/>
      <c r="AQ58" s="172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92"/>
      <c r="B59" s="143" t="s">
        <v>229</v>
      </c>
      <c r="C59" s="193" t="s">
        <v>118</v>
      </c>
      <c r="D59" s="193" t="s">
        <v>81</v>
      </c>
      <c r="E59" s="186">
        <v>357</v>
      </c>
      <c r="F59" s="143" t="str">
        <f t="shared" si="8"/>
        <v>6000.14</v>
      </c>
      <c r="G59" s="143" t="s">
        <v>369</v>
      </c>
      <c r="H59" s="141"/>
      <c r="I59" s="141"/>
      <c r="J59" s="141"/>
      <c r="K59" s="141"/>
      <c r="L59" s="141"/>
      <c r="M59" s="141"/>
      <c r="N59" s="141"/>
      <c r="O59" s="141"/>
      <c r="Q59" s="142"/>
      <c r="R59" s="142"/>
      <c r="S59" s="142"/>
      <c r="T59" s="142"/>
      <c r="U59" s="142"/>
      <c r="V59" s="142"/>
      <c r="W59" s="142"/>
      <c r="X59" s="142"/>
      <c r="Z59" s="178"/>
      <c r="AA59" s="178"/>
      <c r="AB59" s="178"/>
      <c r="AC59" s="178"/>
      <c r="AD59" s="178"/>
      <c r="AE59" s="178"/>
      <c r="AF59" s="174"/>
      <c r="AG59" s="174"/>
      <c r="AI59" s="170"/>
      <c r="AJ59" s="170"/>
      <c r="AK59" s="170">
        <f t="shared" si="6"/>
        <v>0</v>
      </c>
      <c r="AL59" s="172">
        <f>IFERROR(VLOOKUP(B59,[2]rptBudgetaryBudgetCrossOrganiza!$A$7398:$O$7705,13,FALSE),"0")</f>
        <v>0</v>
      </c>
      <c r="AM59" s="172"/>
      <c r="AN59" s="172"/>
      <c r="AO59" s="172"/>
      <c r="AP59" s="172"/>
      <c r="AQ59" s="172"/>
      <c r="AS59" s="142"/>
      <c r="AT59" s="142"/>
      <c r="AU59" s="142"/>
      <c r="AV59" s="142"/>
      <c r="AW59" s="142"/>
      <c r="AX59" s="142"/>
      <c r="AY59" s="142"/>
      <c r="AZ59" s="142"/>
    </row>
    <row r="60" spans="1:52" x14ac:dyDescent="0.2">
      <c r="A60" s="192"/>
      <c r="B60" s="143" t="s">
        <v>230</v>
      </c>
      <c r="C60" s="193" t="s">
        <v>118</v>
      </c>
      <c r="D60" s="193" t="s">
        <v>81</v>
      </c>
      <c r="E60" s="186">
        <v>358</v>
      </c>
      <c r="F60" s="143" t="str">
        <f t="shared" si="8"/>
        <v>6000.18</v>
      </c>
      <c r="G60" s="143" t="s">
        <v>121</v>
      </c>
      <c r="H60" s="141"/>
      <c r="I60" s="141"/>
      <c r="J60" s="141"/>
      <c r="K60" s="141"/>
      <c r="L60" s="141"/>
      <c r="M60" s="141"/>
      <c r="N60" s="141"/>
      <c r="O60" s="141"/>
      <c r="Q60" s="142"/>
      <c r="R60" s="142"/>
      <c r="S60" s="142"/>
      <c r="T60" s="142"/>
      <c r="U60" s="142"/>
      <c r="V60" s="142"/>
      <c r="W60" s="142"/>
      <c r="X60" s="142"/>
      <c r="Z60" s="178"/>
      <c r="AA60" s="178"/>
      <c r="AB60" s="178"/>
      <c r="AC60" s="178"/>
      <c r="AD60" s="178"/>
      <c r="AE60" s="178"/>
      <c r="AF60" s="174"/>
      <c r="AG60" s="174"/>
      <c r="AI60" s="170"/>
      <c r="AJ60" s="170"/>
      <c r="AK60" s="170">
        <f t="shared" si="6"/>
        <v>0</v>
      </c>
      <c r="AL60" s="172">
        <f>IFERROR(VLOOKUP(B60,[2]rptBudgetaryBudgetCrossOrganiza!$A$7398:$O$7705,13,FALSE),"0")</f>
        <v>0</v>
      </c>
      <c r="AM60" s="172"/>
      <c r="AN60" s="172"/>
      <c r="AO60" s="172"/>
      <c r="AP60" s="172"/>
      <c r="AQ60" s="172"/>
      <c r="AS60" s="142"/>
      <c r="AT60" s="142"/>
      <c r="AU60" s="142"/>
      <c r="AV60" s="142"/>
      <c r="AW60" s="142"/>
      <c r="AX60" s="142"/>
      <c r="AY60" s="142"/>
      <c r="AZ60" s="142"/>
    </row>
    <row r="61" spans="1:52" x14ac:dyDescent="0.2">
      <c r="A61" s="192"/>
      <c r="B61" s="143" t="s">
        <v>231</v>
      </c>
      <c r="C61" s="193" t="s">
        <v>118</v>
      </c>
      <c r="D61" s="193" t="s">
        <v>81</v>
      </c>
      <c r="E61" s="186">
        <v>359</v>
      </c>
      <c r="F61" s="143" t="str">
        <f t="shared" si="8"/>
        <v>6100.01</v>
      </c>
      <c r="G61" s="143" t="s">
        <v>370</v>
      </c>
      <c r="H61" s="141"/>
      <c r="I61" s="141"/>
      <c r="J61" s="141"/>
      <c r="K61" s="141"/>
      <c r="L61" s="141"/>
      <c r="M61" s="141"/>
      <c r="N61" s="141"/>
      <c r="O61" s="141"/>
      <c r="Q61" s="142"/>
      <c r="R61" s="142"/>
      <c r="S61" s="142"/>
      <c r="T61" s="142"/>
      <c r="U61" s="142"/>
      <c r="V61" s="142"/>
      <c r="W61" s="142"/>
      <c r="X61" s="142"/>
      <c r="Z61" s="178"/>
      <c r="AA61" s="178"/>
      <c r="AB61" s="178"/>
      <c r="AC61" s="178"/>
      <c r="AD61" s="178"/>
      <c r="AE61" s="178"/>
      <c r="AF61" s="174"/>
      <c r="AG61" s="174"/>
      <c r="AI61" s="170"/>
      <c r="AJ61" s="170"/>
      <c r="AK61" s="170">
        <f t="shared" si="6"/>
        <v>0</v>
      </c>
      <c r="AL61" s="172">
        <f>IFERROR(VLOOKUP(B61,[2]rptBudgetaryBudgetCrossOrganiza!$A$7398:$O$7705,13,FALSE),"0")</f>
        <v>0</v>
      </c>
      <c r="AM61" s="172"/>
      <c r="AN61" s="172"/>
      <c r="AO61" s="172"/>
      <c r="AP61" s="172"/>
      <c r="AQ61" s="172"/>
      <c r="AS61" s="142"/>
      <c r="AT61" s="142"/>
      <c r="AU61" s="142"/>
      <c r="AV61" s="142"/>
      <c r="AW61" s="142"/>
      <c r="AX61" s="142"/>
      <c r="AY61" s="142"/>
      <c r="AZ61" s="142"/>
    </row>
    <row r="62" spans="1:52" x14ac:dyDescent="0.2">
      <c r="A62" s="192"/>
      <c r="B62" s="143" t="s">
        <v>232</v>
      </c>
      <c r="C62" s="193" t="s">
        <v>118</v>
      </c>
      <c r="D62" s="193" t="s">
        <v>81</v>
      </c>
      <c r="E62" s="186">
        <v>360</v>
      </c>
      <c r="F62" s="143" t="str">
        <f t="shared" si="8"/>
        <v>6100.02</v>
      </c>
      <c r="G62" s="143" t="s">
        <v>371</v>
      </c>
      <c r="H62" s="141"/>
      <c r="I62" s="141"/>
      <c r="J62" s="141"/>
      <c r="K62" s="141"/>
      <c r="L62" s="141"/>
      <c r="M62" s="141"/>
      <c r="N62" s="141"/>
      <c r="O62" s="141"/>
      <c r="Q62" s="142"/>
      <c r="R62" s="142"/>
      <c r="S62" s="142"/>
      <c r="T62" s="142"/>
      <c r="U62" s="142"/>
      <c r="V62" s="142"/>
      <c r="W62" s="142"/>
      <c r="X62" s="142"/>
      <c r="Z62" s="178"/>
      <c r="AA62" s="178"/>
      <c r="AB62" s="178"/>
      <c r="AC62" s="178"/>
      <c r="AD62" s="178"/>
      <c r="AE62" s="178"/>
      <c r="AF62" s="174"/>
      <c r="AG62" s="174"/>
      <c r="AI62" s="170"/>
      <c r="AJ62" s="170"/>
      <c r="AK62" s="170">
        <f t="shared" si="6"/>
        <v>0</v>
      </c>
      <c r="AL62" s="172">
        <f>IFERROR(VLOOKUP(B62,[2]rptBudgetaryBudgetCrossOrganiza!$A$7398:$O$7705,13,FALSE),"0")</f>
        <v>0</v>
      </c>
      <c r="AM62" s="172"/>
      <c r="AN62" s="172"/>
      <c r="AO62" s="172"/>
      <c r="AP62" s="172"/>
      <c r="AQ62" s="172"/>
      <c r="AS62" s="142"/>
      <c r="AT62" s="142"/>
      <c r="AU62" s="142"/>
      <c r="AV62" s="142"/>
      <c r="AW62" s="142"/>
      <c r="AX62" s="142"/>
      <c r="AY62" s="142"/>
      <c r="AZ62" s="142"/>
    </row>
    <row r="63" spans="1:52" x14ac:dyDescent="0.2">
      <c r="A63" s="192"/>
      <c r="B63" s="143" t="s">
        <v>233</v>
      </c>
      <c r="C63" s="193" t="s">
        <v>118</v>
      </c>
      <c r="D63" s="193" t="s">
        <v>81</v>
      </c>
      <c r="E63" s="186">
        <v>361</v>
      </c>
      <c r="F63" s="143" t="str">
        <f t="shared" si="8"/>
        <v>6100.03</v>
      </c>
      <c r="G63" s="143" t="s">
        <v>372</v>
      </c>
      <c r="H63" s="141"/>
      <c r="I63" s="141"/>
      <c r="J63" s="141"/>
      <c r="K63" s="141"/>
      <c r="L63" s="141"/>
      <c r="M63" s="141"/>
      <c r="N63" s="141"/>
      <c r="O63" s="141"/>
      <c r="Q63" s="142"/>
      <c r="R63" s="142"/>
      <c r="S63" s="142"/>
      <c r="T63" s="142"/>
      <c r="U63" s="142"/>
      <c r="V63" s="142"/>
      <c r="W63" s="142"/>
      <c r="X63" s="142"/>
      <c r="Z63" s="178"/>
      <c r="AA63" s="178"/>
      <c r="AB63" s="178"/>
      <c r="AC63" s="178"/>
      <c r="AD63" s="178"/>
      <c r="AE63" s="178"/>
      <c r="AF63" s="174"/>
      <c r="AG63" s="174"/>
      <c r="AI63" s="170"/>
      <c r="AJ63" s="170"/>
      <c r="AK63" s="170">
        <f t="shared" si="6"/>
        <v>0</v>
      </c>
      <c r="AL63" s="172">
        <f>IFERROR(VLOOKUP(B63,[2]rptBudgetaryBudgetCrossOrganiza!$A$7398:$O$7705,13,FALSE),"0")</f>
        <v>0</v>
      </c>
      <c r="AM63" s="172"/>
      <c r="AN63" s="172"/>
      <c r="AO63" s="172"/>
      <c r="AP63" s="172"/>
      <c r="AQ63" s="172"/>
      <c r="AS63" s="142"/>
      <c r="AT63" s="142"/>
      <c r="AU63" s="142"/>
      <c r="AV63" s="142"/>
      <c r="AW63" s="142"/>
      <c r="AX63" s="142"/>
      <c r="AY63" s="142"/>
      <c r="AZ63" s="142"/>
    </row>
    <row r="64" spans="1:52" x14ac:dyDescent="0.2">
      <c r="A64" s="192"/>
      <c r="B64" s="143" t="s">
        <v>234</v>
      </c>
      <c r="C64" s="193" t="s">
        <v>118</v>
      </c>
      <c r="D64" s="193" t="s">
        <v>81</v>
      </c>
      <c r="E64" s="186">
        <v>362</v>
      </c>
      <c r="F64" s="143" t="str">
        <f t="shared" si="8"/>
        <v>6200.01</v>
      </c>
      <c r="G64" s="143" t="s">
        <v>373</v>
      </c>
      <c r="H64" s="141"/>
      <c r="I64" s="141"/>
      <c r="J64" s="141"/>
      <c r="K64" s="141"/>
      <c r="L64" s="141"/>
      <c r="M64" s="141"/>
      <c r="N64" s="141"/>
      <c r="O64" s="141"/>
      <c r="Q64" s="142"/>
      <c r="R64" s="142"/>
      <c r="S64" s="142"/>
      <c r="T64" s="142"/>
      <c r="U64" s="142"/>
      <c r="V64" s="142"/>
      <c r="W64" s="142"/>
      <c r="X64" s="142"/>
      <c r="Z64" s="178"/>
      <c r="AA64" s="178"/>
      <c r="AB64" s="178"/>
      <c r="AC64" s="178"/>
      <c r="AD64" s="178"/>
      <c r="AE64" s="178"/>
      <c r="AF64" s="174"/>
      <c r="AG64" s="174"/>
      <c r="AI64" s="170"/>
      <c r="AJ64" s="170"/>
      <c r="AK64" s="170">
        <f t="shared" si="6"/>
        <v>0</v>
      </c>
      <c r="AL64" s="172">
        <f>IFERROR(VLOOKUP(B64,[2]rptBudgetaryBudgetCrossOrganiza!$A$7398:$O$7705,13,FALSE),"0")</f>
        <v>0</v>
      </c>
      <c r="AM64" s="172"/>
      <c r="AN64" s="172"/>
      <c r="AO64" s="172"/>
      <c r="AP64" s="172"/>
      <c r="AQ64" s="172"/>
      <c r="AS64" s="142"/>
      <c r="AT64" s="142"/>
      <c r="AU64" s="142"/>
      <c r="AV64" s="142"/>
      <c r="AW64" s="142"/>
      <c r="AX64" s="142"/>
      <c r="AY64" s="142"/>
      <c r="AZ64" s="142"/>
    </row>
    <row r="65" spans="1:52" x14ac:dyDescent="0.2">
      <c r="A65" s="192"/>
      <c r="B65" s="143" t="s">
        <v>235</v>
      </c>
      <c r="C65" s="193" t="s">
        <v>118</v>
      </c>
      <c r="D65" s="193" t="s">
        <v>81</v>
      </c>
      <c r="E65" s="186">
        <v>363</v>
      </c>
      <c r="F65" s="143" t="str">
        <f t="shared" si="8"/>
        <v>6200.02</v>
      </c>
      <c r="G65" s="143" t="s">
        <v>84</v>
      </c>
      <c r="H65" s="141"/>
      <c r="I65" s="141"/>
      <c r="J65" s="141"/>
      <c r="K65" s="141"/>
      <c r="L65" s="141"/>
      <c r="M65" s="141"/>
      <c r="N65" s="141"/>
      <c r="O65" s="141"/>
      <c r="Q65" s="142"/>
      <c r="R65" s="142"/>
      <c r="S65" s="142"/>
      <c r="T65" s="142"/>
      <c r="U65" s="142"/>
      <c r="V65" s="142"/>
      <c r="W65" s="142"/>
      <c r="X65" s="142"/>
      <c r="Z65" s="178"/>
      <c r="AA65" s="178"/>
      <c r="AB65" s="178"/>
      <c r="AC65" s="178"/>
      <c r="AD65" s="178"/>
      <c r="AE65" s="178"/>
      <c r="AF65" s="174"/>
      <c r="AG65" s="174"/>
      <c r="AI65" s="170"/>
      <c r="AJ65" s="170"/>
      <c r="AK65" s="170">
        <f t="shared" si="6"/>
        <v>0</v>
      </c>
      <c r="AL65" s="172">
        <f>IFERROR(VLOOKUP(B65,[2]rptBudgetaryBudgetCrossOrganiza!$A$7398:$O$7705,13,FALSE),"0")</f>
        <v>0</v>
      </c>
      <c r="AM65" s="172"/>
      <c r="AN65" s="172"/>
      <c r="AO65" s="172"/>
      <c r="AP65" s="172"/>
      <c r="AQ65" s="172"/>
      <c r="AS65" s="142"/>
      <c r="AT65" s="142"/>
      <c r="AU65" s="142"/>
      <c r="AV65" s="142"/>
      <c r="AW65" s="142"/>
      <c r="AX65" s="142"/>
      <c r="AY65" s="142"/>
      <c r="AZ65" s="142"/>
    </row>
    <row r="66" spans="1:52" x14ac:dyDescent="0.2">
      <c r="A66" s="192"/>
      <c r="B66" s="143" t="s">
        <v>236</v>
      </c>
      <c r="C66" s="193" t="s">
        <v>118</v>
      </c>
      <c r="D66" s="193" t="s">
        <v>81</v>
      </c>
      <c r="E66" s="186">
        <v>364</v>
      </c>
      <c r="F66" s="143" t="str">
        <f t="shared" si="8"/>
        <v>6200.03</v>
      </c>
      <c r="G66" s="143" t="s">
        <v>374</v>
      </c>
      <c r="H66" s="141"/>
      <c r="I66" s="141"/>
      <c r="J66" s="141"/>
      <c r="K66" s="141"/>
      <c r="L66" s="141"/>
      <c r="M66" s="141"/>
      <c r="N66" s="141"/>
      <c r="O66" s="141"/>
      <c r="Q66" s="142"/>
      <c r="R66" s="142"/>
      <c r="S66" s="142"/>
      <c r="T66" s="142"/>
      <c r="U66" s="142"/>
      <c r="V66" s="142"/>
      <c r="W66" s="142"/>
      <c r="X66" s="142"/>
      <c r="Z66" s="178"/>
      <c r="AA66" s="178"/>
      <c r="AB66" s="178"/>
      <c r="AC66" s="178"/>
      <c r="AD66" s="178"/>
      <c r="AE66" s="178"/>
      <c r="AF66" s="174"/>
      <c r="AG66" s="174"/>
      <c r="AI66" s="170"/>
      <c r="AJ66" s="170"/>
      <c r="AK66" s="170">
        <f t="shared" si="6"/>
        <v>0</v>
      </c>
      <c r="AL66" s="172">
        <f>IFERROR(VLOOKUP(B66,[2]rptBudgetaryBudgetCrossOrganiza!$A$7398:$O$7705,13,FALSE),"0")</f>
        <v>0</v>
      </c>
      <c r="AM66" s="172"/>
      <c r="AN66" s="172"/>
      <c r="AO66" s="172"/>
      <c r="AP66" s="172"/>
      <c r="AQ66" s="172"/>
      <c r="AS66" s="142"/>
      <c r="AT66" s="142"/>
      <c r="AU66" s="142"/>
      <c r="AV66" s="142"/>
      <c r="AW66" s="142"/>
      <c r="AX66" s="142"/>
      <c r="AY66" s="142"/>
      <c r="AZ66" s="142"/>
    </row>
    <row r="67" spans="1:52" x14ac:dyDescent="0.2">
      <c r="A67" s="192"/>
      <c r="B67" s="143" t="s">
        <v>237</v>
      </c>
      <c r="C67" s="193" t="s">
        <v>118</v>
      </c>
      <c r="D67" s="193" t="s">
        <v>81</v>
      </c>
      <c r="E67" s="186">
        <v>365</v>
      </c>
      <c r="F67" s="143" t="str">
        <f t="shared" si="8"/>
        <v>6200.04</v>
      </c>
      <c r="G67" s="143" t="s">
        <v>375</v>
      </c>
      <c r="H67" s="141"/>
      <c r="I67" s="141"/>
      <c r="J67" s="141"/>
      <c r="K67" s="141"/>
      <c r="L67" s="141"/>
      <c r="M67" s="141"/>
      <c r="N67" s="141"/>
      <c r="O67" s="141"/>
      <c r="Q67" s="142"/>
      <c r="R67" s="142"/>
      <c r="S67" s="142"/>
      <c r="T67" s="142"/>
      <c r="U67" s="142"/>
      <c r="V67" s="142"/>
      <c r="W67" s="142"/>
      <c r="X67" s="142"/>
      <c r="Z67" s="178"/>
      <c r="AA67" s="178"/>
      <c r="AB67" s="178"/>
      <c r="AC67" s="178"/>
      <c r="AD67" s="178"/>
      <c r="AE67" s="178"/>
      <c r="AF67" s="174"/>
      <c r="AG67" s="174"/>
      <c r="AI67" s="170"/>
      <c r="AJ67" s="170"/>
      <c r="AK67" s="170">
        <f t="shared" si="6"/>
        <v>0</v>
      </c>
      <c r="AL67" s="172">
        <f>IFERROR(VLOOKUP(B67,[2]rptBudgetaryBudgetCrossOrganiza!$A$7398:$O$7705,13,FALSE),"0")</f>
        <v>0</v>
      </c>
      <c r="AM67" s="172"/>
      <c r="AN67" s="172"/>
      <c r="AO67" s="172"/>
      <c r="AP67" s="172"/>
      <c r="AQ67" s="172"/>
      <c r="AS67" s="142"/>
      <c r="AT67" s="142"/>
      <c r="AU67" s="142"/>
      <c r="AV67" s="142"/>
      <c r="AW67" s="142"/>
      <c r="AX67" s="142"/>
      <c r="AY67" s="142"/>
      <c r="AZ67" s="142"/>
    </row>
    <row r="68" spans="1:52" x14ac:dyDescent="0.2">
      <c r="A68" s="192"/>
      <c r="B68" s="143" t="s">
        <v>238</v>
      </c>
      <c r="C68" s="193" t="s">
        <v>118</v>
      </c>
      <c r="D68" s="193" t="s">
        <v>81</v>
      </c>
      <c r="E68" s="186">
        <v>366</v>
      </c>
      <c r="F68" s="143" t="str">
        <f t="shared" si="8"/>
        <v>6200.05</v>
      </c>
      <c r="G68" s="143" t="s">
        <v>376</v>
      </c>
      <c r="H68" s="141"/>
      <c r="I68" s="141"/>
      <c r="J68" s="141"/>
      <c r="K68" s="141"/>
      <c r="L68" s="141"/>
      <c r="M68" s="141"/>
      <c r="N68" s="141"/>
      <c r="O68" s="141"/>
      <c r="Q68" s="142"/>
      <c r="R68" s="142"/>
      <c r="S68" s="142"/>
      <c r="T68" s="142"/>
      <c r="U68" s="142"/>
      <c r="V68" s="142"/>
      <c r="W68" s="142"/>
      <c r="X68" s="142"/>
      <c r="Z68" s="178"/>
      <c r="AA68" s="178"/>
      <c r="AB68" s="178"/>
      <c r="AC68" s="178"/>
      <c r="AD68" s="178"/>
      <c r="AE68" s="178"/>
      <c r="AF68" s="174"/>
      <c r="AG68" s="174"/>
      <c r="AI68" s="170"/>
      <c r="AJ68" s="170"/>
      <c r="AK68" s="170">
        <f t="shared" ref="AK68:AK131" si="9">AJ68</f>
        <v>0</v>
      </c>
      <c r="AL68" s="172">
        <f>IFERROR(VLOOKUP(B68,[2]rptBudgetaryBudgetCrossOrganiza!$A$7398:$O$7705,13,FALSE),"0")</f>
        <v>0</v>
      </c>
      <c r="AM68" s="172"/>
      <c r="AN68" s="172"/>
      <c r="AO68" s="172"/>
      <c r="AP68" s="172"/>
      <c r="AQ68" s="172"/>
      <c r="AS68" s="142"/>
      <c r="AT68" s="142"/>
      <c r="AU68" s="142"/>
      <c r="AV68" s="142"/>
      <c r="AW68" s="142"/>
      <c r="AX68" s="142"/>
      <c r="AY68" s="142"/>
      <c r="AZ68" s="142"/>
    </row>
    <row r="69" spans="1:52" x14ac:dyDescent="0.2">
      <c r="A69" s="192"/>
      <c r="B69" s="143" t="s">
        <v>239</v>
      </c>
      <c r="C69" s="193" t="s">
        <v>118</v>
      </c>
      <c r="D69" s="193" t="s">
        <v>81</v>
      </c>
      <c r="E69" s="186">
        <v>367</v>
      </c>
      <c r="F69" s="143" t="str">
        <f t="shared" si="8"/>
        <v>6200.09</v>
      </c>
      <c r="G69" s="143" t="s">
        <v>113</v>
      </c>
      <c r="H69" s="141"/>
      <c r="I69" s="141"/>
      <c r="J69" s="141"/>
      <c r="K69" s="141"/>
      <c r="L69" s="141"/>
      <c r="M69" s="141"/>
      <c r="N69" s="141"/>
      <c r="O69" s="141"/>
      <c r="Q69" s="142"/>
      <c r="R69" s="142"/>
      <c r="S69" s="142"/>
      <c r="T69" s="142"/>
      <c r="U69" s="142"/>
      <c r="V69" s="142"/>
      <c r="W69" s="142"/>
      <c r="X69" s="142"/>
      <c r="Z69" s="178"/>
      <c r="AA69" s="178"/>
      <c r="AB69" s="178"/>
      <c r="AC69" s="178"/>
      <c r="AD69" s="178"/>
      <c r="AE69" s="178"/>
      <c r="AF69" s="174"/>
      <c r="AG69" s="174"/>
      <c r="AI69" s="170"/>
      <c r="AJ69" s="170"/>
      <c r="AK69" s="170">
        <f t="shared" si="9"/>
        <v>0</v>
      </c>
      <c r="AL69" s="172">
        <f>IFERROR(VLOOKUP(B69,[2]rptBudgetaryBudgetCrossOrganiza!$A$7398:$O$7705,13,FALSE),"0")</f>
        <v>0</v>
      </c>
      <c r="AM69" s="172"/>
      <c r="AN69" s="172"/>
      <c r="AO69" s="172"/>
      <c r="AP69" s="172"/>
      <c r="AQ69" s="172"/>
      <c r="AS69" s="142"/>
      <c r="AT69" s="142"/>
      <c r="AU69" s="142"/>
      <c r="AV69" s="142"/>
      <c r="AW69" s="142"/>
      <c r="AX69" s="142"/>
      <c r="AY69" s="142"/>
      <c r="AZ69" s="142"/>
    </row>
    <row r="70" spans="1:52" x14ac:dyDescent="0.2">
      <c r="A70" s="192"/>
      <c r="B70" s="143" t="s">
        <v>240</v>
      </c>
      <c r="C70" s="193" t="s">
        <v>118</v>
      </c>
      <c r="D70" s="193" t="s">
        <v>81</v>
      </c>
      <c r="E70" s="186">
        <v>368</v>
      </c>
      <c r="F70" s="143" t="str">
        <f t="shared" si="8"/>
        <v>6300.01</v>
      </c>
      <c r="G70" s="143" t="s">
        <v>377</v>
      </c>
      <c r="H70" s="141"/>
      <c r="I70" s="141"/>
      <c r="J70" s="141"/>
      <c r="K70" s="141"/>
      <c r="L70" s="141"/>
      <c r="M70" s="141"/>
      <c r="N70" s="141"/>
      <c r="O70" s="141"/>
      <c r="Q70" s="142"/>
      <c r="R70" s="142"/>
      <c r="S70" s="142"/>
      <c r="T70" s="142"/>
      <c r="U70" s="142"/>
      <c r="V70" s="142"/>
      <c r="W70" s="142"/>
      <c r="X70" s="142"/>
      <c r="Z70" s="178"/>
      <c r="AA70" s="178"/>
      <c r="AB70" s="178"/>
      <c r="AC70" s="178"/>
      <c r="AD70" s="178"/>
      <c r="AE70" s="178"/>
      <c r="AF70" s="174"/>
      <c r="AG70" s="174"/>
      <c r="AI70" s="170"/>
      <c r="AJ70" s="170"/>
      <c r="AK70" s="170">
        <f t="shared" si="9"/>
        <v>0</v>
      </c>
      <c r="AL70" s="172">
        <f>IFERROR(VLOOKUP(B70,[2]rptBudgetaryBudgetCrossOrganiza!$A$7398:$O$7705,13,FALSE),"0")</f>
        <v>0</v>
      </c>
      <c r="AM70" s="172"/>
      <c r="AN70" s="172"/>
      <c r="AO70" s="172"/>
      <c r="AP70" s="172"/>
      <c r="AQ70" s="172"/>
      <c r="AS70" s="142"/>
      <c r="AT70" s="142"/>
      <c r="AU70" s="142"/>
      <c r="AV70" s="142"/>
      <c r="AW70" s="142"/>
      <c r="AX70" s="142"/>
      <c r="AY70" s="142"/>
      <c r="AZ70" s="142"/>
    </row>
    <row r="71" spans="1:52" x14ac:dyDescent="0.2">
      <c r="A71" s="192"/>
      <c r="B71" s="143" t="s">
        <v>241</v>
      </c>
      <c r="C71" s="193" t="s">
        <v>118</v>
      </c>
      <c r="D71" s="193" t="s">
        <v>81</v>
      </c>
      <c r="E71" s="186">
        <v>369</v>
      </c>
      <c r="F71" s="143" t="str">
        <f t="shared" si="8"/>
        <v>6300.02</v>
      </c>
      <c r="G71" s="143" t="s">
        <v>378</v>
      </c>
      <c r="H71" s="141"/>
      <c r="I71" s="141"/>
      <c r="J71" s="141"/>
      <c r="K71" s="141"/>
      <c r="L71" s="141"/>
      <c r="M71" s="141"/>
      <c r="N71" s="141"/>
      <c r="O71" s="141"/>
      <c r="Q71" s="142"/>
      <c r="R71" s="142"/>
      <c r="S71" s="142"/>
      <c r="T71" s="142"/>
      <c r="U71" s="142"/>
      <c r="V71" s="142"/>
      <c r="W71" s="142"/>
      <c r="X71" s="142"/>
      <c r="Z71" s="178"/>
      <c r="AA71" s="178"/>
      <c r="AB71" s="178"/>
      <c r="AC71" s="178"/>
      <c r="AD71" s="178"/>
      <c r="AE71" s="178"/>
      <c r="AF71" s="174"/>
      <c r="AG71" s="174"/>
      <c r="AI71" s="170"/>
      <c r="AJ71" s="170"/>
      <c r="AK71" s="170">
        <f t="shared" si="9"/>
        <v>0</v>
      </c>
      <c r="AL71" s="172">
        <f>IFERROR(VLOOKUP(B71,[2]rptBudgetaryBudgetCrossOrganiza!$A$7398:$O$7705,13,FALSE),"0")</f>
        <v>0</v>
      </c>
      <c r="AM71" s="172"/>
      <c r="AN71" s="172"/>
      <c r="AO71" s="172"/>
      <c r="AP71" s="172"/>
      <c r="AQ71" s="172"/>
      <c r="AS71" s="142"/>
      <c r="AT71" s="142"/>
      <c r="AU71" s="142"/>
      <c r="AV71" s="142"/>
      <c r="AW71" s="142"/>
      <c r="AX71" s="142"/>
      <c r="AY71" s="142"/>
      <c r="AZ71" s="142"/>
    </row>
    <row r="72" spans="1:52" x14ac:dyDescent="0.2">
      <c r="A72" s="192"/>
      <c r="B72" s="143" t="s">
        <v>242</v>
      </c>
      <c r="C72" s="193" t="s">
        <v>118</v>
      </c>
      <c r="D72" s="193" t="s">
        <v>81</v>
      </c>
      <c r="E72" s="186">
        <v>370</v>
      </c>
      <c r="F72" s="143" t="str">
        <f t="shared" si="8"/>
        <v>6300.03</v>
      </c>
      <c r="G72" s="143" t="s">
        <v>379</v>
      </c>
      <c r="H72" s="141"/>
      <c r="I72" s="141"/>
      <c r="J72" s="141"/>
      <c r="K72" s="141"/>
      <c r="L72" s="141"/>
      <c r="M72" s="141"/>
      <c r="N72" s="141"/>
      <c r="O72" s="141"/>
      <c r="Q72" s="142"/>
      <c r="R72" s="142"/>
      <c r="S72" s="142"/>
      <c r="T72" s="142"/>
      <c r="U72" s="142"/>
      <c r="V72" s="142"/>
      <c r="W72" s="142"/>
      <c r="X72" s="142"/>
      <c r="Z72" s="178"/>
      <c r="AA72" s="178"/>
      <c r="AB72" s="178"/>
      <c r="AC72" s="178"/>
      <c r="AD72" s="178"/>
      <c r="AE72" s="178"/>
      <c r="AF72" s="174"/>
      <c r="AG72" s="174"/>
      <c r="AI72" s="170"/>
      <c r="AJ72" s="170"/>
      <c r="AK72" s="170">
        <f t="shared" si="9"/>
        <v>0</v>
      </c>
      <c r="AL72" s="172">
        <f>IFERROR(VLOOKUP(B72,[2]rptBudgetaryBudgetCrossOrganiza!$A$7398:$O$7705,13,FALSE),"0")</f>
        <v>0</v>
      </c>
      <c r="AM72" s="172"/>
      <c r="AN72" s="172"/>
      <c r="AO72" s="172"/>
      <c r="AP72" s="172"/>
      <c r="AQ72" s="172"/>
      <c r="AS72" s="142"/>
      <c r="AT72" s="142"/>
      <c r="AU72" s="142"/>
      <c r="AV72" s="142"/>
      <c r="AW72" s="142"/>
      <c r="AX72" s="142"/>
      <c r="AY72" s="142"/>
      <c r="AZ72" s="142"/>
    </row>
    <row r="73" spans="1:52" x14ac:dyDescent="0.2">
      <c r="A73" s="192"/>
      <c r="B73" s="143" t="s">
        <v>243</v>
      </c>
      <c r="C73" s="193" t="s">
        <v>118</v>
      </c>
      <c r="D73" s="193" t="s">
        <v>81</v>
      </c>
      <c r="E73" s="186">
        <v>371</v>
      </c>
      <c r="F73" s="143" t="str">
        <f t="shared" si="8"/>
        <v>6350.01</v>
      </c>
      <c r="G73" s="143" t="s">
        <v>380</v>
      </c>
      <c r="H73" s="141"/>
      <c r="I73" s="141"/>
      <c r="J73" s="141"/>
      <c r="K73" s="141"/>
      <c r="L73" s="141"/>
      <c r="M73" s="141"/>
      <c r="N73" s="141"/>
      <c r="O73" s="141"/>
      <c r="Q73" s="142"/>
      <c r="R73" s="142"/>
      <c r="S73" s="142"/>
      <c r="T73" s="142"/>
      <c r="U73" s="142"/>
      <c r="V73" s="142"/>
      <c r="W73" s="142"/>
      <c r="X73" s="142"/>
      <c r="Z73" s="178"/>
      <c r="AA73" s="178"/>
      <c r="AB73" s="178"/>
      <c r="AC73" s="178"/>
      <c r="AD73" s="178"/>
      <c r="AE73" s="178"/>
      <c r="AF73" s="174"/>
      <c r="AG73" s="174"/>
      <c r="AI73" s="170"/>
      <c r="AJ73" s="170"/>
      <c r="AK73" s="170">
        <f t="shared" si="9"/>
        <v>0</v>
      </c>
      <c r="AL73" s="172">
        <f>IFERROR(VLOOKUP(B73,[2]rptBudgetaryBudgetCrossOrganiza!$A$7398:$O$7705,13,FALSE),"0")</f>
        <v>0</v>
      </c>
      <c r="AM73" s="172"/>
      <c r="AN73" s="172"/>
      <c r="AO73" s="172"/>
      <c r="AP73" s="172"/>
      <c r="AQ73" s="172"/>
      <c r="AS73" s="142"/>
      <c r="AT73" s="142"/>
      <c r="AU73" s="142"/>
      <c r="AV73" s="142"/>
      <c r="AW73" s="142"/>
      <c r="AX73" s="142"/>
      <c r="AY73" s="142"/>
      <c r="AZ73" s="142"/>
    </row>
    <row r="74" spans="1:52" x14ac:dyDescent="0.2">
      <c r="A74" s="192"/>
      <c r="B74" s="143" t="s">
        <v>244</v>
      </c>
      <c r="C74" s="193" t="s">
        <v>118</v>
      </c>
      <c r="D74" s="193" t="s">
        <v>81</v>
      </c>
      <c r="E74" s="186">
        <v>372</v>
      </c>
      <c r="F74" s="143" t="str">
        <f t="shared" si="8"/>
        <v>6350.02</v>
      </c>
      <c r="G74" s="143" t="s">
        <v>381</v>
      </c>
      <c r="H74" s="141"/>
      <c r="I74" s="141"/>
      <c r="J74" s="141"/>
      <c r="K74" s="141"/>
      <c r="L74" s="141"/>
      <c r="M74" s="141"/>
      <c r="N74" s="141"/>
      <c r="O74" s="141"/>
      <c r="Q74" s="142"/>
      <c r="R74" s="142"/>
      <c r="S74" s="142"/>
      <c r="T74" s="142"/>
      <c r="U74" s="142"/>
      <c r="V74" s="142"/>
      <c r="W74" s="142"/>
      <c r="X74" s="142"/>
      <c r="Z74" s="178"/>
      <c r="AA74" s="178"/>
      <c r="AB74" s="178"/>
      <c r="AC74" s="178"/>
      <c r="AD74" s="178"/>
      <c r="AE74" s="178"/>
      <c r="AF74" s="174"/>
      <c r="AG74" s="174"/>
      <c r="AI74" s="170"/>
      <c r="AJ74" s="170"/>
      <c r="AK74" s="170">
        <f t="shared" si="9"/>
        <v>0</v>
      </c>
      <c r="AL74" s="172">
        <f>IFERROR(VLOOKUP(B74,[2]rptBudgetaryBudgetCrossOrganiza!$A$7398:$O$7705,13,FALSE),"0")</f>
        <v>0</v>
      </c>
      <c r="AM74" s="172"/>
      <c r="AN74" s="172"/>
      <c r="AO74" s="172"/>
      <c r="AP74" s="172"/>
      <c r="AQ74" s="172"/>
      <c r="AS74" s="142"/>
      <c r="AT74" s="142"/>
      <c r="AU74" s="142"/>
      <c r="AV74" s="142"/>
      <c r="AW74" s="142"/>
      <c r="AX74" s="142"/>
      <c r="AY74" s="142"/>
      <c r="AZ74" s="142"/>
    </row>
    <row r="75" spans="1:52" x14ac:dyDescent="0.2">
      <c r="A75" s="192"/>
      <c r="B75" s="143" t="s">
        <v>245</v>
      </c>
      <c r="C75" s="193" t="s">
        <v>118</v>
      </c>
      <c r="D75" s="193" t="s">
        <v>81</v>
      </c>
      <c r="E75" s="186">
        <v>373</v>
      </c>
      <c r="F75" s="143" t="str">
        <f t="shared" si="8"/>
        <v>6350.03</v>
      </c>
      <c r="G75" s="143" t="s">
        <v>114</v>
      </c>
      <c r="H75" s="141"/>
      <c r="I75" s="141"/>
      <c r="J75" s="141"/>
      <c r="K75" s="141"/>
      <c r="L75" s="141"/>
      <c r="M75" s="141"/>
      <c r="N75" s="141"/>
      <c r="O75" s="141"/>
      <c r="Q75" s="142"/>
      <c r="R75" s="142"/>
      <c r="S75" s="142"/>
      <c r="T75" s="142"/>
      <c r="U75" s="142"/>
      <c r="V75" s="142"/>
      <c r="W75" s="142"/>
      <c r="X75" s="142"/>
      <c r="Z75" s="178"/>
      <c r="AA75" s="178"/>
      <c r="AB75" s="178"/>
      <c r="AC75" s="178"/>
      <c r="AD75" s="178"/>
      <c r="AE75" s="178"/>
      <c r="AF75" s="174"/>
      <c r="AG75" s="174"/>
      <c r="AI75" s="170"/>
      <c r="AJ75" s="170"/>
      <c r="AK75" s="170">
        <f t="shared" si="9"/>
        <v>0</v>
      </c>
      <c r="AL75" s="172">
        <f>IFERROR(VLOOKUP(B75,[2]rptBudgetaryBudgetCrossOrganiza!$A$7398:$O$7705,13,FALSE),"0")</f>
        <v>0</v>
      </c>
      <c r="AM75" s="172"/>
      <c r="AN75" s="172"/>
      <c r="AO75" s="172"/>
      <c r="AP75" s="172"/>
      <c r="AQ75" s="172"/>
      <c r="AS75" s="142"/>
      <c r="AT75" s="142"/>
      <c r="AU75" s="142"/>
      <c r="AV75" s="142"/>
      <c r="AW75" s="142"/>
      <c r="AX75" s="142"/>
      <c r="AY75" s="142"/>
      <c r="AZ75" s="142"/>
    </row>
    <row r="76" spans="1:52" x14ac:dyDescent="0.2">
      <c r="A76" s="192"/>
      <c r="B76" s="143" t="s">
        <v>246</v>
      </c>
      <c r="C76" s="193" t="s">
        <v>118</v>
      </c>
      <c r="D76" s="193" t="s">
        <v>81</v>
      </c>
      <c r="E76" s="186">
        <v>374</v>
      </c>
      <c r="F76" s="143" t="str">
        <f t="shared" si="8"/>
        <v>6350.04</v>
      </c>
      <c r="G76" s="143" t="s">
        <v>382</v>
      </c>
      <c r="H76" s="141"/>
      <c r="I76" s="141"/>
      <c r="J76" s="141"/>
      <c r="K76" s="141"/>
      <c r="L76" s="141"/>
      <c r="M76" s="141"/>
      <c r="N76" s="141"/>
      <c r="O76" s="141"/>
      <c r="Q76" s="142"/>
      <c r="R76" s="142"/>
      <c r="S76" s="142"/>
      <c r="T76" s="142"/>
      <c r="U76" s="142"/>
      <c r="V76" s="142"/>
      <c r="W76" s="142"/>
      <c r="X76" s="142"/>
      <c r="Z76" s="178"/>
      <c r="AA76" s="178"/>
      <c r="AB76" s="178"/>
      <c r="AC76" s="178"/>
      <c r="AD76" s="178"/>
      <c r="AE76" s="178"/>
      <c r="AF76" s="174"/>
      <c r="AG76" s="174"/>
      <c r="AI76" s="170"/>
      <c r="AJ76" s="170"/>
      <c r="AK76" s="170">
        <f t="shared" si="9"/>
        <v>0</v>
      </c>
      <c r="AL76" s="172">
        <f>IFERROR(VLOOKUP(B76,[2]rptBudgetaryBudgetCrossOrganiza!$A$7398:$O$7705,13,FALSE),"0")</f>
        <v>0</v>
      </c>
      <c r="AM76" s="172"/>
      <c r="AN76" s="172"/>
      <c r="AO76" s="172"/>
      <c r="AP76" s="172"/>
      <c r="AQ76" s="172"/>
      <c r="AS76" s="142"/>
      <c r="AT76" s="142"/>
      <c r="AU76" s="142"/>
      <c r="AV76" s="142"/>
      <c r="AW76" s="142"/>
      <c r="AX76" s="142"/>
      <c r="AY76" s="142"/>
      <c r="AZ76" s="142"/>
    </row>
    <row r="77" spans="1:52" x14ac:dyDescent="0.2">
      <c r="A77" s="192"/>
      <c r="B77" s="143" t="s">
        <v>247</v>
      </c>
      <c r="C77" s="193" t="s">
        <v>118</v>
      </c>
      <c r="D77" s="193" t="s">
        <v>81</v>
      </c>
      <c r="E77" s="186">
        <v>375</v>
      </c>
      <c r="F77" s="143" t="str">
        <f t="shared" si="8"/>
        <v>6350.05</v>
      </c>
      <c r="G77" s="143" t="s">
        <v>383</v>
      </c>
      <c r="H77" s="141"/>
      <c r="I77" s="141"/>
      <c r="J77" s="141"/>
      <c r="K77" s="141"/>
      <c r="L77" s="141"/>
      <c r="M77" s="141"/>
      <c r="N77" s="141"/>
      <c r="O77" s="141"/>
      <c r="Q77" s="142"/>
      <c r="R77" s="142"/>
      <c r="S77" s="142"/>
      <c r="T77" s="142"/>
      <c r="U77" s="142"/>
      <c r="V77" s="142"/>
      <c r="W77" s="142"/>
      <c r="X77" s="142"/>
      <c r="Z77" s="178"/>
      <c r="AA77" s="178"/>
      <c r="AB77" s="178"/>
      <c r="AC77" s="178"/>
      <c r="AD77" s="178"/>
      <c r="AE77" s="178"/>
      <c r="AF77" s="174"/>
      <c r="AG77" s="174"/>
      <c r="AI77" s="170"/>
      <c r="AJ77" s="170"/>
      <c r="AK77" s="170">
        <f t="shared" si="9"/>
        <v>0</v>
      </c>
      <c r="AL77" s="172">
        <f>IFERROR(VLOOKUP(B77,[2]rptBudgetaryBudgetCrossOrganiza!$A$7398:$O$7705,13,FALSE),"0")</f>
        <v>0</v>
      </c>
      <c r="AM77" s="172"/>
      <c r="AN77" s="172"/>
      <c r="AO77" s="172"/>
      <c r="AP77" s="172"/>
      <c r="AQ77" s="172"/>
      <c r="AS77" s="142"/>
      <c r="AT77" s="142"/>
      <c r="AU77" s="142"/>
      <c r="AV77" s="142"/>
      <c r="AW77" s="142"/>
      <c r="AX77" s="142"/>
      <c r="AY77" s="142"/>
      <c r="AZ77" s="142"/>
    </row>
    <row r="78" spans="1:52" x14ac:dyDescent="0.2">
      <c r="A78" s="192"/>
      <c r="B78" s="143" t="s">
        <v>248</v>
      </c>
      <c r="C78" s="193" t="s">
        <v>118</v>
      </c>
      <c r="D78" s="193" t="s">
        <v>81</v>
      </c>
      <c r="E78" s="186">
        <v>376</v>
      </c>
      <c r="F78" s="143" t="str">
        <f t="shared" si="8"/>
        <v>6350.06</v>
      </c>
      <c r="G78" s="143" t="s">
        <v>384</v>
      </c>
      <c r="H78" s="141"/>
      <c r="I78" s="141"/>
      <c r="J78" s="141"/>
      <c r="K78" s="141"/>
      <c r="L78" s="141"/>
      <c r="M78" s="141"/>
      <c r="N78" s="141"/>
      <c r="O78" s="141"/>
      <c r="Q78" s="142"/>
      <c r="R78" s="142"/>
      <c r="S78" s="142"/>
      <c r="T78" s="142"/>
      <c r="U78" s="142"/>
      <c r="V78" s="142"/>
      <c r="W78" s="142"/>
      <c r="X78" s="142"/>
      <c r="Z78" s="178"/>
      <c r="AA78" s="178"/>
      <c r="AB78" s="178"/>
      <c r="AC78" s="178"/>
      <c r="AD78" s="178"/>
      <c r="AE78" s="178"/>
      <c r="AF78" s="174"/>
      <c r="AG78" s="174"/>
      <c r="AI78" s="170"/>
      <c r="AJ78" s="170"/>
      <c r="AK78" s="170">
        <f t="shared" si="9"/>
        <v>0</v>
      </c>
      <c r="AL78" s="172">
        <f>IFERROR(VLOOKUP(B78,[2]rptBudgetaryBudgetCrossOrganiza!$A$7398:$O$7705,13,FALSE),"0")</f>
        <v>0</v>
      </c>
      <c r="AM78" s="172"/>
      <c r="AN78" s="172"/>
      <c r="AO78" s="172"/>
      <c r="AP78" s="172"/>
      <c r="AQ78" s="172"/>
      <c r="AS78" s="142"/>
      <c r="AT78" s="142"/>
      <c r="AU78" s="142"/>
      <c r="AV78" s="142"/>
      <c r="AW78" s="142"/>
      <c r="AX78" s="142"/>
      <c r="AY78" s="142"/>
      <c r="AZ78" s="142"/>
    </row>
    <row r="79" spans="1:52" x14ac:dyDescent="0.2">
      <c r="A79" s="192"/>
      <c r="B79" s="143" t="s">
        <v>249</v>
      </c>
      <c r="C79" s="193" t="s">
        <v>118</v>
      </c>
      <c r="D79" s="193" t="s">
        <v>81</v>
      </c>
      <c r="E79" s="186">
        <v>377</v>
      </c>
      <c r="F79" s="143" t="str">
        <f t="shared" si="8"/>
        <v>6400.01</v>
      </c>
      <c r="G79" s="143" t="s">
        <v>385</v>
      </c>
      <c r="H79" s="141"/>
      <c r="I79" s="141"/>
      <c r="J79" s="141"/>
      <c r="K79" s="141"/>
      <c r="L79" s="141"/>
      <c r="M79" s="141"/>
      <c r="N79" s="141"/>
      <c r="O79" s="141"/>
      <c r="Q79" s="142"/>
      <c r="R79" s="142"/>
      <c r="S79" s="142"/>
      <c r="T79" s="142"/>
      <c r="U79" s="142"/>
      <c r="V79" s="142"/>
      <c r="W79" s="142"/>
      <c r="X79" s="142"/>
      <c r="Z79" s="178"/>
      <c r="AA79" s="178"/>
      <c r="AB79" s="178"/>
      <c r="AC79" s="178"/>
      <c r="AD79" s="178"/>
      <c r="AE79" s="178"/>
      <c r="AF79" s="174"/>
      <c r="AG79" s="174"/>
      <c r="AI79" s="170"/>
      <c r="AJ79" s="170"/>
      <c r="AK79" s="170">
        <f t="shared" si="9"/>
        <v>0</v>
      </c>
      <c r="AL79" s="172">
        <f>IFERROR(VLOOKUP(B79,[2]rptBudgetaryBudgetCrossOrganiza!$A$7398:$O$7705,13,FALSE),"0")</f>
        <v>0</v>
      </c>
      <c r="AM79" s="172"/>
      <c r="AN79" s="172"/>
      <c r="AO79" s="172"/>
      <c r="AP79" s="172"/>
      <c r="AQ79" s="172"/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2"/>
      <c r="B80" s="143" t="s">
        <v>250</v>
      </c>
      <c r="C80" s="193" t="s">
        <v>118</v>
      </c>
      <c r="D80" s="193" t="s">
        <v>81</v>
      </c>
      <c r="E80" s="186">
        <v>378</v>
      </c>
      <c r="F80" s="143" t="str">
        <f t="shared" si="8"/>
        <v>6400.02</v>
      </c>
      <c r="G80" s="143" t="s">
        <v>386</v>
      </c>
      <c r="H80" s="141"/>
      <c r="I80" s="141"/>
      <c r="J80" s="141"/>
      <c r="K80" s="141"/>
      <c r="L80" s="141"/>
      <c r="M80" s="141"/>
      <c r="N80" s="141"/>
      <c r="O80" s="141"/>
      <c r="Q80" s="142"/>
      <c r="R80" s="142"/>
      <c r="S80" s="142"/>
      <c r="T80" s="142"/>
      <c r="U80" s="142"/>
      <c r="V80" s="142"/>
      <c r="W80" s="142"/>
      <c r="X80" s="142"/>
      <c r="Z80" s="178"/>
      <c r="AA80" s="178"/>
      <c r="AB80" s="178"/>
      <c r="AC80" s="178"/>
      <c r="AD80" s="178"/>
      <c r="AE80" s="178"/>
      <c r="AF80" s="174"/>
      <c r="AG80" s="174"/>
      <c r="AI80" s="170"/>
      <c r="AJ80" s="170"/>
      <c r="AK80" s="170">
        <f t="shared" si="9"/>
        <v>0</v>
      </c>
      <c r="AL80" s="172">
        <f>IFERROR(VLOOKUP(B80,[2]rptBudgetaryBudgetCrossOrganiza!$A$7398:$O$7705,13,FALSE),"0")</f>
        <v>0</v>
      </c>
      <c r="AM80" s="172"/>
      <c r="AN80" s="172"/>
      <c r="AO80" s="172"/>
      <c r="AP80" s="172"/>
      <c r="AQ80" s="172"/>
      <c r="AS80" s="142"/>
      <c r="AT80" s="142"/>
      <c r="AU80" s="142"/>
      <c r="AV80" s="142"/>
      <c r="AW80" s="142"/>
      <c r="AX80" s="142"/>
      <c r="AY80" s="142"/>
      <c r="AZ80" s="142"/>
    </row>
    <row r="81" spans="1:52" x14ac:dyDescent="0.2">
      <c r="A81" s="192"/>
      <c r="B81" s="143" t="s">
        <v>251</v>
      </c>
      <c r="C81" s="193" t="s">
        <v>118</v>
      </c>
      <c r="D81" s="193" t="s">
        <v>81</v>
      </c>
      <c r="E81" s="186">
        <v>379</v>
      </c>
      <c r="F81" s="143" t="str">
        <f t="shared" si="8"/>
        <v>6400.03</v>
      </c>
      <c r="G81" s="143" t="s">
        <v>387</v>
      </c>
      <c r="H81" s="141"/>
      <c r="I81" s="141"/>
      <c r="J81" s="141"/>
      <c r="K81" s="141"/>
      <c r="L81" s="141"/>
      <c r="M81" s="141"/>
      <c r="N81" s="141"/>
      <c r="O81" s="141"/>
      <c r="Q81" s="142"/>
      <c r="R81" s="142"/>
      <c r="S81" s="142"/>
      <c r="T81" s="142"/>
      <c r="U81" s="142"/>
      <c r="V81" s="142"/>
      <c r="W81" s="142"/>
      <c r="X81" s="142"/>
      <c r="Z81" s="178"/>
      <c r="AA81" s="178"/>
      <c r="AB81" s="178"/>
      <c r="AC81" s="178"/>
      <c r="AD81" s="178"/>
      <c r="AE81" s="178"/>
      <c r="AF81" s="174"/>
      <c r="AG81" s="174"/>
      <c r="AI81" s="170"/>
      <c r="AJ81" s="170"/>
      <c r="AK81" s="170">
        <f t="shared" si="9"/>
        <v>0</v>
      </c>
      <c r="AL81" s="172">
        <f>IFERROR(VLOOKUP(B81,[2]rptBudgetaryBudgetCrossOrganiza!$A$7398:$O$7705,13,FALSE),"0")</f>
        <v>0</v>
      </c>
      <c r="AM81" s="172"/>
      <c r="AN81" s="172"/>
      <c r="AO81" s="172"/>
      <c r="AP81" s="172"/>
      <c r="AQ81" s="172"/>
      <c r="AS81" s="142"/>
      <c r="AT81" s="142"/>
      <c r="AU81" s="142"/>
      <c r="AV81" s="142"/>
      <c r="AW81" s="142"/>
      <c r="AX81" s="142"/>
      <c r="AY81" s="142"/>
      <c r="AZ81" s="142"/>
    </row>
    <row r="82" spans="1:52" x14ac:dyDescent="0.2">
      <c r="A82" s="192"/>
      <c r="B82" s="143" t="s">
        <v>252</v>
      </c>
      <c r="C82" s="193" t="s">
        <v>118</v>
      </c>
      <c r="D82" s="193" t="s">
        <v>81</v>
      </c>
      <c r="E82" s="186">
        <v>380</v>
      </c>
      <c r="F82" s="143" t="str">
        <f t="shared" si="8"/>
        <v>6400.04</v>
      </c>
      <c r="G82" s="143" t="s">
        <v>85</v>
      </c>
      <c r="H82" s="141"/>
      <c r="I82" s="141"/>
      <c r="J82" s="141"/>
      <c r="K82" s="141"/>
      <c r="L82" s="141"/>
      <c r="M82" s="141"/>
      <c r="N82" s="141"/>
      <c r="O82" s="141"/>
      <c r="Q82" s="142"/>
      <c r="R82" s="142"/>
      <c r="S82" s="142"/>
      <c r="T82" s="142"/>
      <c r="U82" s="142"/>
      <c r="V82" s="142"/>
      <c r="W82" s="142"/>
      <c r="X82" s="142"/>
      <c r="Z82" s="178"/>
      <c r="AA82" s="178"/>
      <c r="AB82" s="178"/>
      <c r="AC82" s="178"/>
      <c r="AD82" s="178"/>
      <c r="AE82" s="178"/>
      <c r="AF82" s="174"/>
      <c r="AG82" s="174"/>
      <c r="AI82" s="170"/>
      <c r="AJ82" s="170"/>
      <c r="AK82" s="170">
        <f t="shared" si="9"/>
        <v>0</v>
      </c>
      <c r="AL82" s="172">
        <f>IFERROR(VLOOKUP(B82,[2]rptBudgetaryBudgetCrossOrganiza!$A$7398:$O$7705,13,FALSE),"0")</f>
        <v>0</v>
      </c>
      <c r="AM82" s="172"/>
      <c r="AN82" s="172"/>
      <c r="AO82" s="172"/>
      <c r="AP82" s="172"/>
      <c r="AQ82" s="172"/>
      <c r="AS82" s="142"/>
      <c r="AT82" s="142"/>
      <c r="AU82" s="142"/>
      <c r="AV82" s="142"/>
      <c r="AW82" s="142"/>
      <c r="AX82" s="142"/>
      <c r="AY82" s="142"/>
      <c r="AZ82" s="142"/>
    </row>
    <row r="83" spans="1:52" x14ac:dyDescent="0.2">
      <c r="A83" s="192"/>
      <c r="B83" s="143" t="s">
        <v>253</v>
      </c>
      <c r="C83" s="193" t="s">
        <v>118</v>
      </c>
      <c r="D83" s="193" t="s">
        <v>81</v>
      </c>
      <c r="E83" s="186">
        <v>381</v>
      </c>
      <c r="F83" s="143" t="str">
        <f t="shared" si="8"/>
        <v>6400.05</v>
      </c>
      <c r="G83" s="143" t="s">
        <v>388</v>
      </c>
      <c r="H83" s="141"/>
      <c r="I83" s="141"/>
      <c r="J83" s="141"/>
      <c r="K83" s="141"/>
      <c r="L83" s="141"/>
      <c r="M83" s="141"/>
      <c r="N83" s="141"/>
      <c r="O83" s="141"/>
      <c r="Q83" s="142"/>
      <c r="R83" s="142"/>
      <c r="S83" s="142"/>
      <c r="T83" s="142"/>
      <c r="U83" s="142"/>
      <c r="V83" s="142"/>
      <c r="W83" s="142"/>
      <c r="X83" s="142"/>
      <c r="Z83" s="178"/>
      <c r="AA83" s="178"/>
      <c r="AB83" s="178"/>
      <c r="AC83" s="178"/>
      <c r="AD83" s="178"/>
      <c r="AE83" s="178"/>
      <c r="AF83" s="174"/>
      <c r="AG83" s="174"/>
      <c r="AI83" s="170"/>
      <c r="AJ83" s="170"/>
      <c r="AK83" s="170">
        <f t="shared" si="9"/>
        <v>0</v>
      </c>
      <c r="AL83" s="172">
        <f>IFERROR(VLOOKUP(B83,[2]rptBudgetaryBudgetCrossOrganiza!$A$7398:$O$7705,13,FALSE),"0")</f>
        <v>0</v>
      </c>
      <c r="AM83" s="172"/>
      <c r="AN83" s="172"/>
      <c r="AO83" s="172"/>
      <c r="AP83" s="172"/>
      <c r="AQ83" s="172"/>
      <c r="AS83" s="142"/>
      <c r="AT83" s="142"/>
      <c r="AU83" s="142"/>
      <c r="AV83" s="142"/>
      <c r="AW83" s="142"/>
      <c r="AX83" s="142"/>
      <c r="AY83" s="142"/>
      <c r="AZ83" s="142"/>
    </row>
    <row r="84" spans="1:52" x14ac:dyDescent="0.2">
      <c r="A84" s="192"/>
      <c r="B84" s="143" t="s">
        <v>254</v>
      </c>
      <c r="C84" s="193" t="s">
        <v>118</v>
      </c>
      <c r="D84" s="193" t="s">
        <v>81</v>
      </c>
      <c r="E84" s="186">
        <v>382</v>
      </c>
      <c r="F84" s="143" t="str">
        <f t="shared" si="8"/>
        <v>6600.01</v>
      </c>
      <c r="G84" s="143" t="s">
        <v>389</v>
      </c>
      <c r="H84" s="141"/>
      <c r="I84" s="141"/>
      <c r="J84" s="141"/>
      <c r="K84" s="141"/>
      <c r="L84" s="141"/>
      <c r="M84" s="141"/>
      <c r="N84" s="141"/>
      <c r="O84" s="141"/>
      <c r="Q84" s="142"/>
      <c r="R84" s="142"/>
      <c r="S84" s="142"/>
      <c r="T84" s="142"/>
      <c r="U84" s="142"/>
      <c r="V84" s="142"/>
      <c r="W84" s="142"/>
      <c r="X84" s="142"/>
      <c r="Z84" s="178"/>
      <c r="AA84" s="178"/>
      <c r="AB84" s="178"/>
      <c r="AC84" s="178"/>
      <c r="AD84" s="178"/>
      <c r="AE84" s="178"/>
      <c r="AF84" s="174"/>
      <c r="AG84" s="174"/>
      <c r="AI84" s="170"/>
      <c r="AJ84" s="170"/>
      <c r="AK84" s="170">
        <f t="shared" si="9"/>
        <v>0</v>
      </c>
      <c r="AL84" s="172">
        <f>IFERROR(VLOOKUP(B84,[2]rptBudgetaryBudgetCrossOrganiza!$A$7398:$O$7705,13,FALSE),"0")</f>
        <v>0</v>
      </c>
      <c r="AM84" s="172"/>
      <c r="AN84" s="172"/>
      <c r="AO84" s="172"/>
      <c r="AP84" s="172"/>
      <c r="AQ84" s="172"/>
      <c r="AS84" s="142"/>
      <c r="AT84" s="142"/>
      <c r="AU84" s="142"/>
      <c r="AV84" s="142"/>
      <c r="AW84" s="142"/>
      <c r="AX84" s="142"/>
      <c r="AY84" s="142"/>
      <c r="AZ84" s="142"/>
    </row>
    <row r="85" spans="1:52" x14ac:dyDescent="0.2">
      <c r="A85" s="192"/>
      <c r="B85" s="143" t="s">
        <v>255</v>
      </c>
      <c r="C85" s="193" t="s">
        <v>118</v>
      </c>
      <c r="D85" s="193" t="s">
        <v>81</v>
      </c>
      <c r="E85" s="186">
        <v>383</v>
      </c>
      <c r="F85" s="143" t="str">
        <f t="shared" si="8"/>
        <v>6600.03</v>
      </c>
      <c r="G85" s="143" t="s">
        <v>390</v>
      </c>
      <c r="H85" s="141"/>
      <c r="I85" s="141"/>
      <c r="J85" s="141"/>
      <c r="K85" s="141"/>
      <c r="L85" s="141"/>
      <c r="M85" s="141"/>
      <c r="N85" s="141"/>
      <c r="O85" s="141"/>
      <c r="Q85" s="142"/>
      <c r="R85" s="142"/>
      <c r="S85" s="142"/>
      <c r="T85" s="142"/>
      <c r="U85" s="142"/>
      <c r="V85" s="142"/>
      <c r="W85" s="142"/>
      <c r="X85" s="142"/>
      <c r="Z85" s="178"/>
      <c r="AA85" s="178"/>
      <c r="AB85" s="178"/>
      <c r="AC85" s="178"/>
      <c r="AD85" s="178"/>
      <c r="AE85" s="178"/>
      <c r="AF85" s="174"/>
      <c r="AG85" s="174"/>
      <c r="AI85" s="170"/>
      <c r="AJ85" s="170"/>
      <c r="AK85" s="170">
        <f t="shared" si="9"/>
        <v>0</v>
      </c>
      <c r="AL85" s="172">
        <f>IFERROR(VLOOKUP(B85,[2]rptBudgetaryBudgetCrossOrganiza!$A$7398:$O$7705,13,FALSE),"0")</f>
        <v>0</v>
      </c>
      <c r="AM85" s="172"/>
      <c r="AN85" s="172"/>
      <c r="AO85" s="172"/>
      <c r="AP85" s="172"/>
      <c r="AQ85" s="172"/>
      <c r="AS85" s="142"/>
      <c r="AT85" s="142"/>
      <c r="AU85" s="142"/>
      <c r="AV85" s="142"/>
      <c r="AW85" s="142"/>
      <c r="AX85" s="142"/>
      <c r="AY85" s="142"/>
      <c r="AZ85" s="142"/>
    </row>
    <row r="86" spans="1:52" x14ac:dyDescent="0.2">
      <c r="A86" s="192"/>
      <c r="B86" s="143" t="s">
        <v>256</v>
      </c>
      <c r="C86" s="193" t="s">
        <v>118</v>
      </c>
      <c r="D86" s="193" t="s">
        <v>81</v>
      </c>
      <c r="E86" s="186">
        <v>384</v>
      </c>
      <c r="F86" s="143" t="str">
        <f t="shared" si="8"/>
        <v>6600.04</v>
      </c>
      <c r="G86" s="143" t="s">
        <v>86</v>
      </c>
      <c r="H86" s="141"/>
      <c r="I86" s="141"/>
      <c r="J86" s="141"/>
      <c r="K86" s="141"/>
      <c r="L86" s="141"/>
      <c r="M86" s="141"/>
      <c r="N86" s="141"/>
      <c r="O86" s="141"/>
      <c r="Q86" s="142"/>
      <c r="R86" s="142"/>
      <c r="S86" s="142"/>
      <c r="T86" s="142"/>
      <c r="U86" s="142"/>
      <c r="V86" s="142"/>
      <c r="W86" s="142"/>
      <c r="X86" s="142"/>
      <c r="Z86" s="178"/>
      <c r="AA86" s="178"/>
      <c r="AB86" s="178"/>
      <c r="AC86" s="178"/>
      <c r="AD86" s="178"/>
      <c r="AE86" s="178"/>
      <c r="AF86" s="174"/>
      <c r="AG86" s="174"/>
      <c r="AI86" s="170"/>
      <c r="AJ86" s="170"/>
      <c r="AK86" s="170">
        <f t="shared" si="9"/>
        <v>0</v>
      </c>
      <c r="AL86" s="172">
        <f>IFERROR(VLOOKUP(B86,[2]rptBudgetaryBudgetCrossOrganiza!$A$7398:$O$7705,13,FALSE),"0")</f>
        <v>0</v>
      </c>
      <c r="AM86" s="172"/>
      <c r="AN86" s="172"/>
      <c r="AO86" s="172"/>
      <c r="AP86" s="172"/>
      <c r="AQ86" s="172"/>
      <c r="AS86" s="142"/>
      <c r="AT86" s="142"/>
      <c r="AU86" s="142"/>
      <c r="AV86" s="142"/>
      <c r="AW86" s="142"/>
      <c r="AX86" s="142"/>
      <c r="AY86" s="142"/>
      <c r="AZ86" s="142"/>
    </row>
    <row r="87" spans="1:52" x14ac:dyDescent="0.2">
      <c r="A87" s="192"/>
      <c r="B87" s="143" t="s">
        <v>257</v>
      </c>
      <c r="C87" s="193" t="s">
        <v>118</v>
      </c>
      <c r="D87" s="193" t="s">
        <v>81</v>
      </c>
      <c r="E87" s="186">
        <v>385</v>
      </c>
      <c r="F87" s="143" t="str">
        <f t="shared" si="8"/>
        <v>6600.05</v>
      </c>
      <c r="G87" s="143" t="s">
        <v>391</v>
      </c>
      <c r="H87" s="141"/>
      <c r="I87" s="141"/>
      <c r="J87" s="141"/>
      <c r="K87" s="141"/>
      <c r="L87" s="141"/>
      <c r="M87" s="141"/>
      <c r="N87" s="141"/>
      <c r="O87" s="141"/>
      <c r="Q87" s="142"/>
      <c r="R87" s="142"/>
      <c r="S87" s="142"/>
      <c r="T87" s="142"/>
      <c r="U87" s="142"/>
      <c r="V87" s="142"/>
      <c r="W87" s="142"/>
      <c r="X87" s="142"/>
      <c r="Z87" s="178"/>
      <c r="AA87" s="178"/>
      <c r="AB87" s="178"/>
      <c r="AC87" s="178"/>
      <c r="AD87" s="178"/>
      <c r="AE87" s="178"/>
      <c r="AF87" s="174"/>
      <c r="AG87" s="174"/>
      <c r="AI87" s="170"/>
      <c r="AJ87" s="170"/>
      <c r="AK87" s="170">
        <f t="shared" si="9"/>
        <v>0</v>
      </c>
      <c r="AL87" s="172">
        <f>IFERROR(VLOOKUP(B87,[2]rptBudgetaryBudgetCrossOrganiza!$A$7398:$O$7705,13,FALSE),"0")</f>
        <v>0</v>
      </c>
      <c r="AM87" s="172"/>
      <c r="AN87" s="172"/>
      <c r="AO87" s="172"/>
      <c r="AP87" s="172"/>
      <c r="AQ87" s="172"/>
      <c r="AS87" s="142"/>
      <c r="AT87" s="142"/>
      <c r="AU87" s="142"/>
      <c r="AV87" s="142"/>
      <c r="AW87" s="142"/>
      <c r="AX87" s="142"/>
      <c r="AY87" s="142"/>
      <c r="AZ87" s="142"/>
    </row>
    <row r="88" spans="1:52" x14ac:dyDescent="0.2">
      <c r="A88" s="192"/>
      <c r="B88" s="143" t="s">
        <v>258</v>
      </c>
      <c r="C88" s="193" t="s">
        <v>118</v>
      </c>
      <c r="D88" s="193" t="s">
        <v>81</v>
      </c>
      <c r="E88" s="186">
        <v>386</v>
      </c>
      <c r="F88" s="143" t="str">
        <f t="shared" si="8"/>
        <v>6600.06</v>
      </c>
      <c r="G88" s="143" t="s">
        <v>392</v>
      </c>
      <c r="H88" s="141"/>
      <c r="I88" s="141"/>
      <c r="J88" s="141"/>
      <c r="K88" s="141"/>
      <c r="L88" s="141"/>
      <c r="M88" s="141"/>
      <c r="N88" s="141"/>
      <c r="O88" s="141"/>
      <c r="Q88" s="142"/>
      <c r="R88" s="142"/>
      <c r="S88" s="142"/>
      <c r="T88" s="142"/>
      <c r="U88" s="142"/>
      <c r="V88" s="142"/>
      <c r="W88" s="142"/>
      <c r="X88" s="142"/>
      <c r="Z88" s="178"/>
      <c r="AA88" s="178"/>
      <c r="AB88" s="178"/>
      <c r="AC88" s="178"/>
      <c r="AD88" s="178"/>
      <c r="AE88" s="178"/>
      <c r="AF88" s="174"/>
      <c r="AG88" s="174"/>
      <c r="AI88" s="170"/>
      <c r="AJ88" s="170"/>
      <c r="AK88" s="170">
        <f t="shared" si="9"/>
        <v>0</v>
      </c>
      <c r="AL88" s="172">
        <f>IFERROR(VLOOKUP(B88,[2]rptBudgetaryBudgetCrossOrganiza!$A$7398:$O$7705,13,FALSE),"0")</f>
        <v>0</v>
      </c>
      <c r="AM88" s="172"/>
      <c r="AN88" s="172"/>
      <c r="AO88" s="172"/>
      <c r="AP88" s="172"/>
      <c r="AQ88" s="172"/>
      <c r="AS88" s="142"/>
      <c r="AT88" s="142"/>
      <c r="AU88" s="142"/>
      <c r="AV88" s="142"/>
      <c r="AW88" s="142"/>
      <c r="AX88" s="142"/>
      <c r="AY88" s="142"/>
      <c r="AZ88" s="142"/>
    </row>
    <row r="89" spans="1:52" x14ac:dyDescent="0.2">
      <c r="A89" s="192"/>
      <c r="B89" s="143" t="s">
        <v>259</v>
      </c>
      <c r="C89" s="193" t="s">
        <v>118</v>
      </c>
      <c r="D89" s="193" t="s">
        <v>81</v>
      </c>
      <c r="E89" s="186">
        <v>387</v>
      </c>
      <c r="F89" s="143" t="str">
        <f t="shared" si="8"/>
        <v>6600.07</v>
      </c>
      <c r="G89" s="143" t="s">
        <v>393</v>
      </c>
      <c r="H89" s="141"/>
      <c r="I89" s="141"/>
      <c r="J89" s="141"/>
      <c r="K89" s="141"/>
      <c r="L89" s="141"/>
      <c r="M89" s="141"/>
      <c r="N89" s="141"/>
      <c r="O89" s="141"/>
      <c r="Q89" s="142"/>
      <c r="R89" s="142"/>
      <c r="S89" s="142"/>
      <c r="T89" s="142"/>
      <c r="U89" s="142"/>
      <c r="V89" s="142"/>
      <c r="W89" s="142"/>
      <c r="X89" s="142"/>
      <c r="Z89" s="178"/>
      <c r="AA89" s="178"/>
      <c r="AB89" s="178"/>
      <c r="AC89" s="178"/>
      <c r="AD89" s="178"/>
      <c r="AE89" s="178"/>
      <c r="AF89" s="174"/>
      <c r="AG89" s="174"/>
      <c r="AI89" s="170"/>
      <c r="AJ89" s="170"/>
      <c r="AK89" s="170">
        <f t="shared" si="9"/>
        <v>0</v>
      </c>
      <c r="AL89" s="172">
        <f>IFERROR(VLOOKUP(B89,[2]rptBudgetaryBudgetCrossOrganiza!$A$7398:$O$7705,13,FALSE),"0")</f>
        <v>0</v>
      </c>
      <c r="AM89" s="172"/>
      <c r="AN89" s="172"/>
      <c r="AO89" s="172"/>
      <c r="AP89" s="172"/>
      <c r="AQ89" s="172"/>
      <c r="AS89" s="142"/>
      <c r="AT89" s="142"/>
      <c r="AU89" s="142"/>
      <c r="AV89" s="142"/>
      <c r="AW89" s="142"/>
      <c r="AX89" s="142"/>
      <c r="AY89" s="142"/>
      <c r="AZ89" s="142"/>
    </row>
    <row r="90" spans="1:52" x14ac:dyDescent="0.2">
      <c r="A90" s="192"/>
      <c r="B90" s="143" t="s">
        <v>260</v>
      </c>
      <c r="C90" s="193" t="s">
        <v>118</v>
      </c>
      <c r="D90" s="193" t="s">
        <v>81</v>
      </c>
      <c r="E90" s="186">
        <v>388</v>
      </c>
      <c r="F90" s="143" t="str">
        <f t="shared" si="8"/>
        <v>6600.08</v>
      </c>
      <c r="G90" s="143" t="s">
        <v>394</v>
      </c>
      <c r="H90" s="141"/>
      <c r="I90" s="141"/>
      <c r="J90" s="141"/>
      <c r="K90" s="141"/>
      <c r="L90" s="141"/>
      <c r="M90" s="141"/>
      <c r="N90" s="141"/>
      <c r="O90" s="141"/>
      <c r="Q90" s="142"/>
      <c r="R90" s="142"/>
      <c r="S90" s="142"/>
      <c r="T90" s="142"/>
      <c r="U90" s="142"/>
      <c r="V90" s="142"/>
      <c r="W90" s="142"/>
      <c r="X90" s="142"/>
      <c r="Z90" s="178"/>
      <c r="AA90" s="178"/>
      <c r="AB90" s="178"/>
      <c r="AC90" s="178"/>
      <c r="AD90" s="178"/>
      <c r="AE90" s="178"/>
      <c r="AF90" s="174"/>
      <c r="AG90" s="174"/>
      <c r="AI90" s="170"/>
      <c r="AJ90" s="170"/>
      <c r="AK90" s="170">
        <f t="shared" si="9"/>
        <v>0</v>
      </c>
      <c r="AL90" s="172">
        <f>IFERROR(VLOOKUP(B90,[2]rptBudgetaryBudgetCrossOrganiza!$A$7398:$O$7705,13,FALSE),"0")</f>
        <v>0</v>
      </c>
      <c r="AM90" s="172"/>
      <c r="AN90" s="172"/>
      <c r="AO90" s="172"/>
      <c r="AP90" s="172"/>
      <c r="AQ90" s="172"/>
      <c r="AS90" s="142"/>
      <c r="AT90" s="142"/>
      <c r="AU90" s="142"/>
      <c r="AV90" s="142"/>
      <c r="AW90" s="142"/>
      <c r="AX90" s="142"/>
      <c r="AY90" s="142"/>
      <c r="AZ90" s="142"/>
    </row>
    <row r="91" spans="1:52" x14ac:dyDescent="0.2">
      <c r="A91" s="192"/>
      <c r="B91" s="143" t="s">
        <v>261</v>
      </c>
      <c r="C91" s="193" t="s">
        <v>118</v>
      </c>
      <c r="D91" s="193" t="s">
        <v>81</v>
      </c>
      <c r="E91" s="186">
        <v>389</v>
      </c>
      <c r="F91" s="143" t="str">
        <f t="shared" si="8"/>
        <v>6600.14</v>
      </c>
      <c r="G91" s="143" t="s">
        <v>395</v>
      </c>
      <c r="H91" s="141"/>
      <c r="I91" s="141"/>
      <c r="J91" s="141"/>
      <c r="K91" s="141"/>
      <c r="L91" s="141"/>
      <c r="M91" s="141"/>
      <c r="N91" s="141"/>
      <c r="O91" s="141"/>
      <c r="Q91" s="142"/>
      <c r="R91" s="142"/>
      <c r="S91" s="142"/>
      <c r="T91" s="142"/>
      <c r="U91" s="142"/>
      <c r="V91" s="142"/>
      <c r="W91" s="142"/>
      <c r="X91" s="142"/>
      <c r="Z91" s="178"/>
      <c r="AA91" s="178"/>
      <c r="AB91" s="178"/>
      <c r="AC91" s="178"/>
      <c r="AD91" s="178"/>
      <c r="AE91" s="178"/>
      <c r="AF91" s="174"/>
      <c r="AG91" s="174"/>
      <c r="AI91" s="170"/>
      <c r="AJ91" s="170"/>
      <c r="AK91" s="170">
        <f t="shared" si="9"/>
        <v>0</v>
      </c>
      <c r="AL91" s="172">
        <f>IFERROR(VLOOKUP(B91,[2]rptBudgetaryBudgetCrossOrganiza!$A$7398:$O$7705,13,FALSE),"0")</f>
        <v>0</v>
      </c>
      <c r="AM91" s="172"/>
      <c r="AN91" s="172"/>
      <c r="AO91" s="172"/>
      <c r="AP91" s="172"/>
      <c r="AQ91" s="172"/>
      <c r="AS91" s="142"/>
      <c r="AT91" s="142"/>
      <c r="AU91" s="142"/>
      <c r="AV91" s="142"/>
      <c r="AW91" s="142"/>
      <c r="AX91" s="142"/>
      <c r="AY91" s="142"/>
      <c r="AZ91" s="142"/>
    </row>
    <row r="92" spans="1:52" x14ac:dyDescent="0.2">
      <c r="A92" s="192"/>
      <c r="B92" s="143" t="s">
        <v>262</v>
      </c>
      <c r="C92" s="193" t="s">
        <v>118</v>
      </c>
      <c r="D92" s="193" t="s">
        <v>81</v>
      </c>
      <c r="E92" s="186">
        <v>390</v>
      </c>
      <c r="F92" s="143" t="str">
        <f t="shared" si="8"/>
        <v>6600.24</v>
      </c>
      <c r="G92" s="143" t="s">
        <v>396</v>
      </c>
      <c r="H92" s="141"/>
      <c r="I92" s="141"/>
      <c r="J92" s="141"/>
      <c r="K92" s="141"/>
      <c r="L92" s="141"/>
      <c r="M92" s="141"/>
      <c r="N92" s="141"/>
      <c r="O92" s="141"/>
      <c r="Q92" s="142"/>
      <c r="R92" s="142"/>
      <c r="S92" s="142"/>
      <c r="T92" s="142"/>
      <c r="U92" s="142"/>
      <c r="V92" s="142"/>
      <c r="W92" s="142"/>
      <c r="X92" s="142"/>
      <c r="Z92" s="178"/>
      <c r="AA92" s="178"/>
      <c r="AB92" s="178"/>
      <c r="AC92" s="178"/>
      <c r="AD92" s="178"/>
      <c r="AE92" s="178"/>
      <c r="AF92" s="174"/>
      <c r="AG92" s="174"/>
      <c r="AI92" s="170"/>
      <c r="AJ92" s="170"/>
      <c r="AK92" s="170">
        <f t="shared" si="9"/>
        <v>0</v>
      </c>
      <c r="AL92" s="172">
        <f>IFERROR(VLOOKUP(B92,[2]rptBudgetaryBudgetCrossOrganiza!$A$7398:$O$7705,13,FALSE),"0")</f>
        <v>0</v>
      </c>
      <c r="AM92" s="172"/>
      <c r="AN92" s="172"/>
      <c r="AO92" s="172"/>
      <c r="AP92" s="172"/>
      <c r="AQ92" s="172"/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2"/>
      <c r="B93" s="143" t="s">
        <v>263</v>
      </c>
      <c r="C93" s="193" t="s">
        <v>118</v>
      </c>
      <c r="D93" s="193" t="s">
        <v>81</v>
      </c>
      <c r="E93" s="186">
        <v>391</v>
      </c>
      <c r="F93" s="143" t="str">
        <f t="shared" si="8"/>
        <v>6600.25</v>
      </c>
      <c r="G93" s="143" t="s">
        <v>115</v>
      </c>
      <c r="H93" s="141"/>
      <c r="I93" s="141"/>
      <c r="J93" s="141"/>
      <c r="K93" s="141"/>
      <c r="L93" s="141"/>
      <c r="M93" s="141"/>
      <c r="N93" s="141"/>
      <c r="O93" s="141"/>
      <c r="Q93" s="142"/>
      <c r="R93" s="142"/>
      <c r="S93" s="142"/>
      <c r="T93" s="142"/>
      <c r="U93" s="142"/>
      <c r="V93" s="142"/>
      <c r="W93" s="142"/>
      <c r="X93" s="142"/>
      <c r="Z93" s="178"/>
      <c r="AA93" s="178"/>
      <c r="AB93" s="178"/>
      <c r="AC93" s="178"/>
      <c r="AD93" s="178"/>
      <c r="AE93" s="178"/>
      <c r="AF93" s="174"/>
      <c r="AG93" s="174"/>
      <c r="AI93" s="170"/>
      <c r="AJ93" s="170"/>
      <c r="AK93" s="170">
        <f t="shared" si="9"/>
        <v>0</v>
      </c>
      <c r="AL93" s="172">
        <f>IFERROR(VLOOKUP(B93,[2]rptBudgetaryBudgetCrossOrganiza!$A$7398:$O$7705,13,FALSE),"0")</f>
        <v>0</v>
      </c>
      <c r="AM93" s="172"/>
      <c r="AN93" s="172"/>
      <c r="AO93" s="172"/>
      <c r="AP93" s="172"/>
      <c r="AQ93" s="172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2"/>
      <c r="B94" s="143" t="s">
        <v>264</v>
      </c>
      <c r="C94" s="193" t="s">
        <v>118</v>
      </c>
      <c r="D94" s="193" t="s">
        <v>81</v>
      </c>
      <c r="E94" s="186">
        <v>392</v>
      </c>
      <c r="F94" s="143" t="str">
        <f t="shared" si="8"/>
        <v>6600.26</v>
      </c>
      <c r="G94" s="143" t="s">
        <v>122</v>
      </c>
      <c r="H94" s="141"/>
      <c r="I94" s="141"/>
      <c r="J94" s="141"/>
      <c r="K94" s="141"/>
      <c r="L94" s="141"/>
      <c r="M94" s="141"/>
      <c r="N94" s="141"/>
      <c r="O94" s="141"/>
      <c r="Q94" s="142"/>
      <c r="R94" s="142"/>
      <c r="S94" s="142"/>
      <c r="T94" s="142"/>
      <c r="U94" s="142"/>
      <c r="V94" s="142"/>
      <c r="W94" s="142"/>
      <c r="X94" s="142"/>
      <c r="Z94" s="178"/>
      <c r="AA94" s="178"/>
      <c r="AB94" s="178"/>
      <c r="AC94" s="178"/>
      <c r="AD94" s="178"/>
      <c r="AE94" s="178"/>
      <c r="AF94" s="174"/>
      <c r="AG94" s="174"/>
      <c r="AI94" s="170"/>
      <c r="AJ94" s="170"/>
      <c r="AK94" s="170">
        <f t="shared" si="9"/>
        <v>0</v>
      </c>
      <c r="AL94" s="172">
        <f>IFERROR(VLOOKUP(B94,[2]rptBudgetaryBudgetCrossOrganiza!$A$7398:$O$7705,13,FALSE),"0")</f>
        <v>0</v>
      </c>
      <c r="AM94" s="172"/>
      <c r="AN94" s="172"/>
      <c r="AO94" s="172"/>
      <c r="AP94" s="172"/>
      <c r="AQ94" s="172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92"/>
      <c r="B95" s="143" t="s">
        <v>265</v>
      </c>
      <c r="C95" s="193" t="s">
        <v>118</v>
      </c>
      <c r="D95" s="193" t="s">
        <v>81</v>
      </c>
      <c r="E95" s="186">
        <v>393</v>
      </c>
      <c r="F95" s="143" t="str">
        <f t="shared" si="8"/>
        <v>6600.27</v>
      </c>
      <c r="G95" s="143" t="s">
        <v>397</v>
      </c>
      <c r="H95" s="141"/>
      <c r="I95" s="141"/>
      <c r="J95" s="141"/>
      <c r="K95" s="141"/>
      <c r="L95" s="141"/>
      <c r="M95" s="141"/>
      <c r="N95" s="141"/>
      <c r="O95" s="141"/>
      <c r="Q95" s="142"/>
      <c r="R95" s="142"/>
      <c r="S95" s="142"/>
      <c r="T95" s="142"/>
      <c r="U95" s="142"/>
      <c r="V95" s="142"/>
      <c r="W95" s="142"/>
      <c r="X95" s="142"/>
      <c r="Z95" s="178"/>
      <c r="AA95" s="178"/>
      <c r="AB95" s="178"/>
      <c r="AC95" s="178"/>
      <c r="AD95" s="178"/>
      <c r="AE95" s="178"/>
      <c r="AF95" s="174"/>
      <c r="AG95" s="174"/>
      <c r="AI95" s="170"/>
      <c r="AJ95" s="170"/>
      <c r="AK95" s="170">
        <f t="shared" si="9"/>
        <v>0</v>
      </c>
      <c r="AL95" s="172">
        <f>IFERROR(VLOOKUP(B95,[2]rptBudgetaryBudgetCrossOrganiza!$A$7398:$O$7705,13,FALSE),"0")</f>
        <v>0</v>
      </c>
      <c r="AM95" s="172"/>
      <c r="AN95" s="172"/>
      <c r="AO95" s="172"/>
      <c r="AP95" s="172"/>
      <c r="AQ95" s="172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2"/>
      <c r="B96" s="143" t="s">
        <v>266</v>
      </c>
      <c r="C96" s="193" t="s">
        <v>118</v>
      </c>
      <c r="D96" s="193" t="s">
        <v>81</v>
      </c>
      <c r="E96" s="186">
        <v>394</v>
      </c>
      <c r="F96" s="143" t="str">
        <f t="shared" si="8"/>
        <v>6600.29</v>
      </c>
      <c r="G96" s="143" t="s">
        <v>398</v>
      </c>
      <c r="H96" s="141"/>
      <c r="I96" s="141"/>
      <c r="J96" s="141"/>
      <c r="K96" s="141"/>
      <c r="L96" s="141"/>
      <c r="M96" s="141"/>
      <c r="N96" s="141"/>
      <c r="O96" s="141"/>
      <c r="Q96" s="142"/>
      <c r="R96" s="142"/>
      <c r="S96" s="142"/>
      <c r="T96" s="142"/>
      <c r="U96" s="142"/>
      <c r="V96" s="142"/>
      <c r="W96" s="142"/>
      <c r="X96" s="142"/>
      <c r="Z96" s="178"/>
      <c r="AA96" s="178"/>
      <c r="AB96" s="178"/>
      <c r="AC96" s="178"/>
      <c r="AD96" s="178"/>
      <c r="AE96" s="178"/>
      <c r="AF96" s="174"/>
      <c r="AG96" s="174"/>
      <c r="AI96" s="170"/>
      <c r="AJ96" s="170"/>
      <c r="AK96" s="170">
        <f t="shared" si="9"/>
        <v>0</v>
      </c>
      <c r="AL96" s="172">
        <f>IFERROR(VLOOKUP(B96,[2]rptBudgetaryBudgetCrossOrganiza!$A$7398:$O$7705,13,FALSE),"0")</f>
        <v>0</v>
      </c>
      <c r="AM96" s="172"/>
      <c r="AN96" s="172"/>
      <c r="AO96" s="172"/>
      <c r="AP96" s="172"/>
      <c r="AQ96" s="172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92"/>
      <c r="B97" s="143" t="s">
        <v>267</v>
      </c>
      <c r="C97" s="193" t="s">
        <v>118</v>
      </c>
      <c r="D97" s="193" t="s">
        <v>81</v>
      </c>
      <c r="E97" s="186">
        <v>395</v>
      </c>
      <c r="F97" s="143" t="str">
        <f t="shared" ref="F97:F160" si="10">RIGHT(B97,7)</f>
        <v>6600.30</v>
      </c>
      <c r="G97" s="143" t="s">
        <v>399</v>
      </c>
      <c r="H97" s="141"/>
      <c r="I97" s="141"/>
      <c r="J97" s="141"/>
      <c r="K97" s="141"/>
      <c r="L97" s="141"/>
      <c r="M97" s="141"/>
      <c r="N97" s="141"/>
      <c r="O97" s="141"/>
      <c r="Q97" s="142"/>
      <c r="R97" s="142"/>
      <c r="S97" s="142"/>
      <c r="T97" s="142"/>
      <c r="U97" s="142"/>
      <c r="V97" s="142"/>
      <c r="W97" s="142"/>
      <c r="X97" s="142"/>
      <c r="Z97" s="178"/>
      <c r="AA97" s="178"/>
      <c r="AB97" s="178"/>
      <c r="AC97" s="178"/>
      <c r="AD97" s="178"/>
      <c r="AE97" s="178"/>
      <c r="AF97" s="174"/>
      <c r="AG97" s="174"/>
      <c r="AI97" s="170"/>
      <c r="AJ97" s="170"/>
      <c r="AK97" s="170">
        <f t="shared" si="9"/>
        <v>0</v>
      </c>
      <c r="AL97" s="172">
        <f>IFERROR(VLOOKUP(B97,[2]rptBudgetaryBudgetCrossOrganiza!$A$7398:$O$7705,13,FALSE),"0")</f>
        <v>0</v>
      </c>
      <c r="AM97" s="172"/>
      <c r="AN97" s="172"/>
      <c r="AO97" s="172"/>
      <c r="AP97" s="172"/>
      <c r="AQ97" s="172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92"/>
      <c r="B98" s="143" t="s">
        <v>268</v>
      </c>
      <c r="C98" s="193" t="s">
        <v>118</v>
      </c>
      <c r="D98" s="193" t="s">
        <v>81</v>
      </c>
      <c r="E98" s="186">
        <v>396</v>
      </c>
      <c r="F98" s="143" t="str">
        <f t="shared" si="10"/>
        <v>7000.03</v>
      </c>
      <c r="G98" s="143" t="s">
        <v>400</v>
      </c>
      <c r="H98" s="141"/>
      <c r="I98" s="141"/>
      <c r="J98" s="141"/>
      <c r="K98" s="141"/>
      <c r="L98" s="141"/>
      <c r="M98" s="141"/>
      <c r="N98" s="141"/>
      <c r="O98" s="141"/>
      <c r="Q98" s="142"/>
      <c r="R98" s="142"/>
      <c r="S98" s="142"/>
      <c r="T98" s="142"/>
      <c r="U98" s="142"/>
      <c r="V98" s="142"/>
      <c r="W98" s="142"/>
      <c r="X98" s="142"/>
      <c r="Z98" s="178"/>
      <c r="AA98" s="178"/>
      <c r="AB98" s="178"/>
      <c r="AC98" s="178"/>
      <c r="AD98" s="178"/>
      <c r="AE98" s="178"/>
      <c r="AF98" s="174"/>
      <c r="AG98" s="174"/>
      <c r="AI98" s="170"/>
      <c r="AJ98" s="170"/>
      <c r="AK98" s="170">
        <f t="shared" si="9"/>
        <v>0</v>
      </c>
      <c r="AL98" s="172">
        <f>IFERROR(VLOOKUP(B98,[2]rptBudgetaryBudgetCrossOrganiza!$A$7398:$O$7705,13,FALSE),"0")</f>
        <v>0</v>
      </c>
      <c r="AM98" s="172"/>
      <c r="AN98" s="172"/>
      <c r="AO98" s="172"/>
      <c r="AP98" s="172"/>
      <c r="AQ98" s="172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92"/>
      <c r="B99" s="143" t="s">
        <v>269</v>
      </c>
      <c r="C99" s="193" t="s">
        <v>118</v>
      </c>
      <c r="D99" s="193" t="s">
        <v>81</v>
      </c>
      <c r="E99" s="186">
        <v>397</v>
      </c>
      <c r="F99" s="143" t="str">
        <f t="shared" si="10"/>
        <v>7000.04</v>
      </c>
      <c r="G99" s="143" t="s">
        <v>401</v>
      </c>
      <c r="H99" s="141"/>
      <c r="I99" s="141"/>
      <c r="J99" s="141"/>
      <c r="K99" s="141"/>
      <c r="L99" s="141"/>
      <c r="M99" s="141"/>
      <c r="N99" s="141"/>
      <c r="O99" s="141"/>
      <c r="Q99" s="142"/>
      <c r="R99" s="142"/>
      <c r="S99" s="142"/>
      <c r="T99" s="142"/>
      <c r="U99" s="142"/>
      <c r="V99" s="142"/>
      <c r="W99" s="142"/>
      <c r="X99" s="142"/>
      <c r="Z99" s="178"/>
      <c r="AA99" s="178"/>
      <c r="AB99" s="178"/>
      <c r="AC99" s="178"/>
      <c r="AD99" s="178"/>
      <c r="AE99" s="178"/>
      <c r="AF99" s="174"/>
      <c r="AG99" s="174"/>
      <c r="AI99" s="170"/>
      <c r="AJ99" s="170"/>
      <c r="AK99" s="170">
        <f t="shared" si="9"/>
        <v>0</v>
      </c>
      <c r="AL99" s="172">
        <f>IFERROR(VLOOKUP(B99,[2]rptBudgetaryBudgetCrossOrganiza!$A$7398:$O$7705,13,FALSE),"0")</f>
        <v>0</v>
      </c>
      <c r="AM99" s="172"/>
      <c r="AN99" s="172"/>
      <c r="AO99" s="172"/>
      <c r="AP99" s="172"/>
      <c r="AQ99" s="172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92"/>
      <c r="B100" s="143" t="s">
        <v>270</v>
      </c>
      <c r="C100" s="193" t="s">
        <v>118</v>
      </c>
      <c r="D100" s="193" t="s">
        <v>81</v>
      </c>
      <c r="E100" s="186">
        <v>398</v>
      </c>
      <c r="F100" s="143" t="str">
        <f t="shared" si="10"/>
        <v>7000.07</v>
      </c>
      <c r="G100" s="143" t="s">
        <v>185</v>
      </c>
      <c r="H100" s="141"/>
      <c r="I100" s="141"/>
      <c r="J100" s="141"/>
      <c r="K100" s="141"/>
      <c r="L100" s="141"/>
      <c r="M100" s="141"/>
      <c r="N100" s="141"/>
      <c r="O100" s="141"/>
      <c r="Q100" s="142"/>
      <c r="R100" s="142"/>
      <c r="S100" s="142"/>
      <c r="T100" s="142"/>
      <c r="U100" s="142"/>
      <c r="V100" s="142"/>
      <c r="W100" s="142"/>
      <c r="X100" s="142"/>
      <c r="Z100" s="178"/>
      <c r="AA100" s="178"/>
      <c r="AB100" s="178"/>
      <c r="AC100" s="178"/>
      <c r="AD100" s="178"/>
      <c r="AE100" s="178"/>
      <c r="AF100" s="174"/>
      <c r="AG100" s="174"/>
      <c r="AI100" s="170"/>
      <c r="AJ100" s="170"/>
      <c r="AK100" s="170">
        <f t="shared" si="9"/>
        <v>0</v>
      </c>
      <c r="AL100" s="172">
        <f>IFERROR(VLOOKUP(B100,[2]rptBudgetaryBudgetCrossOrganiza!$A$7398:$O$7705,13,FALSE),"0")</f>
        <v>0</v>
      </c>
      <c r="AM100" s="172"/>
      <c r="AN100" s="172"/>
      <c r="AO100" s="172"/>
      <c r="AP100" s="172"/>
      <c r="AQ100" s="172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92"/>
      <c r="B101" s="143" t="s">
        <v>271</v>
      </c>
      <c r="C101" s="193" t="s">
        <v>118</v>
      </c>
      <c r="D101" s="193" t="s">
        <v>81</v>
      </c>
      <c r="E101" s="186">
        <v>399</v>
      </c>
      <c r="F101" s="143" t="str">
        <f t="shared" si="10"/>
        <v>7000.08</v>
      </c>
      <c r="G101" s="143" t="s">
        <v>116</v>
      </c>
      <c r="H101" s="141"/>
      <c r="I101" s="141"/>
      <c r="J101" s="141"/>
      <c r="K101" s="141"/>
      <c r="L101" s="141"/>
      <c r="M101" s="141"/>
      <c r="N101" s="141"/>
      <c r="O101" s="141"/>
      <c r="Q101" s="142"/>
      <c r="R101" s="142"/>
      <c r="S101" s="142"/>
      <c r="T101" s="142"/>
      <c r="U101" s="142"/>
      <c r="V101" s="142"/>
      <c r="W101" s="142"/>
      <c r="X101" s="142"/>
      <c r="Z101" s="178"/>
      <c r="AA101" s="178"/>
      <c r="AB101" s="178"/>
      <c r="AC101" s="178"/>
      <c r="AD101" s="178"/>
      <c r="AE101" s="178"/>
      <c r="AF101" s="174"/>
      <c r="AG101" s="174"/>
      <c r="AI101" s="170"/>
      <c r="AJ101" s="170"/>
      <c r="AK101" s="170">
        <f t="shared" si="9"/>
        <v>0</v>
      </c>
      <c r="AL101" s="172">
        <f>IFERROR(VLOOKUP(B101,[2]rptBudgetaryBudgetCrossOrganiza!$A$7398:$O$7705,13,FALSE),"0")</f>
        <v>0</v>
      </c>
      <c r="AM101" s="172"/>
      <c r="AN101" s="172"/>
      <c r="AO101" s="172"/>
      <c r="AP101" s="172"/>
      <c r="AQ101" s="172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92"/>
      <c r="B102" s="143" t="s">
        <v>272</v>
      </c>
      <c r="C102" s="193" t="s">
        <v>118</v>
      </c>
      <c r="D102" s="193" t="s">
        <v>81</v>
      </c>
      <c r="E102" s="186">
        <v>400</v>
      </c>
      <c r="F102" s="143" t="str">
        <f t="shared" si="10"/>
        <v>7000.12</v>
      </c>
      <c r="G102" s="143" t="s">
        <v>402</v>
      </c>
      <c r="H102" s="141"/>
      <c r="I102" s="141"/>
      <c r="J102" s="141"/>
      <c r="K102" s="141"/>
      <c r="L102" s="141"/>
      <c r="M102" s="141"/>
      <c r="N102" s="141"/>
      <c r="O102" s="141"/>
      <c r="Q102" s="142"/>
      <c r="R102" s="142"/>
      <c r="S102" s="142"/>
      <c r="T102" s="142"/>
      <c r="U102" s="142"/>
      <c r="V102" s="142"/>
      <c r="W102" s="142"/>
      <c r="X102" s="142"/>
      <c r="Z102" s="178"/>
      <c r="AA102" s="178"/>
      <c r="AB102" s="178"/>
      <c r="AC102" s="178"/>
      <c r="AD102" s="178"/>
      <c r="AE102" s="178"/>
      <c r="AF102" s="174"/>
      <c r="AG102" s="174"/>
      <c r="AI102" s="170"/>
      <c r="AJ102" s="170"/>
      <c r="AK102" s="170">
        <f t="shared" si="9"/>
        <v>0</v>
      </c>
      <c r="AL102" s="172">
        <f>IFERROR(VLOOKUP(B102,[2]rptBudgetaryBudgetCrossOrganiza!$A$7398:$O$7705,13,FALSE),"0")</f>
        <v>0</v>
      </c>
      <c r="AM102" s="172"/>
      <c r="AN102" s="172"/>
      <c r="AO102" s="172"/>
      <c r="AP102" s="172"/>
      <c r="AQ102" s="172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92"/>
      <c r="B103" s="143" t="s">
        <v>273</v>
      </c>
      <c r="C103" s="193" t="s">
        <v>118</v>
      </c>
      <c r="D103" s="193" t="s">
        <v>81</v>
      </c>
      <c r="E103" s="186">
        <v>401</v>
      </c>
      <c r="F103" s="143" t="str">
        <f t="shared" si="10"/>
        <v>7000.99</v>
      </c>
      <c r="G103" s="143" t="s">
        <v>82</v>
      </c>
      <c r="H103" s="141"/>
      <c r="I103" s="141"/>
      <c r="J103" s="141"/>
      <c r="K103" s="141"/>
      <c r="L103" s="141"/>
      <c r="M103" s="141"/>
      <c r="N103" s="141"/>
      <c r="O103" s="141"/>
      <c r="Q103" s="142"/>
      <c r="R103" s="142"/>
      <c r="S103" s="142"/>
      <c r="T103" s="142"/>
      <c r="U103" s="142"/>
      <c r="V103" s="142"/>
      <c r="W103" s="142"/>
      <c r="X103" s="142"/>
      <c r="Z103" s="178"/>
      <c r="AA103" s="178"/>
      <c r="AB103" s="178"/>
      <c r="AC103" s="178"/>
      <c r="AD103" s="178"/>
      <c r="AE103" s="178"/>
      <c r="AF103" s="174"/>
      <c r="AG103" s="174"/>
      <c r="AI103" s="170"/>
      <c r="AJ103" s="170"/>
      <c r="AK103" s="170">
        <f t="shared" si="9"/>
        <v>0</v>
      </c>
      <c r="AL103" s="172">
        <f>IFERROR(VLOOKUP(B103,[2]rptBudgetaryBudgetCrossOrganiza!$A$7398:$O$7705,13,FALSE),"0")</f>
        <v>0</v>
      </c>
      <c r="AM103" s="172"/>
      <c r="AN103" s="172"/>
      <c r="AO103" s="172"/>
      <c r="AP103" s="172"/>
      <c r="AQ103" s="172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92"/>
      <c r="B104" s="143" t="s">
        <v>274</v>
      </c>
      <c r="C104" s="193" t="s">
        <v>118</v>
      </c>
      <c r="D104" s="193" t="s">
        <v>81</v>
      </c>
      <c r="E104" s="186">
        <v>402</v>
      </c>
      <c r="F104" s="143" t="str">
        <f t="shared" si="10"/>
        <v>5000.01</v>
      </c>
      <c r="G104" s="143" t="s">
        <v>345</v>
      </c>
      <c r="H104" s="141"/>
      <c r="I104" s="141"/>
      <c r="J104" s="141"/>
      <c r="K104" s="141"/>
      <c r="L104" s="141"/>
      <c r="M104" s="141"/>
      <c r="N104" s="141"/>
      <c r="O104" s="141"/>
      <c r="Q104" s="142"/>
      <c r="R104" s="142"/>
      <c r="S104" s="142"/>
      <c r="T104" s="142"/>
      <c r="U104" s="142"/>
      <c r="V104" s="142"/>
      <c r="W104" s="142"/>
      <c r="X104" s="142"/>
      <c r="Z104" s="178"/>
      <c r="AA104" s="178"/>
      <c r="AB104" s="178"/>
      <c r="AC104" s="178"/>
      <c r="AD104" s="178"/>
      <c r="AE104" s="178"/>
      <c r="AF104" s="174"/>
      <c r="AG104" s="174"/>
      <c r="AI104" s="170"/>
      <c r="AJ104" s="170"/>
      <c r="AK104" s="170">
        <f t="shared" si="9"/>
        <v>0</v>
      </c>
      <c r="AL104" s="172">
        <f>IFERROR(VLOOKUP(B104,[2]rptBudgetaryBudgetCrossOrganiza!$A$7398:$O$7705,13,FALSE),"0")</f>
        <v>0</v>
      </c>
      <c r="AM104" s="172"/>
      <c r="AN104" s="172"/>
      <c r="AO104" s="172"/>
      <c r="AP104" s="172"/>
      <c r="AQ104" s="172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2"/>
      <c r="B105" s="143" t="s">
        <v>275</v>
      </c>
      <c r="C105" s="193" t="s">
        <v>118</v>
      </c>
      <c r="D105" s="193" t="s">
        <v>81</v>
      </c>
      <c r="E105" s="186">
        <v>403</v>
      </c>
      <c r="F105" s="143" t="str">
        <f t="shared" si="10"/>
        <v>5000.02</v>
      </c>
      <c r="G105" s="143" t="s">
        <v>346</v>
      </c>
      <c r="H105" s="141"/>
      <c r="I105" s="141"/>
      <c r="J105" s="141"/>
      <c r="K105" s="141"/>
      <c r="L105" s="141"/>
      <c r="M105" s="141"/>
      <c r="N105" s="141"/>
      <c r="O105" s="141"/>
      <c r="Q105" s="142"/>
      <c r="R105" s="142"/>
      <c r="S105" s="142"/>
      <c r="T105" s="142"/>
      <c r="U105" s="142"/>
      <c r="V105" s="142"/>
      <c r="W105" s="142"/>
      <c r="X105" s="142"/>
      <c r="Z105" s="178"/>
      <c r="AA105" s="178"/>
      <c r="AB105" s="178"/>
      <c r="AC105" s="178"/>
      <c r="AD105" s="178"/>
      <c r="AE105" s="178"/>
      <c r="AF105" s="174"/>
      <c r="AG105" s="174"/>
      <c r="AI105" s="170"/>
      <c r="AJ105" s="170"/>
      <c r="AK105" s="170">
        <f t="shared" si="9"/>
        <v>0</v>
      </c>
      <c r="AL105" s="172">
        <f>IFERROR(VLOOKUP(B105,[2]rptBudgetaryBudgetCrossOrganiza!$A$7398:$O$7705,13,FALSE),"0")</f>
        <v>0</v>
      </c>
      <c r="AM105" s="172"/>
      <c r="AN105" s="172"/>
      <c r="AO105" s="172"/>
      <c r="AP105" s="172"/>
      <c r="AQ105" s="172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2"/>
      <c r="B106" s="143" t="s">
        <v>276</v>
      </c>
      <c r="C106" s="193" t="s">
        <v>118</v>
      </c>
      <c r="D106" s="193" t="s">
        <v>81</v>
      </c>
      <c r="E106" s="186">
        <v>404</v>
      </c>
      <c r="F106" s="143" t="str">
        <f t="shared" si="10"/>
        <v>5000.03</v>
      </c>
      <c r="G106" s="143" t="s">
        <v>347</v>
      </c>
      <c r="H106" s="141"/>
      <c r="I106" s="141"/>
      <c r="J106" s="141"/>
      <c r="K106" s="141"/>
      <c r="L106" s="141"/>
      <c r="M106" s="141"/>
      <c r="N106" s="141"/>
      <c r="O106" s="141"/>
      <c r="Q106" s="142"/>
      <c r="R106" s="142"/>
      <c r="S106" s="142"/>
      <c r="T106" s="142"/>
      <c r="U106" s="142"/>
      <c r="V106" s="142"/>
      <c r="W106" s="142"/>
      <c r="X106" s="142"/>
      <c r="Z106" s="178"/>
      <c r="AA106" s="178"/>
      <c r="AB106" s="178"/>
      <c r="AC106" s="178"/>
      <c r="AD106" s="178"/>
      <c r="AE106" s="178"/>
      <c r="AF106" s="174"/>
      <c r="AG106" s="174"/>
      <c r="AI106" s="170"/>
      <c r="AJ106" s="170"/>
      <c r="AK106" s="170">
        <f t="shared" si="9"/>
        <v>0</v>
      </c>
      <c r="AL106" s="172">
        <f>IFERROR(VLOOKUP(B106,[2]rptBudgetaryBudgetCrossOrganiza!$A$7398:$O$7705,13,FALSE),"0")</f>
        <v>0</v>
      </c>
      <c r="AM106" s="172"/>
      <c r="AN106" s="172"/>
      <c r="AO106" s="172"/>
      <c r="AP106" s="172"/>
      <c r="AQ106" s="172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92"/>
      <c r="B107" s="143" t="s">
        <v>277</v>
      </c>
      <c r="C107" s="193" t="s">
        <v>118</v>
      </c>
      <c r="D107" s="193" t="s">
        <v>81</v>
      </c>
      <c r="E107" s="186">
        <v>405</v>
      </c>
      <c r="F107" s="143" t="str">
        <f t="shared" si="10"/>
        <v>5000.04</v>
      </c>
      <c r="G107" s="143" t="s">
        <v>348</v>
      </c>
      <c r="H107" s="141"/>
      <c r="I107" s="141"/>
      <c r="J107" s="141"/>
      <c r="K107" s="141"/>
      <c r="L107" s="141"/>
      <c r="M107" s="141"/>
      <c r="N107" s="141"/>
      <c r="O107" s="141"/>
      <c r="Q107" s="142"/>
      <c r="R107" s="142"/>
      <c r="S107" s="142"/>
      <c r="T107" s="142"/>
      <c r="U107" s="142"/>
      <c r="V107" s="142"/>
      <c r="W107" s="142"/>
      <c r="X107" s="142"/>
      <c r="Z107" s="178"/>
      <c r="AA107" s="178"/>
      <c r="AB107" s="178"/>
      <c r="AC107" s="178"/>
      <c r="AD107" s="178"/>
      <c r="AE107" s="178"/>
      <c r="AF107" s="174"/>
      <c r="AG107" s="174"/>
      <c r="AI107" s="170"/>
      <c r="AJ107" s="170"/>
      <c r="AK107" s="170">
        <f t="shared" si="9"/>
        <v>0</v>
      </c>
      <c r="AL107" s="172">
        <f>IFERROR(VLOOKUP(B107,[2]rptBudgetaryBudgetCrossOrganiza!$A$7398:$O$7705,13,FALSE),"0")</f>
        <v>0</v>
      </c>
      <c r="AM107" s="172"/>
      <c r="AN107" s="172"/>
      <c r="AO107" s="172"/>
      <c r="AP107" s="172"/>
      <c r="AQ107" s="172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92"/>
      <c r="B108" s="143" t="s">
        <v>278</v>
      </c>
      <c r="C108" s="193" t="s">
        <v>118</v>
      </c>
      <c r="D108" s="193" t="s">
        <v>81</v>
      </c>
      <c r="E108" s="186">
        <v>406</v>
      </c>
      <c r="F108" s="143" t="str">
        <f t="shared" si="10"/>
        <v>5000.06</v>
      </c>
      <c r="G108" s="143" t="s">
        <v>349</v>
      </c>
      <c r="H108" s="141"/>
      <c r="I108" s="141"/>
      <c r="J108" s="141"/>
      <c r="K108" s="141"/>
      <c r="L108" s="141"/>
      <c r="M108" s="141"/>
      <c r="N108" s="141"/>
      <c r="O108" s="141"/>
      <c r="Q108" s="142"/>
      <c r="R108" s="142"/>
      <c r="S108" s="142"/>
      <c r="T108" s="142"/>
      <c r="U108" s="142"/>
      <c r="V108" s="142"/>
      <c r="W108" s="142"/>
      <c r="X108" s="142"/>
      <c r="Z108" s="178"/>
      <c r="AA108" s="178"/>
      <c r="AB108" s="178"/>
      <c r="AC108" s="178"/>
      <c r="AD108" s="178"/>
      <c r="AE108" s="178"/>
      <c r="AF108" s="174"/>
      <c r="AG108" s="174"/>
      <c r="AI108" s="170"/>
      <c r="AJ108" s="170"/>
      <c r="AK108" s="170">
        <f t="shared" si="9"/>
        <v>0</v>
      </c>
      <c r="AL108" s="172">
        <f>IFERROR(VLOOKUP(B108,[2]rptBudgetaryBudgetCrossOrganiza!$A$7398:$O$7705,13,FALSE),"0")</f>
        <v>0</v>
      </c>
      <c r="AM108" s="172"/>
      <c r="AN108" s="172"/>
      <c r="AO108" s="172"/>
      <c r="AP108" s="172"/>
      <c r="AQ108" s="172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92"/>
      <c r="B109" s="143" t="s">
        <v>279</v>
      </c>
      <c r="C109" s="193" t="s">
        <v>118</v>
      </c>
      <c r="D109" s="193" t="s">
        <v>81</v>
      </c>
      <c r="E109" s="186">
        <v>407</v>
      </c>
      <c r="F109" s="143" t="str">
        <f t="shared" si="10"/>
        <v>5000.07</v>
      </c>
      <c r="G109" s="143" t="s">
        <v>350</v>
      </c>
      <c r="H109" s="141"/>
      <c r="I109" s="141"/>
      <c r="J109" s="141"/>
      <c r="K109" s="141"/>
      <c r="L109" s="141"/>
      <c r="M109" s="141"/>
      <c r="N109" s="141"/>
      <c r="O109" s="141"/>
      <c r="Q109" s="142"/>
      <c r="R109" s="142"/>
      <c r="S109" s="142"/>
      <c r="T109" s="142"/>
      <c r="U109" s="142"/>
      <c r="V109" s="142"/>
      <c r="W109" s="142"/>
      <c r="X109" s="142"/>
      <c r="Z109" s="178"/>
      <c r="AA109" s="178"/>
      <c r="AB109" s="178"/>
      <c r="AC109" s="178"/>
      <c r="AD109" s="178"/>
      <c r="AE109" s="178"/>
      <c r="AF109" s="174"/>
      <c r="AG109" s="174"/>
      <c r="AI109" s="170"/>
      <c r="AJ109" s="170"/>
      <c r="AK109" s="170">
        <f t="shared" si="9"/>
        <v>0</v>
      </c>
      <c r="AL109" s="172">
        <f>IFERROR(VLOOKUP(B109,[2]rptBudgetaryBudgetCrossOrganiza!$A$7398:$O$7705,13,FALSE),"0")</f>
        <v>0</v>
      </c>
      <c r="AM109" s="172"/>
      <c r="AN109" s="172"/>
      <c r="AO109" s="172"/>
      <c r="AP109" s="172"/>
      <c r="AQ109" s="172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92"/>
      <c r="B110" s="143" t="s">
        <v>280</v>
      </c>
      <c r="C110" s="193" t="s">
        <v>118</v>
      </c>
      <c r="D110" s="193" t="s">
        <v>81</v>
      </c>
      <c r="E110" s="186">
        <v>408</v>
      </c>
      <c r="F110" s="143" t="str">
        <f t="shared" si="10"/>
        <v>5000.08</v>
      </c>
      <c r="G110" s="143" t="s">
        <v>351</v>
      </c>
      <c r="H110" s="141"/>
      <c r="I110" s="141"/>
      <c r="J110" s="141"/>
      <c r="K110" s="141"/>
      <c r="L110" s="141"/>
      <c r="M110" s="141"/>
      <c r="N110" s="141"/>
      <c r="O110" s="141"/>
      <c r="Q110" s="142"/>
      <c r="R110" s="142"/>
      <c r="S110" s="142"/>
      <c r="T110" s="142"/>
      <c r="U110" s="142"/>
      <c r="V110" s="142"/>
      <c r="W110" s="142"/>
      <c r="X110" s="142"/>
      <c r="Z110" s="178"/>
      <c r="AA110" s="178"/>
      <c r="AB110" s="178"/>
      <c r="AC110" s="178"/>
      <c r="AD110" s="178"/>
      <c r="AE110" s="178"/>
      <c r="AF110" s="174"/>
      <c r="AG110" s="174"/>
      <c r="AI110" s="170"/>
      <c r="AJ110" s="170"/>
      <c r="AK110" s="170">
        <f t="shared" si="9"/>
        <v>0</v>
      </c>
      <c r="AL110" s="172">
        <f>IFERROR(VLOOKUP(B110,[2]rptBudgetaryBudgetCrossOrganiza!$A$7398:$O$7705,13,FALSE),"0")</f>
        <v>0</v>
      </c>
      <c r="AM110" s="172"/>
      <c r="AN110" s="172"/>
      <c r="AO110" s="172"/>
      <c r="AP110" s="172"/>
      <c r="AQ110" s="172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92"/>
      <c r="B111" s="143" t="s">
        <v>281</v>
      </c>
      <c r="C111" s="193" t="s">
        <v>118</v>
      </c>
      <c r="D111" s="193" t="s">
        <v>81</v>
      </c>
      <c r="E111" s="186">
        <v>409</v>
      </c>
      <c r="F111" s="143" t="str">
        <f t="shared" si="10"/>
        <v>5000.11</v>
      </c>
      <c r="G111" s="143" t="s">
        <v>352</v>
      </c>
      <c r="H111" s="141"/>
      <c r="I111" s="141"/>
      <c r="J111" s="141"/>
      <c r="K111" s="141"/>
      <c r="L111" s="141"/>
      <c r="M111" s="141"/>
      <c r="N111" s="141"/>
      <c r="O111" s="141"/>
      <c r="Q111" s="142"/>
      <c r="R111" s="142"/>
      <c r="S111" s="142"/>
      <c r="T111" s="142"/>
      <c r="U111" s="142"/>
      <c r="V111" s="142"/>
      <c r="W111" s="142"/>
      <c r="X111" s="142"/>
      <c r="Z111" s="178"/>
      <c r="AA111" s="178"/>
      <c r="AB111" s="178"/>
      <c r="AC111" s="178"/>
      <c r="AD111" s="178"/>
      <c r="AE111" s="178"/>
      <c r="AF111" s="174"/>
      <c r="AG111" s="174"/>
      <c r="AI111" s="170"/>
      <c r="AJ111" s="170"/>
      <c r="AK111" s="170">
        <f t="shared" si="9"/>
        <v>0</v>
      </c>
      <c r="AL111" s="172">
        <f>IFERROR(VLOOKUP(B111,[2]rptBudgetaryBudgetCrossOrganiza!$A$7398:$O$7705,13,FALSE),"0")</f>
        <v>0</v>
      </c>
      <c r="AM111" s="172"/>
      <c r="AN111" s="172"/>
      <c r="AO111" s="172"/>
      <c r="AP111" s="172"/>
      <c r="AQ111" s="172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92"/>
      <c r="B112" s="143" t="s">
        <v>282</v>
      </c>
      <c r="C112" s="193" t="s">
        <v>118</v>
      </c>
      <c r="D112" s="193" t="s">
        <v>81</v>
      </c>
      <c r="E112" s="186">
        <v>410</v>
      </c>
      <c r="F112" s="143" t="str">
        <f t="shared" si="10"/>
        <v>5000.99</v>
      </c>
      <c r="G112" s="143" t="s">
        <v>353</v>
      </c>
      <c r="H112" s="141"/>
      <c r="I112" s="141"/>
      <c r="J112" s="141"/>
      <c r="K112" s="141"/>
      <c r="L112" s="141"/>
      <c r="M112" s="141"/>
      <c r="N112" s="141"/>
      <c r="O112" s="141"/>
      <c r="Q112" s="142"/>
      <c r="R112" s="142"/>
      <c r="S112" s="142"/>
      <c r="T112" s="142"/>
      <c r="U112" s="142"/>
      <c r="V112" s="142"/>
      <c r="W112" s="142"/>
      <c r="X112" s="142"/>
      <c r="Z112" s="178"/>
      <c r="AA112" s="178"/>
      <c r="AB112" s="178"/>
      <c r="AC112" s="178"/>
      <c r="AD112" s="178"/>
      <c r="AE112" s="178"/>
      <c r="AF112" s="174"/>
      <c r="AG112" s="174"/>
      <c r="AI112" s="170"/>
      <c r="AJ112" s="170"/>
      <c r="AK112" s="170">
        <f t="shared" si="9"/>
        <v>0</v>
      </c>
      <c r="AL112" s="172">
        <f>IFERROR(VLOOKUP(B112,[2]rptBudgetaryBudgetCrossOrganiza!$A$7398:$O$7705,13,FALSE),"0")</f>
        <v>0</v>
      </c>
      <c r="AM112" s="172"/>
      <c r="AN112" s="172"/>
      <c r="AO112" s="172"/>
      <c r="AP112" s="172"/>
      <c r="AQ112" s="172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92"/>
      <c r="B113" s="143" t="s">
        <v>283</v>
      </c>
      <c r="C113" s="193" t="s">
        <v>118</v>
      </c>
      <c r="D113" s="193" t="s">
        <v>81</v>
      </c>
      <c r="E113" s="186">
        <v>411</v>
      </c>
      <c r="F113" s="143" t="str">
        <f t="shared" si="10"/>
        <v>5100.00</v>
      </c>
      <c r="G113" s="143" t="s">
        <v>354</v>
      </c>
      <c r="H113" s="141"/>
      <c r="I113" s="141"/>
      <c r="J113" s="141"/>
      <c r="K113" s="141"/>
      <c r="L113" s="141"/>
      <c r="M113" s="141"/>
      <c r="N113" s="141"/>
      <c r="O113" s="141"/>
      <c r="Q113" s="142"/>
      <c r="R113" s="142"/>
      <c r="S113" s="142"/>
      <c r="T113" s="142"/>
      <c r="U113" s="142"/>
      <c r="V113" s="142"/>
      <c r="W113" s="142"/>
      <c r="X113" s="142"/>
      <c r="Z113" s="178"/>
      <c r="AA113" s="178"/>
      <c r="AB113" s="178"/>
      <c r="AC113" s="178"/>
      <c r="AD113" s="178"/>
      <c r="AE113" s="178"/>
      <c r="AF113" s="174"/>
      <c r="AG113" s="174"/>
      <c r="AI113" s="170"/>
      <c r="AJ113" s="170"/>
      <c r="AK113" s="170">
        <f t="shared" si="9"/>
        <v>0</v>
      </c>
      <c r="AL113" s="172">
        <f>IFERROR(VLOOKUP(B113,[2]rptBudgetaryBudgetCrossOrganiza!$A$7398:$O$7705,13,FALSE),"0")</f>
        <v>0</v>
      </c>
      <c r="AM113" s="172"/>
      <c r="AN113" s="172"/>
      <c r="AO113" s="172"/>
      <c r="AP113" s="172"/>
      <c r="AQ113" s="172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92"/>
      <c r="B114" s="143" t="s">
        <v>284</v>
      </c>
      <c r="C114" s="193" t="s">
        <v>118</v>
      </c>
      <c r="D114" s="193" t="s">
        <v>81</v>
      </c>
      <c r="E114" s="186">
        <v>412</v>
      </c>
      <c r="F114" s="143" t="str">
        <f t="shared" si="10"/>
        <v>5100.01</v>
      </c>
      <c r="G114" s="143" t="s">
        <v>355</v>
      </c>
      <c r="H114" s="141"/>
      <c r="I114" s="141"/>
      <c r="J114" s="141"/>
      <c r="K114" s="141"/>
      <c r="L114" s="141"/>
      <c r="M114" s="141"/>
      <c r="N114" s="141"/>
      <c r="O114" s="141"/>
      <c r="Q114" s="142"/>
      <c r="R114" s="142"/>
      <c r="S114" s="142"/>
      <c r="T114" s="142"/>
      <c r="U114" s="142"/>
      <c r="V114" s="142"/>
      <c r="W114" s="142"/>
      <c r="X114" s="142"/>
      <c r="Z114" s="178"/>
      <c r="AA114" s="178"/>
      <c r="AB114" s="178"/>
      <c r="AC114" s="178"/>
      <c r="AD114" s="178"/>
      <c r="AE114" s="178"/>
      <c r="AF114" s="174"/>
      <c r="AG114" s="174"/>
      <c r="AI114" s="170"/>
      <c r="AJ114" s="170"/>
      <c r="AK114" s="170">
        <f t="shared" si="9"/>
        <v>0</v>
      </c>
      <c r="AL114" s="172">
        <f>IFERROR(VLOOKUP(B114,[2]rptBudgetaryBudgetCrossOrganiza!$A$7398:$O$7705,13,FALSE),"0")</f>
        <v>0</v>
      </c>
      <c r="AM114" s="172"/>
      <c r="AN114" s="172"/>
      <c r="AO114" s="172"/>
      <c r="AP114" s="172"/>
      <c r="AQ114" s="172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92"/>
      <c r="B115" s="143" t="s">
        <v>285</v>
      </c>
      <c r="C115" s="193" t="s">
        <v>118</v>
      </c>
      <c r="D115" s="193" t="s">
        <v>81</v>
      </c>
      <c r="E115" s="186">
        <v>413</v>
      </c>
      <c r="F115" s="143" t="str">
        <f t="shared" si="10"/>
        <v>5100.02</v>
      </c>
      <c r="G115" s="143" t="s">
        <v>356</v>
      </c>
      <c r="H115" s="141"/>
      <c r="I115" s="141"/>
      <c r="J115" s="141"/>
      <c r="K115" s="141"/>
      <c r="L115" s="141"/>
      <c r="M115" s="141"/>
      <c r="N115" s="141"/>
      <c r="O115" s="141"/>
      <c r="Q115" s="142"/>
      <c r="R115" s="142"/>
      <c r="S115" s="142"/>
      <c r="T115" s="142"/>
      <c r="U115" s="142"/>
      <c r="V115" s="142"/>
      <c r="W115" s="142"/>
      <c r="X115" s="142"/>
      <c r="Z115" s="178"/>
      <c r="AA115" s="178"/>
      <c r="AB115" s="178"/>
      <c r="AC115" s="178"/>
      <c r="AD115" s="178"/>
      <c r="AE115" s="178"/>
      <c r="AF115" s="174"/>
      <c r="AG115" s="174"/>
      <c r="AI115" s="170"/>
      <c r="AJ115" s="170"/>
      <c r="AK115" s="170">
        <f t="shared" si="9"/>
        <v>0</v>
      </c>
      <c r="AL115" s="172">
        <f>IFERROR(VLOOKUP(B115,[2]rptBudgetaryBudgetCrossOrganiza!$A$7398:$O$7705,13,FALSE),"0")</f>
        <v>0</v>
      </c>
      <c r="AM115" s="172"/>
      <c r="AN115" s="172"/>
      <c r="AO115" s="172"/>
      <c r="AP115" s="172"/>
      <c r="AQ115" s="172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92"/>
      <c r="B116" s="143" t="s">
        <v>286</v>
      </c>
      <c r="C116" s="193" t="s">
        <v>118</v>
      </c>
      <c r="D116" s="193" t="s">
        <v>81</v>
      </c>
      <c r="E116" s="186">
        <v>414</v>
      </c>
      <c r="F116" s="143" t="str">
        <f t="shared" si="10"/>
        <v>5100.03</v>
      </c>
      <c r="G116" s="143" t="s">
        <v>357</v>
      </c>
      <c r="H116" s="141"/>
      <c r="I116" s="141"/>
      <c r="J116" s="141"/>
      <c r="K116" s="141"/>
      <c r="L116" s="141"/>
      <c r="M116" s="141"/>
      <c r="N116" s="141"/>
      <c r="O116" s="141"/>
      <c r="Q116" s="142"/>
      <c r="R116" s="142"/>
      <c r="S116" s="142"/>
      <c r="T116" s="142"/>
      <c r="U116" s="142"/>
      <c r="V116" s="142"/>
      <c r="W116" s="142"/>
      <c r="X116" s="142"/>
      <c r="Z116" s="178"/>
      <c r="AA116" s="178"/>
      <c r="AB116" s="178"/>
      <c r="AC116" s="178"/>
      <c r="AD116" s="178"/>
      <c r="AE116" s="178"/>
      <c r="AF116" s="174"/>
      <c r="AG116" s="174"/>
      <c r="AI116" s="170"/>
      <c r="AJ116" s="170"/>
      <c r="AK116" s="170">
        <f t="shared" si="9"/>
        <v>0</v>
      </c>
      <c r="AL116" s="172">
        <f>IFERROR(VLOOKUP(B116,[2]rptBudgetaryBudgetCrossOrganiza!$A$7398:$O$7705,13,FALSE),"0")</f>
        <v>0</v>
      </c>
      <c r="AM116" s="172"/>
      <c r="AN116" s="172"/>
      <c r="AO116" s="172"/>
      <c r="AP116" s="172"/>
      <c r="AQ116" s="172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92"/>
      <c r="B117" s="143" t="s">
        <v>287</v>
      </c>
      <c r="C117" s="193" t="s">
        <v>118</v>
      </c>
      <c r="D117" s="193" t="s">
        <v>81</v>
      </c>
      <c r="E117" s="186">
        <v>415</v>
      </c>
      <c r="F117" s="143" t="str">
        <f t="shared" si="10"/>
        <v>5100.04</v>
      </c>
      <c r="G117" s="143" t="s">
        <v>358</v>
      </c>
      <c r="H117" s="141"/>
      <c r="I117" s="141"/>
      <c r="J117" s="141"/>
      <c r="K117" s="141"/>
      <c r="L117" s="141"/>
      <c r="M117" s="141"/>
      <c r="N117" s="141"/>
      <c r="O117" s="141"/>
      <c r="Q117" s="142"/>
      <c r="R117" s="142"/>
      <c r="S117" s="142"/>
      <c r="T117" s="142"/>
      <c r="U117" s="142"/>
      <c r="V117" s="142"/>
      <c r="W117" s="142"/>
      <c r="X117" s="142"/>
      <c r="Z117" s="178"/>
      <c r="AA117" s="178"/>
      <c r="AB117" s="178"/>
      <c r="AC117" s="178"/>
      <c r="AD117" s="178"/>
      <c r="AE117" s="178"/>
      <c r="AF117" s="174"/>
      <c r="AG117" s="174"/>
      <c r="AI117" s="170"/>
      <c r="AJ117" s="170"/>
      <c r="AK117" s="170">
        <f t="shared" si="9"/>
        <v>0</v>
      </c>
      <c r="AL117" s="172">
        <f>IFERROR(VLOOKUP(B117,[2]rptBudgetaryBudgetCrossOrganiza!$A$7398:$O$7705,13,FALSE),"0")</f>
        <v>0</v>
      </c>
      <c r="AM117" s="172"/>
      <c r="AN117" s="172"/>
      <c r="AO117" s="172"/>
      <c r="AP117" s="172"/>
      <c r="AQ117" s="172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2"/>
      <c r="B118" s="143" t="s">
        <v>288</v>
      </c>
      <c r="C118" s="193" t="s">
        <v>118</v>
      </c>
      <c r="D118" s="193" t="s">
        <v>81</v>
      </c>
      <c r="E118" s="186">
        <v>416</v>
      </c>
      <c r="F118" s="143" t="str">
        <f t="shared" si="10"/>
        <v>5100.05</v>
      </c>
      <c r="G118" s="143" t="s">
        <v>359</v>
      </c>
      <c r="H118" s="141"/>
      <c r="I118" s="141"/>
      <c r="J118" s="141"/>
      <c r="K118" s="141"/>
      <c r="L118" s="141"/>
      <c r="M118" s="141"/>
      <c r="N118" s="141"/>
      <c r="O118" s="141"/>
      <c r="Q118" s="142"/>
      <c r="R118" s="142"/>
      <c r="S118" s="142"/>
      <c r="T118" s="142"/>
      <c r="U118" s="142"/>
      <c r="V118" s="142"/>
      <c r="W118" s="142"/>
      <c r="X118" s="142"/>
      <c r="Z118" s="178"/>
      <c r="AA118" s="178"/>
      <c r="AB118" s="178"/>
      <c r="AC118" s="178"/>
      <c r="AD118" s="178"/>
      <c r="AE118" s="178"/>
      <c r="AF118" s="174"/>
      <c r="AG118" s="174"/>
      <c r="AI118" s="170"/>
      <c r="AJ118" s="170"/>
      <c r="AK118" s="170">
        <f t="shared" si="9"/>
        <v>0</v>
      </c>
      <c r="AL118" s="172">
        <f>IFERROR(VLOOKUP(B118,[2]rptBudgetaryBudgetCrossOrganiza!$A$7398:$O$7705,13,FALSE),"0")</f>
        <v>0</v>
      </c>
      <c r="AM118" s="172"/>
      <c r="AN118" s="172"/>
      <c r="AO118" s="172"/>
      <c r="AP118" s="172"/>
      <c r="AQ118" s="172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2"/>
      <c r="B119" s="143" t="s">
        <v>289</v>
      </c>
      <c r="C119" s="193" t="s">
        <v>118</v>
      </c>
      <c r="D119" s="193" t="s">
        <v>81</v>
      </c>
      <c r="E119" s="186">
        <v>417</v>
      </c>
      <c r="F119" s="143" t="str">
        <f t="shared" si="10"/>
        <v>5100.06</v>
      </c>
      <c r="G119" s="143" t="s">
        <v>360</v>
      </c>
      <c r="H119" s="141"/>
      <c r="I119" s="141"/>
      <c r="J119" s="141"/>
      <c r="K119" s="141"/>
      <c r="L119" s="141"/>
      <c r="M119" s="141"/>
      <c r="N119" s="141"/>
      <c r="O119" s="141"/>
      <c r="Q119" s="142"/>
      <c r="R119" s="142"/>
      <c r="S119" s="142"/>
      <c r="T119" s="142"/>
      <c r="U119" s="142"/>
      <c r="V119" s="142"/>
      <c r="W119" s="142"/>
      <c r="X119" s="142"/>
      <c r="Z119" s="178"/>
      <c r="AA119" s="178"/>
      <c r="AB119" s="178"/>
      <c r="AC119" s="178"/>
      <c r="AD119" s="178"/>
      <c r="AE119" s="178"/>
      <c r="AF119" s="174"/>
      <c r="AG119" s="174"/>
      <c r="AI119" s="170"/>
      <c r="AJ119" s="170"/>
      <c r="AK119" s="170">
        <f t="shared" si="9"/>
        <v>0</v>
      </c>
      <c r="AL119" s="172">
        <f>IFERROR(VLOOKUP(B119,[2]rptBudgetaryBudgetCrossOrganiza!$A$7398:$O$7705,13,FALSE),"0")</f>
        <v>0</v>
      </c>
      <c r="AM119" s="172"/>
      <c r="AN119" s="172"/>
      <c r="AO119" s="172"/>
      <c r="AP119" s="172"/>
      <c r="AQ119" s="172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92"/>
      <c r="B120" s="143" t="s">
        <v>290</v>
      </c>
      <c r="C120" s="193" t="s">
        <v>118</v>
      </c>
      <c r="D120" s="193" t="s">
        <v>81</v>
      </c>
      <c r="E120" s="186">
        <v>418</v>
      </c>
      <c r="F120" s="143" t="str">
        <f t="shared" si="10"/>
        <v>5100.07</v>
      </c>
      <c r="G120" s="143" t="s">
        <v>361</v>
      </c>
      <c r="H120" s="141"/>
      <c r="I120" s="141"/>
      <c r="J120" s="141"/>
      <c r="K120" s="141"/>
      <c r="L120" s="141"/>
      <c r="M120" s="141"/>
      <c r="N120" s="141"/>
      <c r="O120" s="141"/>
      <c r="Q120" s="142"/>
      <c r="R120" s="142"/>
      <c r="S120" s="142"/>
      <c r="T120" s="142"/>
      <c r="U120" s="142"/>
      <c r="V120" s="142"/>
      <c r="W120" s="142"/>
      <c r="X120" s="142"/>
      <c r="Z120" s="178"/>
      <c r="AA120" s="178"/>
      <c r="AB120" s="178"/>
      <c r="AC120" s="178"/>
      <c r="AD120" s="178"/>
      <c r="AE120" s="178"/>
      <c r="AF120" s="174"/>
      <c r="AG120" s="174"/>
      <c r="AI120" s="170"/>
      <c r="AJ120" s="170"/>
      <c r="AK120" s="170">
        <f t="shared" si="9"/>
        <v>0</v>
      </c>
      <c r="AL120" s="172">
        <f>IFERROR(VLOOKUP(B120,[2]rptBudgetaryBudgetCrossOrganiza!$A$7398:$O$7705,13,FALSE),"0")</f>
        <v>0</v>
      </c>
      <c r="AM120" s="172"/>
      <c r="AN120" s="172"/>
      <c r="AO120" s="172"/>
      <c r="AP120" s="172"/>
      <c r="AQ120" s="172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92"/>
      <c r="B121" s="143" t="s">
        <v>291</v>
      </c>
      <c r="C121" s="193" t="s">
        <v>118</v>
      </c>
      <c r="D121" s="193" t="s">
        <v>81</v>
      </c>
      <c r="E121" s="186">
        <v>419</v>
      </c>
      <c r="F121" s="143" t="str">
        <f t="shared" si="10"/>
        <v>5100.08</v>
      </c>
      <c r="G121" s="143" t="s">
        <v>362</v>
      </c>
      <c r="H121" s="141"/>
      <c r="I121" s="141"/>
      <c r="J121" s="141"/>
      <c r="K121" s="141"/>
      <c r="L121" s="141"/>
      <c r="M121" s="141"/>
      <c r="N121" s="141"/>
      <c r="O121" s="141"/>
      <c r="Q121" s="142"/>
      <c r="R121" s="142"/>
      <c r="S121" s="142"/>
      <c r="T121" s="142"/>
      <c r="U121" s="142"/>
      <c r="V121" s="142"/>
      <c r="W121" s="142"/>
      <c r="X121" s="142"/>
      <c r="Z121" s="178"/>
      <c r="AA121" s="178"/>
      <c r="AB121" s="178"/>
      <c r="AC121" s="178"/>
      <c r="AD121" s="178"/>
      <c r="AE121" s="178"/>
      <c r="AF121" s="174"/>
      <c r="AG121" s="174"/>
      <c r="AI121" s="170"/>
      <c r="AJ121" s="170"/>
      <c r="AK121" s="170">
        <f t="shared" si="9"/>
        <v>0</v>
      </c>
      <c r="AL121" s="172">
        <f>IFERROR(VLOOKUP(B121,[2]rptBudgetaryBudgetCrossOrganiza!$A$7398:$O$7705,13,FALSE),"0")</f>
        <v>0</v>
      </c>
      <c r="AM121" s="172"/>
      <c r="AN121" s="172"/>
      <c r="AO121" s="172"/>
      <c r="AP121" s="172"/>
      <c r="AQ121" s="172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92"/>
      <c r="B122" s="143" t="s">
        <v>292</v>
      </c>
      <c r="C122" s="193" t="s">
        <v>118</v>
      </c>
      <c r="D122" s="193" t="s">
        <v>81</v>
      </c>
      <c r="E122" s="186">
        <v>420</v>
      </c>
      <c r="F122" s="143" t="str">
        <f t="shared" si="10"/>
        <v>5100.09</v>
      </c>
      <c r="G122" s="143" t="s">
        <v>363</v>
      </c>
      <c r="H122" s="141"/>
      <c r="I122" s="141"/>
      <c r="J122" s="141"/>
      <c r="K122" s="141"/>
      <c r="L122" s="141"/>
      <c r="M122" s="141"/>
      <c r="N122" s="141"/>
      <c r="O122" s="141"/>
      <c r="Q122" s="142"/>
      <c r="R122" s="142"/>
      <c r="S122" s="142"/>
      <c r="T122" s="142"/>
      <c r="U122" s="142"/>
      <c r="V122" s="142"/>
      <c r="W122" s="142"/>
      <c r="X122" s="142"/>
      <c r="Z122" s="178"/>
      <c r="AA122" s="178"/>
      <c r="AB122" s="178"/>
      <c r="AC122" s="178"/>
      <c r="AD122" s="178"/>
      <c r="AE122" s="178"/>
      <c r="AF122" s="174"/>
      <c r="AG122" s="174"/>
      <c r="AI122" s="170"/>
      <c r="AJ122" s="170"/>
      <c r="AK122" s="170">
        <f t="shared" si="9"/>
        <v>0</v>
      </c>
      <c r="AL122" s="172">
        <f>IFERROR(VLOOKUP(B122,[2]rptBudgetaryBudgetCrossOrganiza!$A$7398:$O$7705,13,FALSE),"0")</f>
        <v>0</v>
      </c>
      <c r="AM122" s="172"/>
      <c r="AN122" s="172"/>
      <c r="AO122" s="172"/>
      <c r="AP122" s="172"/>
      <c r="AQ122" s="172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92"/>
      <c r="B123" s="143" t="s">
        <v>293</v>
      </c>
      <c r="C123" s="193" t="s">
        <v>118</v>
      </c>
      <c r="D123" s="193" t="s">
        <v>81</v>
      </c>
      <c r="E123" s="186">
        <v>421</v>
      </c>
      <c r="F123" s="143" t="str">
        <f t="shared" si="10"/>
        <v>5100.11</v>
      </c>
      <c r="G123" s="143" t="s">
        <v>364</v>
      </c>
      <c r="H123" s="141"/>
      <c r="I123" s="141"/>
      <c r="J123" s="141"/>
      <c r="K123" s="141"/>
      <c r="L123" s="141"/>
      <c r="M123" s="141"/>
      <c r="N123" s="141"/>
      <c r="O123" s="141"/>
      <c r="Q123" s="142"/>
      <c r="R123" s="142"/>
      <c r="S123" s="142"/>
      <c r="T123" s="142"/>
      <c r="U123" s="142"/>
      <c r="V123" s="142"/>
      <c r="W123" s="142"/>
      <c r="X123" s="142"/>
      <c r="Z123" s="178"/>
      <c r="AA123" s="178"/>
      <c r="AB123" s="178"/>
      <c r="AC123" s="178"/>
      <c r="AD123" s="178"/>
      <c r="AE123" s="178"/>
      <c r="AF123" s="174"/>
      <c r="AG123" s="174"/>
      <c r="AI123" s="170"/>
      <c r="AJ123" s="170"/>
      <c r="AK123" s="170">
        <f t="shared" si="9"/>
        <v>0</v>
      </c>
      <c r="AL123" s="172">
        <f>IFERROR(VLOOKUP(B123,[2]rptBudgetaryBudgetCrossOrganiza!$A$7398:$O$7705,13,FALSE),"0")</f>
        <v>0</v>
      </c>
      <c r="AM123" s="172"/>
      <c r="AN123" s="172"/>
      <c r="AO123" s="172"/>
      <c r="AP123" s="172"/>
      <c r="AQ123" s="172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92"/>
      <c r="B124" s="143" t="s">
        <v>294</v>
      </c>
      <c r="C124" s="193" t="s">
        <v>118</v>
      </c>
      <c r="D124" s="193" t="s">
        <v>81</v>
      </c>
      <c r="E124" s="186">
        <v>422</v>
      </c>
      <c r="F124" s="143" t="str">
        <f t="shared" si="10"/>
        <v>5100.15</v>
      </c>
      <c r="G124" s="143" t="s">
        <v>365</v>
      </c>
      <c r="H124" s="141"/>
      <c r="I124" s="141"/>
      <c r="J124" s="141"/>
      <c r="K124" s="141"/>
      <c r="L124" s="141"/>
      <c r="M124" s="141"/>
      <c r="N124" s="141"/>
      <c r="O124" s="141"/>
      <c r="Q124" s="142"/>
      <c r="R124" s="142"/>
      <c r="S124" s="142"/>
      <c r="T124" s="142"/>
      <c r="U124" s="142"/>
      <c r="V124" s="142"/>
      <c r="W124" s="142"/>
      <c r="X124" s="142"/>
      <c r="Z124" s="178"/>
      <c r="AA124" s="178"/>
      <c r="AB124" s="178"/>
      <c r="AC124" s="178"/>
      <c r="AD124" s="178"/>
      <c r="AE124" s="178"/>
      <c r="AF124" s="174"/>
      <c r="AG124" s="174"/>
      <c r="AI124" s="170"/>
      <c r="AJ124" s="170"/>
      <c r="AK124" s="170">
        <f t="shared" si="9"/>
        <v>0</v>
      </c>
      <c r="AL124" s="172">
        <f>IFERROR(VLOOKUP(B124,[2]rptBudgetaryBudgetCrossOrganiza!$A$7398:$O$7705,13,FALSE),"0")</f>
        <v>0</v>
      </c>
      <c r="AM124" s="172"/>
      <c r="AN124" s="172"/>
      <c r="AO124" s="172"/>
      <c r="AP124" s="172"/>
      <c r="AQ124" s="172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92"/>
      <c r="B125" s="143" t="s">
        <v>295</v>
      </c>
      <c r="C125" s="193" t="s">
        <v>118</v>
      </c>
      <c r="D125" s="193" t="s">
        <v>81</v>
      </c>
      <c r="E125" s="186">
        <v>423</v>
      </c>
      <c r="F125" s="143" t="str">
        <f t="shared" si="10"/>
        <v>5100.17</v>
      </c>
      <c r="G125" s="143" t="s">
        <v>366</v>
      </c>
      <c r="H125" s="141"/>
      <c r="I125" s="141"/>
      <c r="J125" s="141"/>
      <c r="K125" s="141"/>
      <c r="L125" s="141"/>
      <c r="M125" s="141"/>
      <c r="N125" s="141"/>
      <c r="O125" s="141"/>
      <c r="Q125" s="142"/>
      <c r="R125" s="142"/>
      <c r="S125" s="142"/>
      <c r="T125" s="142"/>
      <c r="U125" s="142"/>
      <c r="V125" s="142"/>
      <c r="W125" s="142"/>
      <c r="X125" s="142"/>
      <c r="Z125" s="178"/>
      <c r="AA125" s="178"/>
      <c r="AB125" s="178"/>
      <c r="AC125" s="178"/>
      <c r="AD125" s="178"/>
      <c r="AE125" s="178"/>
      <c r="AF125" s="174"/>
      <c r="AG125" s="174"/>
      <c r="AI125" s="170"/>
      <c r="AJ125" s="170"/>
      <c r="AK125" s="170">
        <f t="shared" si="9"/>
        <v>0</v>
      </c>
      <c r="AL125" s="172">
        <f>IFERROR(VLOOKUP(B125,[2]rptBudgetaryBudgetCrossOrganiza!$A$7398:$O$7705,13,FALSE),"0")</f>
        <v>0</v>
      </c>
      <c r="AM125" s="172"/>
      <c r="AN125" s="172"/>
      <c r="AO125" s="172"/>
      <c r="AP125" s="172"/>
      <c r="AQ125" s="172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92"/>
      <c r="B126" s="143" t="s">
        <v>296</v>
      </c>
      <c r="C126" s="193" t="s">
        <v>118</v>
      </c>
      <c r="D126" s="193" t="s">
        <v>81</v>
      </c>
      <c r="E126" s="186">
        <v>424</v>
      </c>
      <c r="F126" s="143" t="str">
        <f t="shared" si="10"/>
        <v>6000.01</v>
      </c>
      <c r="G126" s="143" t="s">
        <v>83</v>
      </c>
      <c r="H126" s="141"/>
      <c r="I126" s="141"/>
      <c r="J126" s="141"/>
      <c r="K126" s="141"/>
      <c r="L126" s="141"/>
      <c r="M126" s="141"/>
      <c r="N126" s="141"/>
      <c r="O126" s="141"/>
      <c r="Q126" s="142"/>
      <c r="R126" s="142"/>
      <c r="S126" s="142"/>
      <c r="T126" s="142"/>
      <c r="U126" s="142"/>
      <c r="V126" s="142"/>
      <c r="W126" s="142"/>
      <c r="X126" s="142"/>
      <c r="Z126" s="178"/>
      <c r="AA126" s="178"/>
      <c r="AB126" s="178"/>
      <c r="AC126" s="178"/>
      <c r="AD126" s="178"/>
      <c r="AE126" s="178"/>
      <c r="AF126" s="174"/>
      <c r="AG126" s="174"/>
      <c r="AI126" s="170"/>
      <c r="AJ126" s="170"/>
      <c r="AK126" s="170">
        <f t="shared" si="9"/>
        <v>0</v>
      </c>
      <c r="AL126" s="172">
        <f>IFERROR(VLOOKUP(B126,[2]rptBudgetaryBudgetCrossOrganiza!$A$7398:$O$7705,13,FALSE),"0")</f>
        <v>0</v>
      </c>
      <c r="AM126" s="172"/>
      <c r="AN126" s="172"/>
      <c r="AO126" s="172"/>
      <c r="AP126" s="172"/>
      <c r="AQ126" s="172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92"/>
      <c r="B127" s="143" t="s">
        <v>297</v>
      </c>
      <c r="C127" s="193" t="s">
        <v>118</v>
      </c>
      <c r="D127" s="193" t="s">
        <v>81</v>
      </c>
      <c r="E127" s="186">
        <v>425</v>
      </c>
      <c r="F127" s="143" t="str">
        <f t="shared" si="10"/>
        <v>6000.10</v>
      </c>
      <c r="G127" s="143" t="s">
        <v>367</v>
      </c>
      <c r="H127" s="141"/>
      <c r="I127" s="141"/>
      <c r="J127" s="141"/>
      <c r="K127" s="141"/>
      <c r="L127" s="141"/>
      <c r="M127" s="141"/>
      <c r="N127" s="141"/>
      <c r="O127" s="141"/>
      <c r="Q127" s="142"/>
      <c r="R127" s="142"/>
      <c r="S127" s="142"/>
      <c r="T127" s="142"/>
      <c r="U127" s="142"/>
      <c r="V127" s="142"/>
      <c r="W127" s="142"/>
      <c r="X127" s="142"/>
      <c r="Z127" s="178"/>
      <c r="AA127" s="178"/>
      <c r="AB127" s="178"/>
      <c r="AC127" s="178"/>
      <c r="AD127" s="178"/>
      <c r="AE127" s="178"/>
      <c r="AF127" s="174"/>
      <c r="AG127" s="174"/>
      <c r="AI127" s="170"/>
      <c r="AJ127" s="170"/>
      <c r="AK127" s="170">
        <f t="shared" si="9"/>
        <v>0</v>
      </c>
      <c r="AL127" s="172">
        <f>IFERROR(VLOOKUP(B127,[2]rptBudgetaryBudgetCrossOrganiza!$A$7398:$O$7705,13,FALSE),"0")</f>
        <v>0</v>
      </c>
      <c r="AM127" s="172"/>
      <c r="AN127" s="172"/>
      <c r="AO127" s="172"/>
      <c r="AP127" s="172"/>
      <c r="AQ127" s="172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92"/>
      <c r="B128" s="143" t="s">
        <v>298</v>
      </c>
      <c r="C128" s="193" t="s">
        <v>118</v>
      </c>
      <c r="D128" s="193" t="s">
        <v>81</v>
      </c>
      <c r="E128" s="186">
        <v>426</v>
      </c>
      <c r="F128" s="143" t="str">
        <f t="shared" si="10"/>
        <v>6000.12</v>
      </c>
      <c r="G128" s="143" t="s">
        <v>124</v>
      </c>
      <c r="H128" s="141"/>
      <c r="I128" s="141"/>
      <c r="J128" s="141"/>
      <c r="K128" s="141"/>
      <c r="L128" s="141"/>
      <c r="M128" s="141"/>
      <c r="N128" s="141"/>
      <c r="O128" s="141"/>
      <c r="Q128" s="142"/>
      <c r="R128" s="142"/>
      <c r="S128" s="142"/>
      <c r="T128" s="142"/>
      <c r="U128" s="142"/>
      <c r="V128" s="142"/>
      <c r="W128" s="142"/>
      <c r="X128" s="142"/>
      <c r="Z128" s="178"/>
      <c r="AA128" s="178"/>
      <c r="AB128" s="178"/>
      <c r="AC128" s="178"/>
      <c r="AD128" s="178"/>
      <c r="AE128" s="178"/>
      <c r="AF128" s="174"/>
      <c r="AG128" s="174"/>
      <c r="AI128" s="170"/>
      <c r="AJ128" s="170"/>
      <c r="AK128" s="170">
        <f t="shared" si="9"/>
        <v>0</v>
      </c>
      <c r="AL128" s="172">
        <f>IFERROR(VLOOKUP(B128,[2]rptBudgetaryBudgetCrossOrganiza!$A$7398:$O$7705,13,FALSE),"0")</f>
        <v>0</v>
      </c>
      <c r="AM128" s="172"/>
      <c r="AN128" s="172"/>
      <c r="AO128" s="172"/>
      <c r="AP128" s="172"/>
      <c r="AQ128" s="172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92"/>
      <c r="B129" s="143" t="s">
        <v>299</v>
      </c>
      <c r="C129" s="193" t="s">
        <v>118</v>
      </c>
      <c r="D129" s="193" t="s">
        <v>81</v>
      </c>
      <c r="E129" s="186">
        <v>427</v>
      </c>
      <c r="F129" s="143" t="str">
        <f t="shared" si="10"/>
        <v>6000.13</v>
      </c>
      <c r="G129" s="143" t="s">
        <v>368</v>
      </c>
      <c r="H129" s="141"/>
      <c r="I129" s="141"/>
      <c r="J129" s="141"/>
      <c r="K129" s="141"/>
      <c r="L129" s="141"/>
      <c r="M129" s="141"/>
      <c r="N129" s="141"/>
      <c r="O129" s="141"/>
      <c r="Q129" s="142"/>
      <c r="R129" s="142"/>
      <c r="S129" s="142"/>
      <c r="T129" s="142"/>
      <c r="U129" s="142"/>
      <c r="V129" s="142"/>
      <c r="W129" s="142"/>
      <c r="X129" s="142"/>
      <c r="Z129" s="178"/>
      <c r="AA129" s="178"/>
      <c r="AB129" s="178"/>
      <c r="AC129" s="178"/>
      <c r="AD129" s="178"/>
      <c r="AE129" s="178"/>
      <c r="AF129" s="174"/>
      <c r="AG129" s="174"/>
      <c r="AI129" s="170"/>
      <c r="AJ129" s="170"/>
      <c r="AK129" s="170">
        <f t="shared" si="9"/>
        <v>0</v>
      </c>
      <c r="AL129" s="172">
        <f>IFERROR(VLOOKUP(B129,[2]rptBudgetaryBudgetCrossOrganiza!$A$7398:$O$7705,13,FALSE),"0")</f>
        <v>0</v>
      </c>
      <c r="AM129" s="172"/>
      <c r="AN129" s="172"/>
      <c r="AO129" s="172"/>
      <c r="AP129" s="172"/>
      <c r="AQ129" s="172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2"/>
      <c r="B130" s="143" t="s">
        <v>300</v>
      </c>
      <c r="C130" s="193" t="s">
        <v>118</v>
      </c>
      <c r="D130" s="193" t="s">
        <v>81</v>
      </c>
      <c r="E130" s="186">
        <v>428</v>
      </c>
      <c r="F130" s="143" t="str">
        <f t="shared" si="10"/>
        <v>6000.14</v>
      </c>
      <c r="G130" s="143" t="s">
        <v>369</v>
      </c>
      <c r="H130" s="141"/>
      <c r="I130" s="141"/>
      <c r="J130" s="141"/>
      <c r="K130" s="141"/>
      <c r="L130" s="141"/>
      <c r="M130" s="141"/>
      <c r="N130" s="141"/>
      <c r="O130" s="141"/>
      <c r="Q130" s="142"/>
      <c r="R130" s="142"/>
      <c r="S130" s="142"/>
      <c r="T130" s="142"/>
      <c r="U130" s="142"/>
      <c r="V130" s="142"/>
      <c r="W130" s="142"/>
      <c r="X130" s="142"/>
      <c r="Z130" s="178"/>
      <c r="AA130" s="178"/>
      <c r="AB130" s="178"/>
      <c r="AC130" s="178"/>
      <c r="AD130" s="178"/>
      <c r="AE130" s="178"/>
      <c r="AF130" s="174"/>
      <c r="AG130" s="174"/>
      <c r="AI130" s="170"/>
      <c r="AJ130" s="170"/>
      <c r="AK130" s="170">
        <f t="shared" si="9"/>
        <v>0</v>
      </c>
      <c r="AL130" s="172">
        <f>IFERROR(VLOOKUP(B130,[2]rptBudgetaryBudgetCrossOrganiza!$A$7398:$O$7705,13,FALSE),"0")</f>
        <v>0</v>
      </c>
      <c r="AM130" s="172"/>
      <c r="AN130" s="172"/>
      <c r="AO130" s="172"/>
      <c r="AP130" s="172"/>
      <c r="AQ130" s="172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2"/>
      <c r="B131" s="143" t="s">
        <v>301</v>
      </c>
      <c r="C131" s="193" t="s">
        <v>118</v>
      </c>
      <c r="D131" s="193" t="s">
        <v>81</v>
      </c>
      <c r="E131" s="186">
        <v>429</v>
      </c>
      <c r="F131" s="143" t="str">
        <f t="shared" si="10"/>
        <v>6000.18</v>
      </c>
      <c r="G131" s="143" t="s">
        <v>121</v>
      </c>
      <c r="H131" s="141"/>
      <c r="I131" s="141"/>
      <c r="J131" s="141"/>
      <c r="K131" s="141"/>
      <c r="L131" s="141"/>
      <c r="M131" s="141"/>
      <c r="N131" s="141"/>
      <c r="O131" s="141"/>
      <c r="Q131" s="142"/>
      <c r="R131" s="142"/>
      <c r="S131" s="142"/>
      <c r="T131" s="142"/>
      <c r="U131" s="142"/>
      <c r="V131" s="142"/>
      <c r="W131" s="142"/>
      <c r="X131" s="142"/>
      <c r="Z131" s="178"/>
      <c r="AA131" s="178"/>
      <c r="AB131" s="178"/>
      <c r="AC131" s="178"/>
      <c r="AD131" s="178"/>
      <c r="AE131" s="178"/>
      <c r="AF131" s="174"/>
      <c r="AG131" s="174"/>
      <c r="AI131" s="170"/>
      <c r="AJ131" s="170"/>
      <c r="AK131" s="170">
        <f t="shared" si="9"/>
        <v>0</v>
      </c>
      <c r="AL131" s="172">
        <f>IFERROR(VLOOKUP(B131,[2]rptBudgetaryBudgetCrossOrganiza!$A$7398:$O$7705,13,FALSE),"0")</f>
        <v>0</v>
      </c>
      <c r="AM131" s="172"/>
      <c r="AN131" s="172"/>
      <c r="AO131" s="172"/>
      <c r="AP131" s="172"/>
      <c r="AQ131" s="172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92"/>
      <c r="B132" s="143" t="s">
        <v>302</v>
      </c>
      <c r="C132" s="193" t="s">
        <v>118</v>
      </c>
      <c r="D132" s="193" t="s">
        <v>81</v>
      </c>
      <c r="E132" s="186">
        <v>430</v>
      </c>
      <c r="F132" s="143" t="str">
        <f t="shared" si="10"/>
        <v>6100.01</v>
      </c>
      <c r="G132" s="143" t="s">
        <v>370</v>
      </c>
      <c r="H132" s="141"/>
      <c r="I132" s="141"/>
      <c r="J132" s="141"/>
      <c r="K132" s="141"/>
      <c r="L132" s="141"/>
      <c r="M132" s="141"/>
      <c r="N132" s="141"/>
      <c r="O132" s="141"/>
      <c r="Q132" s="142"/>
      <c r="R132" s="142"/>
      <c r="S132" s="142"/>
      <c r="T132" s="142"/>
      <c r="U132" s="142"/>
      <c r="V132" s="142"/>
      <c r="W132" s="142"/>
      <c r="X132" s="142"/>
      <c r="Z132" s="178"/>
      <c r="AA132" s="178"/>
      <c r="AB132" s="178"/>
      <c r="AC132" s="178"/>
      <c r="AD132" s="178"/>
      <c r="AE132" s="178"/>
      <c r="AF132" s="174"/>
      <c r="AG132" s="174"/>
      <c r="AI132" s="170"/>
      <c r="AJ132" s="170"/>
      <c r="AK132" s="170">
        <f t="shared" ref="AK132:AK174" si="11">AJ132</f>
        <v>0</v>
      </c>
      <c r="AL132" s="172">
        <f>IFERROR(VLOOKUP(B132,[2]rptBudgetaryBudgetCrossOrganiza!$A$7398:$O$7705,13,FALSE),"0")</f>
        <v>0</v>
      </c>
      <c r="AM132" s="172"/>
      <c r="AN132" s="172"/>
      <c r="AO132" s="172"/>
      <c r="AP132" s="172"/>
      <c r="AQ132" s="172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92"/>
      <c r="B133" s="143" t="s">
        <v>303</v>
      </c>
      <c r="C133" s="193" t="s">
        <v>118</v>
      </c>
      <c r="D133" s="193" t="s">
        <v>81</v>
      </c>
      <c r="E133" s="186">
        <v>431</v>
      </c>
      <c r="F133" s="143" t="str">
        <f t="shared" si="10"/>
        <v>6100.02</v>
      </c>
      <c r="G133" s="143" t="s">
        <v>371</v>
      </c>
      <c r="H133" s="141"/>
      <c r="I133" s="141"/>
      <c r="J133" s="141"/>
      <c r="K133" s="141"/>
      <c r="L133" s="141"/>
      <c r="M133" s="141"/>
      <c r="N133" s="141"/>
      <c r="O133" s="141"/>
      <c r="Q133" s="142"/>
      <c r="R133" s="142"/>
      <c r="S133" s="142"/>
      <c r="T133" s="142"/>
      <c r="U133" s="142"/>
      <c r="V133" s="142"/>
      <c r="W133" s="142"/>
      <c r="X133" s="142"/>
      <c r="Z133" s="178"/>
      <c r="AA133" s="178"/>
      <c r="AB133" s="178"/>
      <c r="AC133" s="178"/>
      <c r="AD133" s="178"/>
      <c r="AE133" s="178"/>
      <c r="AF133" s="174"/>
      <c r="AG133" s="174"/>
      <c r="AI133" s="170"/>
      <c r="AJ133" s="170"/>
      <c r="AK133" s="170">
        <f t="shared" si="11"/>
        <v>0</v>
      </c>
      <c r="AL133" s="172">
        <f>IFERROR(VLOOKUP(B133,[2]rptBudgetaryBudgetCrossOrganiza!$A$7398:$O$7705,13,FALSE),"0")</f>
        <v>0</v>
      </c>
      <c r="AM133" s="172"/>
      <c r="AN133" s="172"/>
      <c r="AO133" s="172"/>
      <c r="AP133" s="172"/>
      <c r="AQ133" s="172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92"/>
      <c r="B134" s="143" t="s">
        <v>304</v>
      </c>
      <c r="C134" s="193" t="s">
        <v>118</v>
      </c>
      <c r="D134" s="193" t="s">
        <v>81</v>
      </c>
      <c r="E134" s="186">
        <v>432</v>
      </c>
      <c r="F134" s="143" t="str">
        <f t="shared" si="10"/>
        <v>6100.03</v>
      </c>
      <c r="G134" s="143" t="s">
        <v>372</v>
      </c>
      <c r="H134" s="141"/>
      <c r="I134" s="141"/>
      <c r="J134" s="141"/>
      <c r="K134" s="141"/>
      <c r="L134" s="141"/>
      <c r="M134" s="141"/>
      <c r="N134" s="141"/>
      <c r="O134" s="141"/>
      <c r="Q134" s="142"/>
      <c r="R134" s="142"/>
      <c r="S134" s="142"/>
      <c r="T134" s="142"/>
      <c r="U134" s="142"/>
      <c r="V134" s="142"/>
      <c r="W134" s="142"/>
      <c r="X134" s="142"/>
      <c r="Z134" s="178"/>
      <c r="AA134" s="178"/>
      <c r="AB134" s="178"/>
      <c r="AC134" s="178"/>
      <c r="AD134" s="178"/>
      <c r="AE134" s="178"/>
      <c r="AF134" s="174"/>
      <c r="AG134" s="174"/>
      <c r="AI134" s="170"/>
      <c r="AJ134" s="170"/>
      <c r="AK134" s="170">
        <f t="shared" si="11"/>
        <v>0</v>
      </c>
      <c r="AL134" s="172">
        <f>IFERROR(VLOOKUP(B134,[2]rptBudgetaryBudgetCrossOrganiza!$A$7398:$O$7705,13,FALSE),"0")</f>
        <v>0</v>
      </c>
      <c r="AM134" s="172"/>
      <c r="AN134" s="172"/>
      <c r="AO134" s="172"/>
      <c r="AP134" s="172"/>
      <c r="AQ134" s="172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92"/>
      <c r="B135" s="143" t="s">
        <v>305</v>
      </c>
      <c r="C135" s="193" t="s">
        <v>118</v>
      </c>
      <c r="D135" s="193" t="s">
        <v>81</v>
      </c>
      <c r="E135" s="186">
        <v>433</v>
      </c>
      <c r="F135" s="143" t="str">
        <f t="shared" si="10"/>
        <v>6200.01</v>
      </c>
      <c r="G135" s="143" t="s">
        <v>373</v>
      </c>
      <c r="H135" s="141"/>
      <c r="I135" s="141"/>
      <c r="J135" s="141"/>
      <c r="K135" s="141"/>
      <c r="L135" s="141"/>
      <c r="M135" s="141"/>
      <c r="N135" s="141"/>
      <c r="O135" s="141"/>
      <c r="Q135" s="142"/>
      <c r="R135" s="142"/>
      <c r="S135" s="142"/>
      <c r="T135" s="142"/>
      <c r="U135" s="142"/>
      <c r="V135" s="142"/>
      <c r="W135" s="142"/>
      <c r="X135" s="142"/>
      <c r="Z135" s="178"/>
      <c r="AA135" s="178"/>
      <c r="AB135" s="178"/>
      <c r="AC135" s="178"/>
      <c r="AD135" s="178"/>
      <c r="AE135" s="178"/>
      <c r="AF135" s="174"/>
      <c r="AG135" s="174"/>
      <c r="AI135" s="170"/>
      <c r="AJ135" s="170"/>
      <c r="AK135" s="170">
        <f t="shared" si="11"/>
        <v>0</v>
      </c>
      <c r="AL135" s="172">
        <f>IFERROR(VLOOKUP(B135,[2]rptBudgetaryBudgetCrossOrganiza!$A$7398:$O$7705,13,FALSE),"0")</f>
        <v>0</v>
      </c>
      <c r="AM135" s="172"/>
      <c r="AN135" s="172"/>
      <c r="AO135" s="172"/>
      <c r="AP135" s="172"/>
      <c r="AQ135" s="172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92"/>
      <c r="B136" s="143" t="s">
        <v>306</v>
      </c>
      <c r="C136" s="193" t="s">
        <v>118</v>
      </c>
      <c r="D136" s="193" t="s">
        <v>81</v>
      </c>
      <c r="E136" s="186">
        <v>434</v>
      </c>
      <c r="F136" s="143" t="str">
        <f t="shared" si="10"/>
        <v>6200.02</v>
      </c>
      <c r="G136" s="143" t="s">
        <v>84</v>
      </c>
      <c r="H136" s="141"/>
      <c r="I136" s="141"/>
      <c r="J136" s="141"/>
      <c r="K136" s="141"/>
      <c r="L136" s="141"/>
      <c r="M136" s="141"/>
      <c r="N136" s="141"/>
      <c r="O136" s="141"/>
      <c r="Q136" s="142"/>
      <c r="R136" s="142"/>
      <c r="S136" s="142"/>
      <c r="T136" s="142"/>
      <c r="U136" s="142"/>
      <c r="V136" s="142"/>
      <c r="W136" s="142"/>
      <c r="X136" s="142"/>
      <c r="Z136" s="178"/>
      <c r="AA136" s="178"/>
      <c r="AB136" s="178"/>
      <c r="AC136" s="178"/>
      <c r="AD136" s="178"/>
      <c r="AE136" s="178"/>
      <c r="AF136" s="174"/>
      <c r="AG136" s="174"/>
      <c r="AI136" s="170"/>
      <c r="AJ136" s="170"/>
      <c r="AK136" s="170">
        <f t="shared" si="11"/>
        <v>0</v>
      </c>
      <c r="AL136" s="172">
        <f>IFERROR(VLOOKUP(B136,[2]rptBudgetaryBudgetCrossOrganiza!$A$7398:$O$7705,13,FALSE),"0")</f>
        <v>0</v>
      </c>
      <c r="AM136" s="172"/>
      <c r="AN136" s="172"/>
      <c r="AO136" s="172"/>
      <c r="AP136" s="172"/>
      <c r="AQ136" s="172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92"/>
      <c r="B137" s="143" t="s">
        <v>307</v>
      </c>
      <c r="C137" s="193" t="s">
        <v>118</v>
      </c>
      <c r="D137" s="193" t="s">
        <v>81</v>
      </c>
      <c r="E137" s="186">
        <v>435</v>
      </c>
      <c r="F137" s="143" t="str">
        <f t="shared" si="10"/>
        <v>6200.03</v>
      </c>
      <c r="G137" s="143" t="s">
        <v>374</v>
      </c>
      <c r="H137" s="141"/>
      <c r="I137" s="141"/>
      <c r="J137" s="141"/>
      <c r="K137" s="141"/>
      <c r="L137" s="141"/>
      <c r="M137" s="141"/>
      <c r="N137" s="141"/>
      <c r="O137" s="141"/>
      <c r="Q137" s="142"/>
      <c r="R137" s="142"/>
      <c r="S137" s="142"/>
      <c r="T137" s="142"/>
      <c r="U137" s="142"/>
      <c r="V137" s="142"/>
      <c r="W137" s="142"/>
      <c r="X137" s="142"/>
      <c r="Z137" s="178"/>
      <c r="AA137" s="178"/>
      <c r="AB137" s="178"/>
      <c r="AC137" s="178"/>
      <c r="AD137" s="178"/>
      <c r="AE137" s="178"/>
      <c r="AF137" s="174"/>
      <c r="AG137" s="174"/>
      <c r="AI137" s="170"/>
      <c r="AJ137" s="170"/>
      <c r="AK137" s="170">
        <f t="shared" si="11"/>
        <v>0</v>
      </c>
      <c r="AL137" s="172">
        <f>IFERROR(VLOOKUP(B137,[2]rptBudgetaryBudgetCrossOrganiza!$A$7398:$O$7705,13,FALSE),"0")</f>
        <v>0</v>
      </c>
      <c r="AM137" s="172"/>
      <c r="AN137" s="172"/>
      <c r="AO137" s="172"/>
      <c r="AP137" s="172"/>
      <c r="AQ137" s="172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92"/>
      <c r="B138" s="143" t="s">
        <v>308</v>
      </c>
      <c r="C138" s="193" t="s">
        <v>118</v>
      </c>
      <c r="D138" s="193" t="s">
        <v>81</v>
      </c>
      <c r="E138" s="186">
        <v>436</v>
      </c>
      <c r="F138" s="143" t="str">
        <f t="shared" si="10"/>
        <v>6200.04</v>
      </c>
      <c r="G138" s="143" t="s">
        <v>375</v>
      </c>
      <c r="H138" s="141"/>
      <c r="I138" s="141"/>
      <c r="J138" s="141"/>
      <c r="K138" s="141"/>
      <c r="L138" s="141"/>
      <c r="M138" s="141"/>
      <c r="N138" s="141"/>
      <c r="O138" s="141"/>
      <c r="Q138" s="142"/>
      <c r="R138" s="142"/>
      <c r="S138" s="142"/>
      <c r="T138" s="142"/>
      <c r="U138" s="142"/>
      <c r="V138" s="142"/>
      <c r="W138" s="142"/>
      <c r="X138" s="142"/>
      <c r="Z138" s="178"/>
      <c r="AA138" s="178"/>
      <c r="AB138" s="178"/>
      <c r="AC138" s="178"/>
      <c r="AD138" s="178"/>
      <c r="AE138" s="178"/>
      <c r="AF138" s="174"/>
      <c r="AG138" s="174"/>
      <c r="AI138" s="170"/>
      <c r="AJ138" s="170"/>
      <c r="AK138" s="170">
        <f t="shared" si="11"/>
        <v>0</v>
      </c>
      <c r="AL138" s="172">
        <f>IFERROR(VLOOKUP(B138,[2]rptBudgetaryBudgetCrossOrganiza!$A$7398:$O$7705,13,FALSE),"0")</f>
        <v>0</v>
      </c>
      <c r="AM138" s="172"/>
      <c r="AN138" s="172"/>
      <c r="AO138" s="172"/>
      <c r="AP138" s="172"/>
      <c r="AQ138" s="172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92"/>
      <c r="B139" s="143" t="s">
        <v>309</v>
      </c>
      <c r="C139" s="193" t="s">
        <v>118</v>
      </c>
      <c r="D139" s="193" t="s">
        <v>81</v>
      </c>
      <c r="E139" s="186">
        <v>437</v>
      </c>
      <c r="F139" s="143" t="str">
        <f t="shared" si="10"/>
        <v>6200.05</v>
      </c>
      <c r="G139" s="143" t="s">
        <v>376</v>
      </c>
      <c r="H139" s="141"/>
      <c r="I139" s="141"/>
      <c r="J139" s="141"/>
      <c r="K139" s="141"/>
      <c r="L139" s="141"/>
      <c r="M139" s="141"/>
      <c r="N139" s="141"/>
      <c r="O139" s="141"/>
      <c r="Q139" s="142"/>
      <c r="R139" s="142"/>
      <c r="S139" s="142"/>
      <c r="T139" s="142"/>
      <c r="U139" s="142"/>
      <c r="V139" s="142"/>
      <c r="W139" s="142"/>
      <c r="X139" s="142"/>
      <c r="Z139" s="178"/>
      <c r="AA139" s="178"/>
      <c r="AB139" s="178"/>
      <c r="AC139" s="178"/>
      <c r="AD139" s="178"/>
      <c r="AE139" s="178"/>
      <c r="AF139" s="174"/>
      <c r="AG139" s="174"/>
      <c r="AI139" s="170"/>
      <c r="AJ139" s="170"/>
      <c r="AK139" s="170">
        <f t="shared" si="11"/>
        <v>0</v>
      </c>
      <c r="AL139" s="172">
        <f>IFERROR(VLOOKUP(B139,[2]rptBudgetaryBudgetCrossOrganiza!$A$7398:$O$7705,13,FALSE),"0")</f>
        <v>0</v>
      </c>
      <c r="AM139" s="172"/>
      <c r="AN139" s="172"/>
      <c r="AO139" s="172"/>
      <c r="AP139" s="172"/>
      <c r="AQ139" s="172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92"/>
      <c r="B140" s="143" t="s">
        <v>310</v>
      </c>
      <c r="C140" s="193" t="s">
        <v>118</v>
      </c>
      <c r="D140" s="193" t="s">
        <v>81</v>
      </c>
      <c r="E140" s="186">
        <v>438</v>
      </c>
      <c r="F140" s="143" t="str">
        <f t="shared" si="10"/>
        <v>6200.09</v>
      </c>
      <c r="G140" s="143" t="s">
        <v>113</v>
      </c>
      <c r="H140" s="141"/>
      <c r="I140" s="141"/>
      <c r="J140" s="141"/>
      <c r="K140" s="141"/>
      <c r="L140" s="141"/>
      <c r="M140" s="141"/>
      <c r="N140" s="141"/>
      <c r="O140" s="141"/>
      <c r="Q140" s="142"/>
      <c r="R140" s="142"/>
      <c r="S140" s="142"/>
      <c r="T140" s="142"/>
      <c r="U140" s="142"/>
      <c r="V140" s="142"/>
      <c r="W140" s="142"/>
      <c r="X140" s="142"/>
      <c r="Z140" s="178"/>
      <c r="AA140" s="178"/>
      <c r="AB140" s="178"/>
      <c r="AC140" s="178"/>
      <c r="AD140" s="178"/>
      <c r="AE140" s="178"/>
      <c r="AF140" s="174"/>
      <c r="AG140" s="174"/>
      <c r="AI140" s="170"/>
      <c r="AJ140" s="170"/>
      <c r="AK140" s="170">
        <f t="shared" si="11"/>
        <v>0</v>
      </c>
      <c r="AL140" s="172">
        <f>IFERROR(VLOOKUP(B140,[2]rptBudgetaryBudgetCrossOrganiza!$A$7398:$O$7705,13,FALSE),"0")</f>
        <v>0</v>
      </c>
      <c r="AM140" s="172"/>
      <c r="AN140" s="172"/>
      <c r="AO140" s="172"/>
      <c r="AP140" s="172"/>
      <c r="AQ140" s="172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2"/>
      <c r="B141" s="143" t="s">
        <v>311</v>
      </c>
      <c r="C141" s="193" t="s">
        <v>118</v>
      </c>
      <c r="D141" s="193" t="s">
        <v>81</v>
      </c>
      <c r="E141" s="186">
        <v>439</v>
      </c>
      <c r="F141" s="143" t="str">
        <f t="shared" si="10"/>
        <v>6300.01</v>
      </c>
      <c r="G141" s="143" t="s">
        <v>377</v>
      </c>
      <c r="H141" s="141"/>
      <c r="I141" s="141"/>
      <c r="J141" s="141"/>
      <c r="K141" s="141"/>
      <c r="L141" s="141"/>
      <c r="M141" s="141"/>
      <c r="N141" s="141"/>
      <c r="O141" s="141"/>
      <c r="Q141" s="142"/>
      <c r="R141" s="142"/>
      <c r="S141" s="142"/>
      <c r="T141" s="142"/>
      <c r="U141" s="142"/>
      <c r="V141" s="142"/>
      <c r="W141" s="142"/>
      <c r="X141" s="142"/>
      <c r="Z141" s="178"/>
      <c r="AA141" s="178"/>
      <c r="AB141" s="178"/>
      <c r="AC141" s="178"/>
      <c r="AD141" s="178"/>
      <c r="AE141" s="178"/>
      <c r="AF141" s="174"/>
      <c r="AG141" s="174"/>
      <c r="AI141" s="170"/>
      <c r="AJ141" s="170"/>
      <c r="AK141" s="170">
        <f t="shared" si="11"/>
        <v>0</v>
      </c>
      <c r="AL141" s="172">
        <f>IFERROR(VLOOKUP(B141,[2]rptBudgetaryBudgetCrossOrganiza!$A$7398:$O$7705,13,FALSE),"0")</f>
        <v>0</v>
      </c>
      <c r="AM141" s="172"/>
      <c r="AN141" s="172"/>
      <c r="AO141" s="172"/>
      <c r="AP141" s="172"/>
      <c r="AQ141" s="172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92"/>
      <c r="B142" s="143" t="s">
        <v>312</v>
      </c>
      <c r="C142" s="193" t="s">
        <v>118</v>
      </c>
      <c r="D142" s="193" t="s">
        <v>81</v>
      </c>
      <c r="E142" s="186">
        <v>440</v>
      </c>
      <c r="F142" s="143" t="str">
        <f t="shared" si="10"/>
        <v>6300.02</v>
      </c>
      <c r="G142" s="143" t="s">
        <v>378</v>
      </c>
      <c r="H142" s="141"/>
      <c r="I142" s="141"/>
      <c r="J142" s="141"/>
      <c r="K142" s="141"/>
      <c r="L142" s="141"/>
      <c r="M142" s="141"/>
      <c r="N142" s="141"/>
      <c r="O142" s="141"/>
      <c r="Q142" s="142"/>
      <c r="R142" s="142"/>
      <c r="S142" s="142"/>
      <c r="T142" s="142"/>
      <c r="U142" s="142"/>
      <c r="V142" s="142"/>
      <c r="W142" s="142"/>
      <c r="X142" s="142"/>
      <c r="Z142" s="178"/>
      <c r="AA142" s="178"/>
      <c r="AB142" s="178"/>
      <c r="AC142" s="178"/>
      <c r="AD142" s="178"/>
      <c r="AE142" s="178"/>
      <c r="AF142" s="174"/>
      <c r="AG142" s="174"/>
      <c r="AI142" s="170"/>
      <c r="AJ142" s="170"/>
      <c r="AK142" s="170">
        <f t="shared" si="11"/>
        <v>0</v>
      </c>
      <c r="AL142" s="172">
        <f>IFERROR(VLOOKUP(B142,[2]rptBudgetaryBudgetCrossOrganiza!$A$7398:$O$7705,13,FALSE),"0")</f>
        <v>0</v>
      </c>
      <c r="AM142" s="172"/>
      <c r="AN142" s="172"/>
      <c r="AO142" s="172"/>
      <c r="AP142" s="172"/>
      <c r="AQ142" s="172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92"/>
      <c r="B143" s="143" t="s">
        <v>313</v>
      </c>
      <c r="C143" s="193" t="s">
        <v>118</v>
      </c>
      <c r="D143" s="193" t="s">
        <v>81</v>
      </c>
      <c r="E143" s="186">
        <v>441</v>
      </c>
      <c r="F143" s="143" t="str">
        <f t="shared" si="10"/>
        <v>6300.03</v>
      </c>
      <c r="G143" s="143" t="s">
        <v>379</v>
      </c>
      <c r="H143" s="141"/>
      <c r="I143" s="141"/>
      <c r="J143" s="141"/>
      <c r="K143" s="141"/>
      <c r="L143" s="141"/>
      <c r="M143" s="141"/>
      <c r="N143" s="141"/>
      <c r="O143" s="141"/>
      <c r="Q143" s="142"/>
      <c r="R143" s="142"/>
      <c r="S143" s="142"/>
      <c r="T143" s="142"/>
      <c r="U143" s="142"/>
      <c r="V143" s="142"/>
      <c r="W143" s="142"/>
      <c r="X143" s="142"/>
      <c r="Z143" s="178"/>
      <c r="AA143" s="178"/>
      <c r="AB143" s="178"/>
      <c r="AC143" s="178"/>
      <c r="AD143" s="178"/>
      <c r="AE143" s="178"/>
      <c r="AF143" s="174"/>
      <c r="AG143" s="174"/>
      <c r="AI143" s="170"/>
      <c r="AJ143" s="170"/>
      <c r="AK143" s="170">
        <f t="shared" si="11"/>
        <v>0</v>
      </c>
      <c r="AL143" s="172">
        <f>IFERROR(VLOOKUP(B143,[2]rptBudgetaryBudgetCrossOrganiza!$A$7398:$O$7705,13,FALSE),"0")</f>
        <v>0</v>
      </c>
      <c r="AM143" s="172"/>
      <c r="AN143" s="172"/>
      <c r="AO143" s="172"/>
      <c r="AP143" s="172"/>
      <c r="AQ143" s="172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92"/>
      <c r="B144" s="143" t="s">
        <v>314</v>
      </c>
      <c r="C144" s="193" t="s">
        <v>118</v>
      </c>
      <c r="D144" s="193" t="s">
        <v>81</v>
      </c>
      <c r="E144" s="186">
        <v>442</v>
      </c>
      <c r="F144" s="143" t="str">
        <f t="shared" si="10"/>
        <v>6350.01</v>
      </c>
      <c r="G144" s="143" t="s">
        <v>380</v>
      </c>
      <c r="H144" s="141"/>
      <c r="I144" s="141"/>
      <c r="J144" s="141"/>
      <c r="K144" s="141"/>
      <c r="L144" s="141"/>
      <c r="M144" s="141"/>
      <c r="N144" s="141"/>
      <c r="O144" s="141"/>
      <c r="Q144" s="142"/>
      <c r="R144" s="142"/>
      <c r="S144" s="142"/>
      <c r="T144" s="142"/>
      <c r="U144" s="142"/>
      <c r="V144" s="142"/>
      <c r="W144" s="142"/>
      <c r="X144" s="142"/>
      <c r="Z144" s="178"/>
      <c r="AA144" s="178"/>
      <c r="AB144" s="178"/>
      <c r="AC144" s="178"/>
      <c r="AD144" s="178"/>
      <c r="AE144" s="178"/>
      <c r="AF144" s="174"/>
      <c r="AG144" s="174"/>
      <c r="AI144" s="170"/>
      <c r="AJ144" s="170"/>
      <c r="AK144" s="170">
        <f t="shared" si="11"/>
        <v>0</v>
      </c>
      <c r="AL144" s="172">
        <f>IFERROR(VLOOKUP(B144,[2]rptBudgetaryBudgetCrossOrganiza!$A$7398:$O$7705,13,FALSE),"0")</f>
        <v>0</v>
      </c>
      <c r="AM144" s="172"/>
      <c r="AN144" s="172"/>
      <c r="AO144" s="172"/>
      <c r="AP144" s="172"/>
      <c r="AQ144" s="172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92"/>
      <c r="B145" s="143" t="s">
        <v>315</v>
      </c>
      <c r="C145" s="193" t="s">
        <v>118</v>
      </c>
      <c r="D145" s="193" t="s">
        <v>81</v>
      </c>
      <c r="E145" s="186">
        <v>443</v>
      </c>
      <c r="F145" s="143" t="str">
        <f t="shared" si="10"/>
        <v>6350.02</v>
      </c>
      <c r="G145" s="143" t="s">
        <v>381</v>
      </c>
      <c r="H145" s="141"/>
      <c r="I145" s="141"/>
      <c r="J145" s="141"/>
      <c r="K145" s="141"/>
      <c r="L145" s="141"/>
      <c r="M145" s="141"/>
      <c r="N145" s="141"/>
      <c r="O145" s="141"/>
      <c r="Q145" s="142"/>
      <c r="R145" s="142"/>
      <c r="S145" s="142"/>
      <c r="T145" s="142"/>
      <c r="U145" s="142"/>
      <c r="V145" s="142"/>
      <c r="W145" s="142"/>
      <c r="X145" s="142"/>
      <c r="Z145" s="178"/>
      <c r="AA145" s="178"/>
      <c r="AB145" s="178"/>
      <c r="AC145" s="178"/>
      <c r="AD145" s="178"/>
      <c r="AE145" s="178"/>
      <c r="AF145" s="174"/>
      <c r="AG145" s="174"/>
      <c r="AI145" s="170"/>
      <c r="AJ145" s="170"/>
      <c r="AK145" s="170">
        <f t="shared" si="11"/>
        <v>0</v>
      </c>
      <c r="AL145" s="172">
        <f>IFERROR(VLOOKUP(B145,[2]rptBudgetaryBudgetCrossOrganiza!$A$7398:$O$7705,13,FALSE),"0")</f>
        <v>0</v>
      </c>
      <c r="AM145" s="172"/>
      <c r="AN145" s="172"/>
      <c r="AO145" s="172"/>
      <c r="AP145" s="172"/>
      <c r="AQ145" s="172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92"/>
      <c r="B146" s="143" t="s">
        <v>316</v>
      </c>
      <c r="C146" s="193" t="s">
        <v>118</v>
      </c>
      <c r="D146" s="193" t="s">
        <v>81</v>
      </c>
      <c r="E146" s="186">
        <v>444</v>
      </c>
      <c r="F146" s="143" t="str">
        <f t="shared" si="10"/>
        <v>6350.03</v>
      </c>
      <c r="G146" s="143" t="s">
        <v>114</v>
      </c>
      <c r="H146" s="141"/>
      <c r="I146" s="141"/>
      <c r="J146" s="141"/>
      <c r="K146" s="141"/>
      <c r="L146" s="141"/>
      <c r="M146" s="141"/>
      <c r="N146" s="141"/>
      <c r="O146" s="141"/>
      <c r="Q146" s="142"/>
      <c r="R146" s="142"/>
      <c r="S146" s="142"/>
      <c r="T146" s="142"/>
      <c r="U146" s="142"/>
      <c r="V146" s="142"/>
      <c r="W146" s="142"/>
      <c r="X146" s="142"/>
      <c r="Z146" s="178"/>
      <c r="AA146" s="178"/>
      <c r="AB146" s="178"/>
      <c r="AC146" s="178"/>
      <c r="AD146" s="178"/>
      <c r="AE146" s="178"/>
      <c r="AF146" s="174"/>
      <c r="AG146" s="174"/>
      <c r="AI146" s="170"/>
      <c r="AJ146" s="170"/>
      <c r="AK146" s="170">
        <f t="shared" si="11"/>
        <v>0</v>
      </c>
      <c r="AL146" s="172">
        <f>IFERROR(VLOOKUP(B146,[2]rptBudgetaryBudgetCrossOrganiza!$A$7398:$O$7705,13,FALSE),"0")</f>
        <v>0</v>
      </c>
      <c r="AM146" s="172"/>
      <c r="AN146" s="172"/>
      <c r="AO146" s="172"/>
      <c r="AP146" s="172"/>
      <c r="AQ146" s="172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92"/>
      <c r="B147" s="143" t="s">
        <v>317</v>
      </c>
      <c r="C147" s="193" t="s">
        <v>118</v>
      </c>
      <c r="D147" s="193" t="s">
        <v>81</v>
      </c>
      <c r="E147" s="186">
        <v>445</v>
      </c>
      <c r="F147" s="143" t="str">
        <f t="shared" si="10"/>
        <v>6350.04</v>
      </c>
      <c r="G147" s="143" t="s">
        <v>382</v>
      </c>
      <c r="H147" s="141"/>
      <c r="I147" s="141"/>
      <c r="J147" s="141"/>
      <c r="K147" s="141"/>
      <c r="L147" s="141"/>
      <c r="M147" s="141"/>
      <c r="N147" s="141"/>
      <c r="O147" s="141"/>
      <c r="Q147" s="142"/>
      <c r="R147" s="142"/>
      <c r="S147" s="142"/>
      <c r="T147" s="142"/>
      <c r="U147" s="142"/>
      <c r="V147" s="142"/>
      <c r="W147" s="142"/>
      <c r="X147" s="142"/>
      <c r="Z147" s="178"/>
      <c r="AA147" s="178"/>
      <c r="AB147" s="178"/>
      <c r="AC147" s="178"/>
      <c r="AD147" s="178"/>
      <c r="AE147" s="178"/>
      <c r="AF147" s="174"/>
      <c r="AG147" s="174"/>
      <c r="AI147" s="170"/>
      <c r="AJ147" s="170"/>
      <c r="AK147" s="170">
        <f t="shared" si="11"/>
        <v>0</v>
      </c>
      <c r="AL147" s="172">
        <f>IFERROR(VLOOKUP(B147,[2]rptBudgetaryBudgetCrossOrganiza!$A$7398:$O$7705,13,FALSE),"0")</f>
        <v>0</v>
      </c>
      <c r="AM147" s="172"/>
      <c r="AN147" s="172"/>
      <c r="AO147" s="172"/>
      <c r="AP147" s="172"/>
      <c r="AQ147" s="172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92"/>
      <c r="B148" s="143" t="s">
        <v>318</v>
      </c>
      <c r="C148" s="193" t="s">
        <v>118</v>
      </c>
      <c r="D148" s="193" t="s">
        <v>81</v>
      </c>
      <c r="E148" s="186">
        <v>446</v>
      </c>
      <c r="F148" s="143" t="str">
        <f t="shared" si="10"/>
        <v>6350.05</v>
      </c>
      <c r="G148" s="143" t="s">
        <v>383</v>
      </c>
      <c r="H148" s="141"/>
      <c r="I148" s="141"/>
      <c r="J148" s="141"/>
      <c r="K148" s="141"/>
      <c r="L148" s="141"/>
      <c r="M148" s="141"/>
      <c r="N148" s="141"/>
      <c r="O148" s="141"/>
      <c r="Q148" s="142"/>
      <c r="R148" s="142"/>
      <c r="S148" s="142"/>
      <c r="T148" s="142"/>
      <c r="U148" s="142"/>
      <c r="V148" s="142"/>
      <c r="W148" s="142"/>
      <c r="X148" s="142"/>
      <c r="Z148" s="178"/>
      <c r="AA148" s="178"/>
      <c r="AB148" s="178"/>
      <c r="AC148" s="178"/>
      <c r="AD148" s="178"/>
      <c r="AE148" s="178"/>
      <c r="AF148" s="174"/>
      <c r="AG148" s="174"/>
      <c r="AI148" s="170"/>
      <c r="AJ148" s="170"/>
      <c r="AK148" s="170">
        <f t="shared" si="11"/>
        <v>0</v>
      </c>
      <c r="AL148" s="172">
        <f>IFERROR(VLOOKUP(B148,[2]rptBudgetaryBudgetCrossOrganiza!$A$7398:$O$7705,13,FALSE),"0")</f>
        <v>0</v>
      </c>
      <c r="AM148" s="172"/>
      <c r="AN148" s="172"/>
      <c r="AO148" s="172"/>
      <c r="AP148" s="172"/>
      <c r="AQ148" s="172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92"/>
      <c r="B149" s="143" t="s">
        <v>319</v>
      </c>
      <c r="C149" s="193" t="s">
        <v>118</v>
      </c>
      <c r="D149" s="193" t="s">
        <v>81</v>
      </c>
      <c r="E149" s="186">
        <v>447</v>
      </c>
      <c r="F149" s="143" t="str">
        <f t="shared" si="10"/>
        <v>6350.06</v>
      </c>
      <c r="G149" s="143" t="s">
        <v>384</v>
      </c>
      <c r="H149" s="141"/>
      <c r="I149" s="141"/>
      <c r="J149" s="141"/>
      <c r="K149" s="141"/>
      <c r="L149" s="141"/>
      <c r="M149" s="141"/>
      <c r="N149" s="141"/>
      <c r="O149" s="141"/>
      <c r="Q149" s="142"/>
      <c r="R149" s="142"/>
      <c r="S149" s="142"/>
      <c r="T149" s="142"/>
      <c r="U149" s="142"/>
      <c r="V149" s="142"/>
      <c r="W149" s="142"/>
      <c r="X149" s="142"/>
      <c r="Z149" s="178"/>
      <c r="AA149" s="178"/>
      <c r="AB149" s="178"/>
      <c r="AC149" s="178"/>
      <c r="AD149" s="178"/>
      <c r="AE149" s="178"/>
      <c r="AF149" s="174"/>
      <c r="AG149" s="174"/>
      <c r="AI149" s="170"/>
      <c r="AJ149" s="170"/>
      <c r="AK149" s="170">
        <f t="shared" si="11"/>
        <v>0</v>
      </c>
      <c r="AL149" s="172">
        <f>IFERROR(VLOOKUP(B149,[2]rptBudgetaryBudgetCrossOrganiza!$A$7398:$O$7705,13,FALSE),"0")</f>
        <v>0</v>
      </c>
      <c r="AM149" s="172"/>
      <c r="AN149" s="172"/>
      <c r="AO149" s="172"/>
      <c r="AP149" s="172"/>
      <c r="AQ149" s="172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92"/>
      <c r="B150" s="143" t="s">
        <v>320</v>
      </c>
      <c r="C150" s="193" t="s">
        <v>118</v>
      </c>
      <c r="D150" s="193" t="s">
        <v>81</v>
      </c>
      <c r="E150" s="186">
        <v>448</v>
      </c>
      <c r="F150" s="143" t="str">
        <f t="shared" si="10"/>
        <v>6400.01</v>
      </c>
      <c r="G150" s="143" t="s">
        <v>385</v>
      </c>
      <c r="H150" s="141"/>
      <c r="I150" s="141"/>
      <c r="J150" s="141"/>
      <c r="K150" s="141"/>
      <c r="L150" s="141"/>
      <c r="M150" s="141"/>
      <c r="N150" s="141"/>
      <c r="O150" s="141"/>
      <c r="Q150" s="142"/>
      <c r="R150" s="142"/>
      <c r="S150" s="142"/>
      <c r="T150" s="142"/>
      <c r="U150" s="142"/>
      <c r="V150" s="142"/>
      <c r="W150" s="142"/>
      <c r="X150" s="142"/>
      <c r="Z150" s="178"/>
      <c r="AA150" s="178"/>
      <c r="AB150" s="178"/>
      <c r="AC150" s="178"/>
      <c r="AD150" s="178"/>
      <c r="AE150" s="178"/>
      <c r="AF150" s="174"/>
      <c r="AG150" s="174"/>
      <c r="AI150" s="170"/>
      <c r="AJ150" s="170"/>
      <c r="AK150" s="170">
        <f t="shared" si="11"/>
        <v>0</v>
      </c>
      <c r="AL150" s="172">
        <f>IFERROR(VLOOKUP(B150,[2]rptBudgetaryBudgetCrossOrganiza!$A$7398:$O$7705,13,FALSE),"0")</f>
        <v>0</v>
      </c>
      <c r="AM150" s="172"/>
      <c r="AN150" s="172"/>
      <c r="AO150" s="172"/>
      <c r="AP150" s="172"/>
      <c r="AQ150" s="172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2"/>
      <c r="B151" s="143" t="s">
        <v>321</v>
      </c>
      <c r="C151" s="193" t="s">
        <v>118</v>
      </c>
      <c r="D151" s="193" t="s">
        <v>81</v>
      </c>
      <c r="E151" s="186">
        <v>449</v>
      </c>
      <c r="F151" s="143" t="str">
        <f t="shared" si="10"/>
        <v>6400.02</v>
      </c>
      <c r="G151" s="143" t="s">
        <v>386</v>
      </c>
      <c r="H151" s="141"/>
      <c r="I151" s="141"/>
      <c r="J151" s="141"/>
      <c r="K151" s="141"/>
      <c r="L151" s="141"/>
      <c r="M151" s="141"/>
      <c r="N151" s="141"/>
      <c r="O151" s="141"/>
      <c r="Q151" s="142"/>
      <c r="R151" s="142"/>
      <c r="S151" s="142"/>
      <c r="T151" s="142"/>
      <c r="U151" s="142"/>
      <c r="V151" s="142"/>
      <c r="W151" s="142"/>
      <c r="X151" s="142"/>
      <c r="Z151" s="178"/>
      <c r="AA151" s="178"/>
      <c r="AB151" s="178"/>
      <c r="AC151" s="178"/>
      <c r="AD151" s="178"/>
      <c r="AE151" s="178"/>
      <c r="AF151" s="174"/>
      <c r="AG151" s="174"/>
      <c r="AI151" s="170"/>
      <c r="AJ151" s="170"/>
      <c r="AK151" s="170">
        <f t="shared" si="11"/>
        <v>0</v>
      </c>
      <c r="AL151" s="172">
        <f>IFERROR(VLOOKUP(B151,[2]rptBudgetaryBudgetCrossOrganiza!$A$7398:$O$7705,13,FALSE),"0")</f>
        <v>0</v>
      </c>
      <c r="AM151" s="172"/>
      <c r="AN151" s="172"/>
      <c r="AO151" s="172"/>
      <c r="AP151" s="172"/>
      <c r="AQ151" s="172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92"/>
      <c r="B152" s="143" t="s">
        <v>322</v>
      </c>
      <c r="C152" s="193" t="s">
        <v>118</v>
      </c>
      <c r="D152" s="193" t="s">
        <v>81</v>
      </c>
      <c r="E152" s="186">
        <v>450</v>
      </c>
      <c r="F152" s="143" t="str">
        <f t="shared" si="10"/>
        <v>6400.03</v>
      </c>
      <c r="G152" s="143" t="s">
        <v>387</v>
      </c>
      <c r="H152" s="141"/>
      <c r="I152" s="141"/>
      <c r="J152" s="141"/>
      <c r="K152" s="141"/>
      <c r="L152" s="141"/>
      <c r="M152" s="141"/>
      <c r="N152" s="141"/>
      <c r="O152" s="141"/>
      <c r="Q152" s="142"/>
      <c r="R152" s="142"/>
      <c r="S152" s="142"/>
      <c r="T152" s="142"/>
      <c r="U152" s="142"/>
      <c r="V152" s="142"/>
      <c r="W152" s="142"/>
      <c r="X152" s="142"/>
      <c r="Z152" s="178"/>
      <c r="AA152" s="178"/>
      <c r="AB152" s="178"/>
      <c r="AC152" s="178"/>
      <c r="AD152" s="178"/>
      <c r="AE152" s="178"/>
      <c r="AF152" s="174"/>
      <c r="AG152" s="174"/>
      <c r="AI152" s="170"/>
      <c r="AJ152" s="170"/>
      <c r="AK152" s="170">
        <f t="shared" si="11"/>
        <v>0</v>
      </c>
      <c r="AL152" s="172">
        <f>IFERROR(VLOOKUP(B152,[2]rptBudgetaryBudgetCrossOrganiza!$A$7398:$O$7705,13,FALSE),"0")</f>
        <v>0</v>
      </c>
      <c r="AM152" s="172"/>
      <c r="AN152" s="172"/>
      <c r="AO152" s="172"/>
      <c r="AP152" s="172"/>
      <c r="AQ152" s="172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92"/>
      <c r="B153" s="143" t="s">
        <v>323</v>
      </c>
      <c r="C153" s="193" t="s">
        <v>118</v>
      </c>
      <c r="D153" s="193" t="s">
        <v>81</v>
      </c>
      <c r="E153" s="186">
        <v>451</v>
      </c>
      <c r="F153" s="143" t="str">
        <f t="shared" si="10"/>
        <v>6400.04</v>
      </c>
      <c r="G153" s="143" t="s">
        <v>85</v>
      </c>
      <c r="H153" s="141"/>
      <c r="I153" s="141"/>
      <c r="J153" s="141"/>
      <c r="K153" s="141"/>
      <c r="L153" s="141"/>
      <c r="M153" s="141"/>
      <c r="N153" s="141"/>
      <c r="O153" s="141"/>
      <c r="Q153" s="142"/>
      <c r="R153" s="142"/>
      <c r="S153" s="142"/>
      <c r="T153" s="142"/>
      <c r="U153" s="142"/>
      <c r="V153" s="142"/>
      <c r="W153" s="142"/>
      <c r="X153" s="142"/>
      <c r="Z153" s="178"/>
      <c r="AA153" s="178"/>
      <c r="AB153" s="178"/>
      <c r="AC153" s="178"/>
      <c r="AD153" s="178"/>
      <c r="AE153" s="178"/>
      <c r="AF153" s="174"/>
      <c r="AG153" s="174"/>
      <c r="AI153" s="170"/>
      <c r="AJ153" s="170"/>
      <c r="AK153" s="170">
        <f t="shared" si="11"/>
        <v>0</v>
      </c>
      <c r="AL153" s="172">
        <f>IFERROR(VLOOKUP(B153,[2]rptBudgetaryBudgetCrossOrganiza!$A$7398:$O$7705,13,FALSE),"0")</f>
        <v>0</v>
      </c>
      <c r="AM153" s="172"/>
      <c r="AN153" s="172"/>
      <c r="AO153" s="172"/>
      <c r="AP153" s="172"/>
      <c r="AQ153" s="172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92"/>
      <c r="B154" s="143" t="s">
        <v>324</v>
      </c>
      <c r="C154" s="193" t="s">
        <v>118</v>
      </c>
      <c r="D154" s="193" t="s">
        <v>81</v>
      </c>
      <c r="E154" s="186">
        <v>452</v>
      </c>
      <c r="F154" s="143" t="str">
        <f t="shared" si="10"/>
        <v>6400.05</v>
      </c>
      <c r="G154" s="143" t="s">
        <v>388</v>
      </c>
      <c r="H154" s="141"/>
      <c r="I154" s="141"/>
      <c r="J154" s="141"/>
      <c r="K154" s="141"/>
      <c r="L154" s="141"/>
      <c r="M154" s="141"/>
      <c r="N154" s="141"/>
      <c r="O154" s="141"/>
      <c r="Q154" s="142"/>
      <c r="R154" s="142"/>
      <c r="S154" s="142"/>
      <c r="T154" s="142"/>
      <c r="U154" s="142"/>
      <c r="V154" s="142"/>
      <c r="W154" s="142"/>
      <c r="X154" s="142"/>
      <c r="Z154" s="178"/>
      <c r="AA154" s="178"/>
      <c r="AB154" s="178"/>
      <c r="AC154" s="178"/>
      <c r="AD154" s="178"/>
      <c r="AE154" s="178"/>
      <c r="AF154" s="174"/>
      <c r="AG154" s="174"/>
      <c r="AI154" s="170"/>
      <c r="AJ154" s="170"/>
      <c r="AK154" s="170">
        <f t="shared" si="11"/>
        <v>0</v>
      </c>
      <c r="AL154" s="172">
        <f>IFERROR(VLOOKUP(B154,[2]rptBudgetaryBudgetCrossOrganiza!$A$7398:$O$7705,13,FALSE),"0")</f>
        <v>0</v>
      </c>
      <c r="AM154" s="172"/>
      <c r="AN154" s="172"/>
      <c r="AO154" s="172"/>
      <c r="AP154" s="172"/>
      <c r="AQ154" s="172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92"/>
      <c r="B155" s="143" t="s">
        <v>325</v>
      </c>
      <c r="C155" s="193" t="s">
        <v>118</v>
      </c>
      <c r="D155" s="193" t="s">
        <v>81</v>
      </c>
      <c r="E155" s="186">
        <v>453</v>
      </c>
      <c r="F155" s="143" t="str">
        <f t="shared" si="10"/>
        <v>6600.01</v>
      </c>
      <c r="G155" s="143" t="s">
        <v>389</v>
      </c>
      <c r="H155" s="141"/>
      <c r="I155" s="141"/>
      <c r="J155" s="141"/>
      <c r="K155" s="141"/>
      <c r="L155" s="141"/>
      <c r="M155" s="141"/>
      <c r="N155" s="141"/>
      <c r="O155" s="141"/>
      <c r="Q155" s="142"/>
      <c r="R155" s="142"/>
      <c r="S155" s="142"/>
      <c r="T155" s="142"/>
      <c r="U155" s="142"/>
      <c r="V155" s="142"/>
      <c r="W155" s="142"/>
      <c r="X155" s="142"/>
      <c r="Z155" s="178"/>
      <c r="AA155" s="178"/>
      <c r="AB155" s="178"/>
      <c r="AC155" s="178"/>
      <c r="AD155" s="178"/>
      <c r="AE155" s="178"/>
      <c r="AF155" s="174"/>
      <c r="AG155" s="174"/>
      <c r="AI155" s="170"/>
      <c r="AJ155" s="170"/>
      <c r="AK155" s="170">
        <f t="shared" si="11"/>
        <v>0</v>
      </c>
      <c r="AL155" s="172">
        <f>IFERROR(VLOOKUP(B155,[2]rptBudgetaryBudgetCrossOrganiza!$A$7398:$O$7705,13,FALSE),"0")</f>
        <v>0</v>
      </c>
      <c r="AM155" s="172"/>
      <c r="AN155" s="172"/>
      <c r="AO155" s="172"/>
      <c r="AP155" s="172"/>
      <c r="AQ155" s="172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92"/>
      <c r="B156" s="143" t="s">
        <v>326</v>
      </c>
      <c r="C156" s="193" t="s">
        <v>118</v>
      </c>
      <c r="D156" s="193" t="s">
        <v>81</v>
      </c>
      <c r="E156" s="186">
        <v>454</v>
      </c>
      <c r="F156" s="143" t="str">
        <f t="shared" si="10"/>
        <v>6600.03</v>
      </c>
      <c r="G156" s="143" t="s">
        <v>390</v>
      </c>
      <c r="H156" s="141"/>
      <c r="I156" s="141"/>
      <c r="J156" s="141"/>
      <c r="K156" s="141"/>
      <c r="L156" s="141"/>
      <c r="M156" s="141"/>
      <c r="N156" s="141"/>
      <c r="O156" s="141"/>
      <c r="Q156" s="142"/>
      <c r="R156" s="142"/>
      <c r="S156" s="142"/>
      <c r="T156" s="142"/>
      <c r="U156" s="142"/>
      <c r="V156" s="142"/>
      <c r="W156" s="142"/>
      <c r="X156" s="142"/>
      <c r="Z156" s="178"/>
      <c r="AA156" s="178"/>
      <c r="AB156" s="178"/>
      <c r="AC156" s="178"/>
      <c r="AD156" s="178"/>
      <c r="AE156" s="178"/>
      <c r="AF156" s="174"/>
      <c r="AG156" s="174"/>
      <c r="AI156" s="170"/>
      <c r="AJ156" s="170"/>
      <c r="AK156" s="170">
        <f t="shared" si="11"/>
        <v>0</v>
      </c>
      <c r="AL156" s="172">
        <f>IFERROR(VLOOKUP(B156,[2]rptBudgetaryBudgetCrossOrganiza!$A$7398:$O$7705,13,FALSE),"0")</f>
        <v>0</v>
      </c>
      <c r="AM156" s="172"/>
      <c r="AN156" s="172"/>
      <c r="AO156" s="172"/>
      <c r="AP156" s="172"/>
      <c r="AQ156" s="172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92"/>
      <c r="B157" s="143" t="s">
        <v>327</v>
      </c>
      <c r="C157" s="193" t="s">
        <v>118</v>
      </c>
      <c r="D157" s="193" t="s">
        <v>81</v>
      </c>
      <c r="E157" s="186">
        <v>455</v>
      </c>
      <c r="F157" s="143" t="str">
        <f t="shared" si="10"/>
        <v>6600.04</v>
      </c>
      <c r="G157" s="143" t="s">
        <v>86</v>
      </c>
      <c r="H157" s="141"/>
      <c r="I157" s="141"/>
      <c r="J157" s="141"/>
      <c r="K157" s="141"/>
      <c r="L157" s="141"/>
      <c r="M157" s="141"/>
      <c r="N157" s="141"/>
      <c r="O157" s="141"/>
      <c r="Q157" s="142"/>
      <c r="R157" s="142"/>
      <c r="S157" s="142"/>
      <c r="T157" s="142"/>
      <c r="U157" s="142"/>
      <c r="V157" s="142"/>
      <c r="W157" s="142"/>
      <c r="X157" s="142"/>
      <c r="Z157" s="178"/>
      <c r="AA157" s="178"/>
      <c r="AB157" s="178"/>
      <c r="AC157" s="178"/>
      <c r="AD157" s="178"/>
      <c r="AE157" s="178"/>
      <c r="AF157" s="174"/>
      <c r="AG157" s="174"/>
      <c r="AI157" s="170"/>
      <c r="AJ157" s="170"/>
      <c r="AK157" s="170">
        <f t="shared" si="11"/>
        <v>0</v>
      </c>
      <c r="AL157" s="172">
        <f>IFERROR(VLOOKUP(B157,[2]rptBudgetaryBudgetCrossOrganiza!$A$7398:$O$7705,13,FALSE),"0")</f>
        <v>0</v>
      </c>
      <c r="AM157" s="172"/>
      <c r="AN157" s="172"/>
      <c r="AO157" s="172"/>
      <c r="AP157" s="172"/>
      <c r="AQ157" s="172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92"/>
      <c r="B158" s="143" t="s">
        <v>328</v>
      </c>
      <c r="C158" s="193" t="s">
        <v>118</v>
      </c>
      <c r="D158" s="193" t="s">
        <v>81</v>
      </c>
      <c r="E158" s="186">
        <v>456</v>
      </c>
      <c r="F158" s="143" t="str">
        <f t="shared" si="10"/>
        <v>6600.05</v>
      </c>
      <c r="G158" s="143" t="s">
        <v>391</v>
      </c>
      <c r="H158" s="141"/>
      <c r="I158" s="141"/>
      <c r="J158" s="141"/>
      <c r="K158" s="141"/>
      <c r="L158" s="141"/>
      <c r="M158" s="141"/>
      <c r="N158" s="141"/>
      <c r="O158" s="141"/>
      <c r="Q158" s="142"/>
      <c r="R158" s="142"/>
      <c r="S158" s="142"/>
      <c r="T158" s="142"/>
      <c r="U158" s="142"/>
      <c r="V158" s="142"/>
      <c r="W158" s="142"/>
      <c r="X158" s="142"/>
      <c r="Z158" s="178"/>
      <c r="AA158" s="178"/>
      <c r="AB158" s="178"/>
      <c r="AC158" s="178"/>
      <c r="AD158" s="178"/>
      <c r="AE158" s="178"/>
      <c r="AF158" s="174"/>
      <c r="AG158" s="174"/>
      <c r="AI158" s="170"/>
      <c r="AJ158" s="170"/>
      <c r="AK158" s="170">
        <f t="shared" si="11"/>
        <v>0</v>
      </c>
      <c r="AL158" s="172">
        <f>IFERROR(VLOOKUP(B158,[2]rptBudgetaryBudgetCrossOrganiza!$A$7398:$O$7705,13,FALSE),"0")</f>
        <v>0</v>
      </c>
      <c r="AM158" s="172"/>
      <c r="AN158" s="172"/>
      <c r="AO158" s="172"/>
      <c r="AP158" s="172"/>
      <c r="AQ158" s="172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92"/>
      <c r="B159" s="143" t="s">
        <v>329</v>
      </c>
      <c r="C159" s="193" t="s">
        <v>118</v>
      </c>
      <c r="D159" s="193" t="s">
        <v>81</v>
      </c>
      <c r="E159" s="186">
        <v>457</v>
      </c>
      <c r="F159" s="143" t="str">
        <f t="shared" si="10"/>
        <v>6600.06</v>
      </c>
      <c r="G159" s="143" t="s">
        <v>392</v>
      </c>
      <c r="H159" s="141"/>
      <c r="I159" s="141"/>
      <c r="J159" s="141"/>
      <c r="K159" s="141"/>
      <c r="L159" s="141"/>
      <c r="M159" s="141"/>
      <c r="N159" s="141"/>
      <c r="O159" s="141"/>
      <c r="Q159" s="142"/>
      <c r="R159" s="142"/>
      <c r="S159" s="142"/>
      <c r="T159" s="142"/>
      <c r="U159" s="142"/>
      <c r="V159" s="142"/>
      <c r="W159" s="142"/>
      <c r="X159" s="142"/>
      <c r="Z159" s="178"/>
      <c r="AA159" s="178"/>
      <c r="AB159" s="178"/>
      <c r="AC159" s="178"/>
      <c r="AD159" s="178"/>
      <c r="AE159" s="178"/>
      <c r="AF159" s="174"/>
      <c r="AG159" s="174"/>
      <c r="AI159" s="170"/>
      <c r="AJ159" s="170"/>
      <c r="AK159" s="170">
        <f t="shared" si="11"/>
        <v>0</v>
      </c>
      <c r="AL159" s="172">
        <f>IFERROR(VLOOKUP(B159,[2]rptBudgetaryBudgetCrossOrganiza!$A$7398:$O$7705,13,FALSE),"0")</f>
        <v>0</v>
      </c>
      <c r="AM159" s="172"/>
      <c r="AN159" s="172"/>
      <c r="AO159" s="172"/>
      <c r="AP159" s="172"/>
      <c r="AQ159" s="172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92"/>
      <c r="B160" s="143" t="s">
        <v>330</v>
      </c>
      <c r="C160" s="193" t="s">
        <v>118</v>
      </c>
      <c r="D160" s="193" t="s">
        <v>81</v>
      </c>
      <c r="E160" s="186">
        <v>458</v>
      </c>
      <c r="F160" s="143" t="str">
        <f t="shared" si="10"/>
        <v>6600.07</v>
      </c>
      <c r="G160" s="143" t="s">
        <v>393</v>
      </c>
      <c r="H160" s="141"/>
      <c r="I160" s="141"/>
      <c r="J160" s="141"/>
      <c r="K160" s="141"/>
      <c r="L160" s="141"/>
      <c r="M160" s="141"/>
      <c r="N160" s="141"/>
      <c r="O160" s="141"/>
      <c r="Q160" s="142"/>
      <c r="R160" s="142"/>
      <c r="S160" s="142"/>
      <c r="T160" s="142"/>
      <c r="U160" s="142"/>
      <c r="V160" s="142"/>
      <c r="W160" s="142"/>
      <c r="X160" s="142"/>
      <c r="Z160" s="178"/>
      <c r="AA160" s="178"/>
      <c r="AB160" s="178"/>
      <c r="AC160" s="178"/>
      <c r="AD160" s="178"/>
      <c r="AE160" s="178"/>
      <c r="AF160" s="174"/>
      <c r="AG160" s="174"/>
      <c r="AI160" s="170"/>
      <c r="AJ160" s="170"/>
      <c r="AK160" s="170">
        <f t="shared" si="11"/>
        <v>0</v>
      </c>
      <c r="AL160" s="172">
        <f>IFERROR(VLOOKUP(B160,[2]rptBudgetaryBudgetCrossOrganiza!$A$7398:$O$7705,13,FALSE),"0")</f>
        <v>0</v>
      </c>
      <c r="AM160" s="172"/>
      <c r="AN160" s="172"/>
      <c r="AO160" s="172"/>
      <c r="AP160" s="172"/>
      <c r="AQ160" s="172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2"/>
      <c r="B161" s="143" t="s">
        <v>331</v>
      </c>
      <c r="C161" s="193" t="s">
        <v>118</v>
      </c>
      <c r="D161" s="193" t="s">
        <v>81</v>
      </c>
      <c r="E161" s="186">
        <v>459</v>
      </c>
      <c r="F161" s="143" t="str">
        <f t="shared" ref="F161:F174" si="12">RIGHT(B161,7)</f>
        <v>6600.08</v>
      </c>
      <c r="G161" s="143" t="s">
        <v>394</v>
      </c>
      <c r="H161" s="141"/>
      <c r="I161" s="141"/>
      <c r="J161" s="141"/>
      <c r="K161" s="141"/>
      <c r="L161" s="141"/>
      <c r="M161" s="141"/>
      <c r="N161" s="141"/>
      <c r="O161" s="141"/>
      <c r="Q161" s="142"/>
      <c r="R161" s="142"/>
      <c r="S161" s="142"/>
      <c r="T161" s="142"/>
      <c r="U161" s="142"/>
      <c r="V161" s="142"/>
      <c r="W161" s="142"/>
      <c r="X161" s="142"/>
      <c r="Z161" s="178"/>
      <c r="AA161" s="178"/>
      <c r="AB161" s="178"/>
      <c r="AC161" s="178"/>
      <c r="AD161" s="178"/>
      <c r="AE161" s="178"/>
      <c r="AF161" s="174"/>
      <c r="AG161" s="174"/>
      <c r="AI161" s="170"/>
      <c r="AJ161" s="170"/>
      <c r="AK161" s="170">
        <f t="shared" si="11"/>
        <v>0</v>
      </c>
      <c r="AL161" s="172">
        <f>IFERROR(VLOOKUP(B161,[2]rptBudgetaryBudgetCrossOrganiza!$A$7398:$O$7705,13,FALSE),"0")</f>
        <v>0</v>
      </c>
      <c r="AM161" s="172"/>
      <c r="AN161" s="172"/>
      <c r="AO161" s="172"/>
      <c r="AP161" s="172"/>
      <c r="AQ161" s="172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92"/>
      <c r="B162" s="143" t="s">
        <v>332</v>
      </c>
      <c r="C162" s="193" t="s">
        <v>118</v>
      </c>
      <c r="D162" s="193" t="s">
        <v>81</v>
      </c>
      <c r="E162" s="186">
        <v>460</v>
      </c>
      <c r="F162" s="143" t="str">
        <f t="shared" si="12"/>
        <v>6600.14</v>
      </c>
      <c r="G162" s="143" t="s">
        <v>395</v>
      </c>
      <c r="H162" s="141"/>
      <c r="I162" s="141"/>
      <c r="J162" s="141"/>
      <c r="K162" s="141"/>
      <c r="L162" s="141"/>
      <c r="M162" s="141"/>
      <c r="N162" s="141"/>
      <c r="O162" s="141"/>
      <c r="Q162" s="142"/>
      <c r="R162" s="142"/>
      <c r="S162" s="142"/>
      <c r="T162" s="142"/>
      <c r="U162" s="142"/>
      <c r="V162" s="142"/>
      <c r="W162" s="142"/>
      <c r="X162" s="142"/>
      <c r="Z162" s="178"/>
      <c r="AA162" s="178"/>
      <c r="AB162" s="178"/>
      <c r="AC162" s="178"/>
      <c r="AD162" s="178"/>
      <c r="AE162" s="178"/>
      <c r="AF162" s="174"/>
      <c r="AG162" s="174"/>
      <c r="AI162" s="170"/>
      <c r="AJ162" s="170"/>
      <c r="AK162" s="170">
        <f t="shared" si="11"/>
        <v>0</v>
      </c>
      <c r="AL162" s="172">
        <f>IFERROR(VLOOKUP(B162,[2]rptBudgetaryBudgetCrossOrganiza!$A$7398:$O$7705,13,FALSE),"0")</f>
        <v>0</v>
      </c>
      <c r="AM162" s="172"/>
      <c r="AN162" s="172"/>
      <c r="AO162" s="172"/>
      <c r="AP162" s="172"/>
      <c r="AQ162" s="172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92"/>
      <c r="B163" s="143" t="s">
        <v>333</v>
      </c>
      <c r="C163" s="193" t="s">
        <v>118</v>
      </c>
      <c r="D163" s="193" t="s">
        <v>81</v>
      </c>
      <c r="E163" s="186">
        <v>461</v>
      </c>
      <c r="F163" s="143" t="str">
        <f t="shared" si="12"/>
        <v>6600.24</v>
      </c>
      <c r="G163" s="143" t="s">
        <v>396</v>
      </c>
      <c r="H163" s="141"/>
      <c r="I163" s="141"/>
      <c r="J163" s="141"/>
      <c r="K163" s="141"/>
      <c r="L163" s="141"/>
      <c r="M163" s="141"/>
      <c r="N163" s="141"/>
      <c r="O163" s="141"/>
      <c r="Q163" s="142"/>
      <c r="R163" s="142"/>
      <c r="S163" s="142"/>
      <c r="T163" s="142"/>
      <c r="U163" s="142"/>
      <c r="V163" s="142"/>
      <c r="W163" s="142"/>
      <c r="X163" s="142"/>
      <c r="Z163" s="178"/>
      <c r="AA163" s="178"/>
      <c r="AB163" s="178"/>
      <c r="AC163" s="178"/>
      <c r="AD163" s="178"/>
      <c r="AE163" s="178"/>
      <c r="AF163" s="174"/>
      <c r="AG163" s="174"/>
      <c r="AI163" s="170"/>
      <c r="AJ163" s="170"/>
      <c r="AK163" s="170">
        <f t="shared" si="11"/>
        <v>0</v>
      </c>
      <c r="AL163" s="172">
        <f>IFERROR(VLOOKUP(B163,[2]rptBudgetaryBudgetCrossOrganiza!$A$7398:$O$7705,13,FALSE),"0")</f>
        <v>0</v>
      </c>
      <c r="AM163" s="172"/>
      <c r="AN163" s="172"/>
      <c r="AO163" s="172"/>
      <c r="AP163" s="172"/>
      <c r="AQ163" s="172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92"/>
      <c r="B164" s="143" t="s">
        <v>334</v>
      </c>
      <c r="C164" s="193" t="s">
        <v>118</v>
      </c>
      <c r="D164" s="193" t="s">
        <v>81</v>
      </c>
      <c r="E164" s="186">
        <v>462</v>
      </c>
      <c r="F164" s="143" t="str">
        <f t="shared" si="12"/>
        <v>6600.25</v>
      </c>
      <c r="G164" s="143" t="s">
        <v>115</v>
      </c>
      <c r="H164" s="141"/>
      <c r="I164" s="141"/>
      <c r="J164" s="141"/>
      <c r="K164" s="141"/>
      <c r="L164" s="141"/>
      <c r="M164" s="141"/>
      <c r="N164" s="141"/>
      <c r="O164" s="141"/>
      <c r="Q164" s="142"/>
      <c r="R164" s="142"/>
      <c r="S164" s="142"/>
      <c r="T164" s="142"/>
      <c r="U164" s="142"/>
      <c r="V164" s="142"/>
      <c r="W164" s="142"/>
      <c r="X164" s="142"/>
      <c r="Z164" s="178"/>
      <c r="AA164" s="178"/>
      <c r="AB164" s="178"/>
      <c r="AC164" s="178"/>
      <c r="AD164" s="178"/>
      <c r="AE164" s="178"/>
      <c r="AF164" s="174"/>
      <c r="AG164" s="174"/>
      <c r="AI164" s="170"/>
      <c r="AJ164" s="170"/>
      <c r="AK164" s="170">
        <f t="shared" si="11"/>
        <v>0</v>
      </c>
      <c r="AL164" s="172">
        <f>IFERROR(VLOOKUP(B164,[2]rptBudgetaryBudgetCrossOrganiza!$A$7398:$O$7705,13,FALSE),"0")</f>
        <v>0</v>
      </c>
      <c r="AM164" s="172"/>
      <c r="AN164" s="172"/>
      <c r="AO164" s="172"/>
      <c r="AP164" s="172"/>
      <c r="AQ164" s="172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92"/>
      <c r="B165" s="143" t="s">
        <v>335</v>
      </c>
      <c r="C165" s="193" t="s">
        <v>118</v>
      </c>
      <c r="D165" s="193" t="s">
        <v>81</v>
      </c>
      <c r="E165" s="186">
        <v>463</v>
      </c>
      <c r="F165" s="143" t="str">
        <f t="shared" si="12"/>
        <v>6600.26</v>
      </c>
      <c r="G165" s="143" t="s">
        <v>122</v>
      </c>
      <c r="H165" s="141"/>
      <c r="I165" s="141"/>
      <c r="J165" s="141"/>
      <c r="K165" s="141"/>
      <c r="L165" s="141"/>
      <c r="M165" s="141"/>
      <c r="N165" s="141"/>
      <c r="O165" s="141"/>
      <c r="Q165" s="142"/>
      <c r="R165" s="142"/>
      <c r="S165" s="142"/>
      <c r="T165" s="142"/>
      <c r="U165" s="142"/>
      <c r="V165" s="142"/>
      <c r="W165" s="142"/>
      <c r="X165" s="142"/>
      <c r="Z165" s="178"/>
      <c r="AA165" s="178"/>
      <c r="AB165" s="178"/>
      <c r="AC165" s="178"/>
      <c r="AD165" s="178"/>
      <c r="AE165" s="178"/>
      <c r="AF165" s="174"/>
      <c r="AG165" s="174"/>
      <c r="AI165" s="170"/>
      <c r="AJ165" s="170"/>
      <c r="AK165" s="170">
        <f t="shared" si="11"/>
        <v>0</v>
      </c>
      <c r="AL165" s="172">
        <f>IFERROR(VLOOKUP(B165,[2]rptBudgetaryBudgetCrossOrganiza!$A$7398:$O$7705,13,FALSE),"0")</f>
        <v>0</v>
      </c>
      <c r="AM165" s="172"/>
      <c r="AN165" s="172"/>
      <c r="AO165" s="172"/>
      <c r="AP165" s="172"/>
      <c r="AQ165" s="172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92"/>
      <c r="B166" s="143" t="s">
        <v>336</v>
      </c>
      <c r="C166" s="193" t="s">
        <v>118</v>
      </c>
      <c r="D166" s="193" t="s">
        <v>81</v>
      </c>
      <c r="E166" s="186">
        <v>464</v>
      </c>
      <c r="F166" s="143" t="str">
        <f t="shared" si="12"/>
        <v>6600.27</v>
      </c>
      <c r="G166" s="143" t="s">
        <v>397</v>
      </c>
      <c r="H166" s="141"/>
      <c r="I166" s="141"/>
      <c r="J166" s="141"/>
      <c r="K166" s="141"/>
      <c r="L166" s="141"/>
      <c r="M166" s="141"/>
      <c r="N166" s="141"/>
      <c r="O166" s="141"/>
      <c r="Q166" s="142"/>
      <c r="R166" s="142"/>
      <c r="S166" s="142"/>
      <c r="T166" s="142"/>
      <c r="U166" s="142"/>
      <c r="V166" s="142"/>
      <c r="W166" s="142"/>
      <c r="X166" s="142"/>
      <c r="Z166" s="178"/>
      <c r="AA166" s="178"/>
      <c r="AB166" s="178"/>
      <c r="AC166" s="178"/>
      <c r="AD166" s="178"/>
      <c r="AE166" s="178"/>
      <c r="AF166" s="174"/>
      <c r="AG166" s="174"/>
      <c r="AI166" s="170"/>
      <c r="AJ166" s="170"/>
      <c r="AK166" s="170">
        <f t="shared" si="11"/>
        <v>0</v>
      </c>
      <c r="AL166" s="172">
        <f>IFERROR(VLOOKUP(B166,[2]rptBudgetaryBudgetCrossOrganiza!$A$7398:$O$7705,13,FALSE),"0")</f>
        <v>0</v>
      </c>
      <c r="AM166" s="172"/>
      <c r="AN166" s="172"/>
      <c r="AO166" s="172"/>
      <c r="AP166" s="172"/>
      <c r="AQ166" s="172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92"/>
      <c r="B167" s="143" t="s">
        <v>337</v>
      </c>
      <c r="C167" s="193" t="s">
        <v>118</v>
      </c>
      <c r="D167" s="193" t="s">
        <v>81</v>
      </c>
      <c r="E167" s="186">
        <v>465</v>
      </c>
      <c r="F167" s="143" t="str">
        <f t="shared" si="12"/>
        <v>6600.29</v>
      </c>
      <c r="G167" s="143" t="s">
        <v>398</v>
      </c>
      <c r="H167" s="141"/>
      <c r="I167" s="141"/>
      <c r="J167" s="141"/>
      <c r="K167" s="141"/>
      <c r="L167" s="141"/>
      <c r="M167" s="141"/>
      <c r="N167" s="141"/>
      <c r="O167" s="141"/>
      <c r="Q167" s="142"/>
      <c r="R167" s="142"/>
      <c r="S167" s="142"/>
      <c r="T167" s="142"/>
      <c r="U167" s="142"/>
      <c r="V167" s="142"/>
      <c r="W167" s="142"/>
      <c r="X167" s="142"/>
      <c r="Z167" s="178"/>
      <c r="AA167" s="178"/>
      <c r="AB167" s="178"/>
      <c r="AC167" s="178"/>
      <c r="AD167" s="178"/>
      <c r="AE167" s="178"/>
      <c r="AF167" s="174"/>
      <c r="AG167" s="174"/>
      <c r="AI167" s="170"/>
      <c r="AJ167" s="170"/>
      <c r="AK167" s="170">
        <f t="shared" si="11"/>
        <v>0</v>
      </c>
      <c r="AL167" s="172">
        <f>IFERROR(VLOOKUP(B167,[2]rptBudgetaryBudgetCrossOrganiza!$A$7398:$O$7705,13,FALSE),"0")</f>
        <v>0</v>
      </c>
      <c r="AM167" s="172"/>
      <c r="AN167" s="172"/>
      <c r="AO167" s="172"/>
      <c r="AP167" s="172"/>
      <c r="AQ167" s="172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92"/>
      <c r="B168" s="143" t="s">
        <v>338</v>
      </c>
      <c r="C168" s="193" t="s">
        <v>118</v>
      </c>
      <c r="D168" s="193" t="s">
        <v>81</v>
      </c>
      <c r="E168" s="186">
        <v>466</v>
      </c>
      <c r="F168" s="143" t="str">
        <f t="shared" si="12"/>
        <v>6600.30</v>
      </c>
      <c r="G168" s="143" t="s">
        <v>399</v>
      </c>
      <c r="H168" s="141"/>
      <c r="I168" s="141"/>
      <c r="J168" s="141"/>
      <c r="K168" s="141"/>
      <c r="L168" s="141"/>
      <c r="M168" s="141"/>
      <c r="N168" s="141"/>
      <c r="O168" s="141"/>
      <c r="Q168" s="142"/>
      <c r="R168" s="142"/>
      <c r="S168" s="142"/>
      <c r="T168" s="142"/>
      <c r="U168" s="142"/>
      <c r="V168" s="142"/>
      <c r="W168" s="142"/>
      <c r="X168" s="142"/>
      <c r="Z168" s="178"/>
      <c r="AA168" s="178"/>
      <c r="AB168" s="178"/>
      <c r="AC168" s="178"/>
      <c r="AD168" s="178"/>
      <c r="AE168" s="178"/>
      <c r="AF168" s="174"/>
      <c r="AG168" s="174"/>
      <c r="AI168" s="170"/>
      <c r="AJ168" s="170"/>
      <c r="AK168" s="170">
        <f t="shared" si="11"/>
        <v>0</v>
      </c>
      <c r="AL168" s="172">
        <f>IFERROR(VLOOKUP(B168,[2]rptBudgetaryBudgetCrossOrganiza!$A$7398:$O$7705,13,FALSE),"0")</f>
        <v>0</v>
      </c>
      <c r="AM168" s="172"/>
      <c r="AN168" s="172"/>
      <c r="AO168" s="172"/>
      <c r="AP168" s="172"/>
      <c r="AQ168" s="172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92"/>
      <c r="B169" s="143" t="s">
        <v>339</v>
      </c>
      <c r="C169" s="193" t="s">
        <v>118</v>
      </c>
      <c r="D169" s="193" t="s">
        <v>81</v>
      </c>
      <c r="E169" s="186">
        <v>467</v>
      </c>
      <c r="F169" s="143" t="str">
        <f t="shared" si="12"/>
        <v>7000.03</v>
      </c>
      <c r="G169" s="143" t="s">
        <v>400</v>
      </c>
      <c r="H169" s="141"/>
      <c r="I169" s="141"/>
      <c r="J169" s="141"/>
      <c r="K169" s="141"/>
      <c r="L169" s="141"/>
      <c r="M169" s="141"/>
      <c r="N169" s="141"/>
      <c r="O169" s="141"/>
      <c r="Q169" s="142"/>
      <c r="R169" s="142"/>
      <c r="S169" s="142"/>
      <c r="T169" s="142"/>
      <c r="U169" s="142"/>
      <c r="V169" s="142"/>
      <c r="W169" s="142"/>
      <c r="X169" s="142"/>
      <c r="Z169" s="178"/>
      <c r="AA169" s="178"/>
      <c r="AB169" s="178"/>
      <c r="AC169" s="178"/>
      <c r="AD169" s="178"/>
      <c r="AE169" s="178"/>
      <c r="AF169" s="174"/>
      <c r="AG169" s="174"/>
      <c r="AI169" s="170"/>
      <c r="AJ169" s="170"/>
      <c r="AK169" s="170">
        <f t="shared" si="11"/>
        <v>0</v>
      </c>
      <c r="AL169" s="172">
        <f>IFERROR(VLOOKUP(B169,[2]rptBudgetaryBudgetCrossOrganiza!$A$7398:$O$7705,13,FALSE),"0")</f>
        <v>0</v>
      </c>
      <c r="AM169" s="172"/>
      <c r="AN169" s="172"/>
      <c r="AO169" s="172"/>
      <c r="AP169" s="172"/>
      <c r="AQ169" s="172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92"/>
      <c r="B170" s="143" t="s">
        <v>340</v>
      </c>
      <c r="C170" s="193" t="s">
        <v>118</v>
      </c>
      <c r="D170" s="193" t="s">
        <v>81</v>
      </c>
      <c r="E170" s="186">
        <v>468</v>
      </c>
      <c r="F170" s="143" t="str">
        <f t="shared" si="12"/>
        <v>7000.04</v>
      </c>
      <c r="G170" s="143" t="s">
        <v>401</v>
      </c>
      <c r="H170" s="141"/>
      <c r="I170" s="141"/>
      <c r="J170" s="141"/>
      <c r="K170" s="141"/>
      <c r="L170" s="141"/>
      <c r="M170" s="141"/>
      <c r="N170" s="141"/>
      <c r="O170" s="141"/>
      <c r="Q170" s="142"/>
      <c r="R170" s="142"/>
      <c r="S170" s="142"/>
      <c r="T170" s="142"/>
      <c r="U170" s="142"/>
      <c r="V170" s="142"/>
      <c r="W170" s="142"/>
      <c r="X170" s="142"/>
      <c r="Z170" s="178"/>
      <c r="AA170" s="178"/>
      <c r="AB170" s="178"/>
      <c r="AC170" s="178"/>
      <c r="AD170" s="178"/>
      <c r="AE170" s="178"/>
      <c r="AF170" s="174"/>
      <c r="AG170" s="174"/>
      <c r="AI170" s="170"/>
      <c r="AJ170" s="170"/>
      <c r="AK170" s="170">
        <f t="shared" si="11"/>
        <v>0</v>
      </c>
      <c r="AL170" s="172">
        <f>IFERROR(VLOOKUP(B170,[2]rptBudgetaryBudgetCrossOrganiza!$A$7398:$O$7705,13,FALSE),"0")</f>
        <v>0</v>
      </c>
      <c r="AM170" s="172"/>
      <c r="AN170" s="172"/>
      <c r="AO170" s="172"/>
      <c r="AP170" s="172"/>
      <c r="AQ170" s="172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2"/>
      <c r="B171" s="143" t="s">
        <v>341</v>
      </c>
      <c r="C171" s="193" t="s">
        <v>118</v>
      </c>
      <c r="D171" s="193" t="s">
        <v>81</v>
      </c>
      <c r="E171" s="186">
        <v>469</v>
      </c>
      <c r="F171" s="143" t="str">
        <f t="shared" si="12"/>
        <v>7000.07</v>
      </c>
      <c r="G171" s="143" t="s">
        <v>185</v>
      </c>
      <c r="H171" s="141"/>
      <c r="I171" s="141"/>
      <c r="J171" s="141"/>
      <c r="K171" s="141"/>
      <c r="L171" s="141"/>
      <c r="M171" s="141"/>
      <c r="N171" s="141"/>
      <c r="O171" s="141"/>
      <c r="Q171" s="142"/>
      <c r="R171" s="142"/>
      <c r="S171" s="142"/>
      <c r="T171" s="142"/>
      <c r="U171" s="142"/>
      <c r="V171" s="142"/>
      <c r="W171" s="142"/>
      <c r="X171" s="142"/>
      <c r="Z171" s="178"/>
      <c r="AA171" s="178"/>
      <c r="AB171" s="178"/>
      <c r="AC171" s="178"/>
      <c r="AD171" s="178"/>
      <c r="AE171" s="178"/>
      <c r="AF171" s="174"/>
      <c r="AG171" s="174"/>
      <c r="AI171" s="170"/>
      <c r="AJ171" s="170"/>
      <c r="AK171" s="170">
        <f t="shared" si="11"/>
        <v>0</v>
      </c>
      <c r="AL171" s="172">
        <f>IFERROR(VLOOKUP(B171,[2]rptBudgetaryBudgetCrossOrganiza!$A$7398:$O$7705,13,FALSE),"0")</f>
        <v>0</v>
      </c>
      <c r="AM171" s="172"/>
      <c r="AN171" s="172"/>
      <c r="AO171" s="172"/>
      <c r="AP171" s="172"/>
      <c r="AQ171" s="172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92"/>
      <c r="B172" s="143" t="s">
        <v>342</v>
      </c>
      <c r="C172" s="193" t="s">
        <v>118</v>
      </c>
      <c r="D172" s="193" t="s">
        <v>81</v>
      </c>
      <c r="E172" s="186">
        <v>470</v>
      </c>
      <c r="F172" s="143" t="str">
        <f t="shared" si="12"/>
        <v>7000.08</v>
      </c>
      <c r="G172" s="143" t="s">
        <v>116</v>
      </c>
      <c r="H172" s="141"/>
      <c r="I172" s="141"/>
      <c r="J172" s="141"/>
      <c r="K172" s="141"/>
      <c r="L172" s="141"/>
      <c r="M172" s="141"/>
      <c r="N172" s="141"/>
      <c r="O172" s="141"/>
      <c r="Q172" s="142"/>
      <c r="R172" s="142"/>
      <c r="S172" s="142"/>
      <c r="T172" s="142"/>
      <c r="U172" s="142"/>
      <c r="V172" s="142"/>
      <c r="W172" s="142"/>
      <c r="X172" s="142"/>
      <c r="Z172" s="178"/>
      <c r="AA172" s="178"/>
      <c r="AB172" s="178"/>
      <c r="AC172" s="178"/>
      <c r="AD172" s="178"/>
      <c r="AE172" s="178"/>
      <c r="AF172" s="174"/>
      <c r="AG172" s="174"/>
      <c r="AI172" s="170"/>
      <c r="AJ172" s="170"/>
      <c r="AK172" s="170">
        <f t="shared" si="11"/>
        <v>0</v>
      </c>
      <c r="AL172" s="172">
        <f>IFERROR(VLOOKUP(B172,[2]rptBudgetaryBudgetCrossOrganiza!$A$7398:$O$7705,13,FALSE),"0")</f>
        <v>0</v>
      </c>
      <c r="AM172" s="172"/>
      <c r="AN172" s="172"/>
      <c r="AO172" s="172"/>
      <c r="AP172" s="172"/>
      <c r="AQ172" s="172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A173" s="192"/>
      <c r="B173" s="143" t="s">
        <v>343</v>
      </c>
      <c r="C173" s="193" t="s">
        <v>118</v>
      </c>
      <c r="D173" s="193" t="s">
        <v>81</v>
      </c>
      <c r="E173" s="186">
        <v>471</v>
      </c>
      <c r="F173" s="143" t="str">
        <f t="shared" si="12"/>
        <v>7000.12</v>
      </c>
      <c r="G173" s="143" t="s">
        <v>402</v>
      </c>
      <c r="H173" s="141"/>
      <c r="I173" s="141"/>
      <c r="J173" s="141"/>
      <c r="K173" s="141"/>
      <c r="L173" s="141"/>
      <c r="M173" s="141"/>
      <c r="N173" s="141"/>
      <c r="O173" s="141"/>
      <c r="Q173" s="142"/>
      <c r="R173" s="142"/>
      <c r="S173" s="142"/>
      <c r="T173" s="142"/>
      <c r="U173" s="142"/>
      <c r="V173" s="142"/>
      <c r="W173" s="142"/>
      <c r="X173" s="142"/>
      <c r="Z173" s="178"/>
      <c r="AA173" s="178"/>
      <c r="AB173" s="178"/>
      <c r="AC173" s="178"/>
      <c r="AD173" s="178"/>
      <c r="AE173" s="178"/>
      <c r="AF173" s="174"/>
      <c r="AG173" s="174"/>
      <c r="AI173" s="170"/>
      <c r="AJ173" s="170"/>
      <c r="AK173" s="170">
        <f t="shared" si="11"/>
        <v>0</v>
      </c>
      <c r="AL173" s="172">
        <f>IFERROR(VLOOKUP(B173,[2]rptBudgetaryBudgetCrossOrganiza!$A$7398:$O$7705,13,FALSE),"0")</f>
        <v>0</v>
      </c>
      <c r="AM173" s="172"/>
      <c r="AN173" s="172"/>
      <c r="AO173" s="172"/>
      <c r="AP173" s="172"/>
      <c r="AQ173" s="172"/>
      <c r="AS173" s="142"/>
      <c r="AT173" s="142"/>
      <c r="AU173" s="142"/>
      <c r="AV173" s="142"/>
      <c r="AW173" s="142"/>
      <c r="AX173" s="142"/>
      <c r="AY173" s="142"/>
      <c r="AZ173" s="142"/>
    </row>
    <row r="174" spans="1:52" x14ac:dyDescent="0.2">
      <c r="A174" s="192"/>
      <c r="B174" s="143" t="s">
        <v>344</v>
      </c>
      <c r="C174" s="193" t="s">
        <v>118</v>
      </c>
      <c r="D174" s="193" t="s">
        <v>81</v>
      </c>
      <c r="E174" s="186">
        <v>472</v>
      </c>
      <c r="F174" s="143" t="str">
        <f t="shared" si="12"/>
        <v>7000.99</v>
      </c>
      <c r="G174" s="143" t="s">
        <v>82</v>
      </c>
      <c r="H174" s="141"/>
      <c r="I174" s="141"/>
      <c r="J174" s="141"/>
      <c r="K174" s="141"/>
      <c r="L174" s="141"/>
      <c r="M174" s="141"/>
      <c r="N174" s="141"/>
      <c r="O174" s="141"/>
      <c r="Q174" s="142"/>
      <c r="R174" s="142"/>
      <c r="S174" s="142"/>
      <c r="T174" s="142"/>
      <c r="U174" s="142"/>
      <c r="V174" s="142"/>
      <c r="W174" s="142"/>
      <c r="X174" s="142"/>
      <c r="Z174" s="178"/>
      <c r="AA174" s="178"/>
      <c r="AB174" s="178"/>
      <c r="AC174" s="178"/>
      <c r="AD174" s="178"/>
      <c r="AE174" s="178"/>
      <c r="AF174" s="174"/>
      <c r="AG174" s="174"/>
      <c r="AI174" s="170"/>
      <c r="AJ174" s="170"/>
      <c r="AK174" s="170">
        <f t="shared" si="11"/>
        <v>0</v>
      </c>
      <c r="AL174" s="172">
        <f>IFERROR(VLOOKUP(B174,[2]rptBudgetaryBudgetCrossOrganiza!$A$7398:$O$7705,13,FALSE),"0")</f>
        <v>0</v>
      </c>
      <c r="AM174" s="172"/>
      <c r="AN174" s="172"/>
      <c r="AO174" s="172"/>
      <c r="AP174" s="172"/>
      <c r="AQ174" s="172"/>
      <c r="AS174" s="142"/>
      <c r="AT174" s="142"/>
      <c r="AU174" s="142"/>
      <c r="AV174" s="142"/>
      <c r="AW174" s="142"/>
      <c r="AX174" s="142"/>
      <c r="AY174" s="142"/>
      <c r="AZ174" s="142"/>
    </row>
    <row r="175" spans="1:52" x14ac:dyDescent="0.2">
      <c r="H175" s="143">
        <f>SUBTOTAL(9,H3:H174)</f>
        <v>165265</v>
      </c>
      <c r="I175" s="143">
        <f>SUBTOTAL(9,I3:I174)</f>
        <v>3453160</v>
      </c>
      <c r="J175" s="143">
        <f>SUM(J3:J174)</f>
        <v>0</v>
      </c>
      <c r="K175" s="143">
        <f>SUM(K3:K174)</f>
        <v>0</v>
      </c>
      <c r="L175" s="143">
        <f>SUM(L3:L174)</f>
        <v>0</v>
      </c>
      <c r="M175" s="143">
        <f>SUM(M3:M174)</f>
        <v>434113.18</v>
      </c>
      <c r="N175" s="143">
        <f>SUBTOTAL(9,N3:N174)</f>
        <v>434113.18</v>
      </c>
      <c r="O175" s="143">
        <f>SUM(O3:O174)</f>
        <v>-3019046.8200000003</v>
      </c>
      <c r="Q175" s="143">
        <f t="shared" ref="Q175:W175" si="13">SUBTOTAL(9,Q3:Q174)</f>
        <v>610090</v>
      </c>
      <c r="R175" s="143">
        <f t="shared" si="13"/>
        <v>2979520</v>
      </c>
      <c r="S175" s="143">
        <f t="shared" si="13"/>
        <v>0</v>
      </c>
      <c r="T175" s="143">
        <f t="shared" si="13"/>
        <v>0</v>
      </c>
      <c r="U175" s="143">
        <f t="shared" si="13"/>
        <v>0</v>
      </c>
      <c r="V175" s="143">
        <f t="shared" si="13"/>
        <v>169300.13</v>
      </c>
      <c r="W175" s="143">
        <f t="shared" si="13"/>
        <v>169300.13</v>
      </c>
      <c r="X175" s="143">
        <f>SUM(X3:X174)</f>
        <v>-2810219.87</v>
      </c>
      <c r="Z175" s="143">
        <f t="shared" ref="Z175:AG175" si="14">SUBTOTAL(9,Z3:Z174)</f>
        <v>540475</v>
      </c>
      <c r="AA175" s="143">
        <f t="shared" si="14"/>
        <v>3350048</v>
      </c>
      <c r="AB175" s="143">
        <f t="shared" si="14"/>
        <v>0</v>
      </c>
      <c r="AC175" s="143">
        <f t="shared" si="14"/>
        <v>0</v>
      </c>
      <c r="AD175" s="143">
        <f t="shared" si="14"/>
        <v>0</v>
      </c>
      <c r="AE175" s="143">
        <f t="shared" si="14"/>
        <v>183284.59</v>
      </c>
      <c r="AF175" s="143">
        <f t="shared" si="14"/>
        <v>183284.59</v>
      </c>
      <c r="AG175" s="143">
        <f t="shared" si="14"/>
        <v>-3166763.41</v>
      </c>
      <c r="AI175" s="143">
        <f t="shared" ref="AI175:AQ175" si="15">SUM(AI3:AI174)</f>
        <v>1055475</v>
      </c>
      <c r="AJ175" s="143">
        <f t="shared" si="15"/>
        <v>1055475</v>
      </c>
      <c r="AK175" s="143">
        <f t="shared" si="15"/>
        <v>1055475</v>
      </c>
      <c r="AL175" s="143">
        <f t="shared" si="15"/>
        <v>0</v>
      </c>
      <c r="AM175" s="143">
        <f t="shared" si="15"/>
        <v>0</v>
      </c>
      <c r="AN175" s="143">
        <f t="shared" si="15"/>
        <v>0</v>
      </c>
      <c r="AO175" s="143">
        <f t="shared" si="15"/>
        <v>0</v>
      </c>
      <c r="AP175" s="143">
        <f t="shared" si="15"/>
        <v>0</v>
      </c>
      <c r="AQ175" s="143">
        <f t="shared" si="15"/>
        <v>-1055475</v>
      </c>
      <c r="AS175" s="143">
        <f t="shared" ref="AS175:AZ175" si="16">SUM(AS3:AS174)</f>
        <v>0</v>
      </c>
      <c r="AT175" s="143">
        <f t="shared" si="16"/>
        <v>0</v>
      </c>
      <c r="AU175" s="143">
        <f t="shared" si="16"/>
        <v>0</v>
      </c>
      <c r="AV175" s="143">
        <f t="shared" si="16"/>
        <v>0</v>
      </c>
      <c r="AW175" s="143">
        <f t="shared" si="16"/>
        <v>0</v>
      </c>
      <c r="AX175" s="143">
        <f t="shared" si="16"/>
        <v>0</v>
      </c>
      <c r="AY175" s="143">
        <f t="shared" si="16"/>
        <v>0</v>
      </c>
      <c r="AZ175" s="143">
        <f t="shared" si="16"/>
        <v>0</v>
      </c>
    </row>
    <row r="177" spans="9:9" x14ac:dyDescent="0.2">
      <c r="I177" s="143">
        <f>H175-I175</f>
        <v>-3287895</v>
      </c>
    </row>
  </sheetData>
  <autoFilter ref="A2:BJ174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7"/>
  <sheetViews>
    <sheetView zoomScale="80" zoomScaleNormal="80" workbookViewId="0">
      <selection activeCell="AH28" sqref="AH2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5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8" customFormat="1" ht="25.5" x14ac:dyDescent="0.2">
      <c r="A2" s="132" t="s">
        <v>68</v>
      </c>
      <c r="B2" s="133" t="s">
        <v>69</v>
      </c>
      <c r="C2" s="146" t="s">
        <v>70</v>
      </c>
      <c r="D2" s="146" t="s">
        <v>71</v>
      </c>
      <c r="E2" s="132" t="s">
        <v>72</v>
      </c>
      <c r="F2" s="134" t="s">
        <v>73</v>
      </c>
      <c r="G2" s="134" t="s">
        <v>74</v>
      </c>
      <c r="H2" s="135" t="s">
        <v>7</v>
      </c>
      <c r="I2" s="135" t="s">
        <v>8</v>
      </c>
      <c r="J2" s="135" t="s">
        <v>75</v>
      </c>
      <c r="K2" s="135" t="s">
        <v>76</v>
      </c>
      <c r="L2" s="135" t="s">
        <v>77</v>
      </c>
      <c r="M2" s="135" t="s">
        <v>78</v>
      </c>
      <c r="N2" s="135" t="s">
        <v>13</v>
      </c>
      <c r="O2" s="135" t="s">
        <v>79</v>
      </c>
      <c r="P2" s="147"/>
      <c r="Q2" s="136" t="s">
        <v>7</v>
      </c>
      <c r="R2" s="136" t="s">
        <v>8</v>
      </c>
      <c r="S2" s="136" t="s">
        <v>75</v>
      </c>
      <c r="T2" s="136" t="s">
        <v>76</v>
      </c>
      <c r="U2" s="136" t="s">
        <v>77</v>
      </c>
      <c r="V2" s="136" t="s">
        <v>78</v>
      </c>
      <c r="W2" s="136" t="s">
        <v>13</v>
      </c>
      <c r="X2" s="136" t="s">
        <v>79</v>
      </c>
      <c r="Y2" s="147"/>
      <c r="Z2" s="137" t="s">
        <v>7</v>
      </c>
      <c r="AA2" s="137" t="s">
        <v>8</v>
      </c>
      <c r="AB2" s="137" t="s">
        <v>75</v>
      </c>
      <c r="AC2" s="137" t="s">
        <v>76</v>
      </c>
      <c r="AD2" s="137" t="s">
        <v>77</v>
      </c>
      <c r="AE2" s="137" t="s">
        <v>78</v>
      </c>
      <c r="AF2" s="137" t="s">
        <v>17</v>
      </c>
      <c r="AG2" s="137" t="s">
        <v>79</v>
      </c>
      <c r="AH2" s="147"/>
      <c r="AI2" s="138" t="s">
        <v>7</v>
      </c>
      <c r="AJ2" s="138" t="s">
        <v>8</v>
      </c>
      <c r="AK2" s="138" t="s">
        <v>200</v>
      </c>
      <c r="AL2" s="138" t="s">
        <v>75</v>
      </c>
      <c r="AM2" s="138" t="s">
        <v>76</v>
      </c>
      <c r="AN2" s="138" t="s">
        <v>77</v>
      </c>
      <c r="AO2" s="138" t="s">
        <v>78</v>
      </c>
      <c r="AP2" s="138" t="s">
        <v>17</v>
      </c>
      <c r="AQ2" s="139" t="s">
        <v>80</v>
      </c>
      <c r="AR2" s="140"/>
      <c r="AS2" s="136" t="s">
        <v>7</v>
      </c>
      <c r="AT2" s="136" t="s">
        <v>8</v>
      </c>
      <c r="AU2" s="136" t="s">
        <v>75</v>
      </c>
      <c r="AV2" s="136" t="s">
        <v>76</v>
      </c>
      <c r="AW2" s="136" t="s">
        <v>77</v>
      </c>
      <c r="AX2" s="136" t="s">
        <v>78</v>
      </c>
      <c r="AY2" s="136" t="s">
        <v>17</v>
      </c>
      <c r="AZ2" s="181" t="s">
        <v>80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127</v>
      </c>
      <c r="C3" s="150">
        <v>40</v>
      </c>
      <c r="D3" s="150">
        <v>65</v>
      </c>
      <c r="E3" s="196" t="s">
        <v>110</v>
      </c>
      <c r="F3" s="129" t="str">
        <f t="shared" ref="F3:F16" si="0">RIGHT(B3,7)</f>
        <v>4500.32</v>
      </c>
      <c r="G3" s="151" t="s">
        <v>141</v>
      </c>
      <c r="H3" s="165">
        <v>0</v>
      </c>
      <c r="I3" s="165">
        <v>0</v>
      </c>
      <c r="J3" s="165"/>
      <c r="K3" s="165"/>
      <c r="L3" s="165"/>
      <c r="M3" s="165">
        <v>0</v>
      </c>
      <c r="N3" s="165">
        <v>0</v>
      </c>
      <c r="O3" s="166">
        <f>N3-H3</f>
        <v>0</v>
      </c>
      <c r="P3" s="147"/>
      <c r="Q3" s="176">
        <v>0</v>
      </c>
      <c r="R3" s="176">
        <v>0</v>
      </c>
      <c r="S3" s="176"/>
      <c r="T3" s="176"/>
      <c r="U3" s="176"/>
      <c r="V3" s="176">
        <v>0</v>
      </c>
      <c r="W3" s="176">
        <v>0</v>
      </c>
      <c r="X3" s="177">
        <f>W3-R3</f>
        <v>0</v>
      </c>
      <c r="Y3" s="168"/>
      <c r="Z3" s="178">
        <f>IFERROR(VLOOKUP(B3,[3]rptBudgetaryBudgetCrossOrganiza!$A$2:$I$45,3,FALSE),"0")</f>
        <v>0</v>
      </c>
      <c r="AA3" s="178">
        <f>IFERROR(VLOOKUP(B3,[3]rptBudgetaryBudgetCrossOrganiza!$A$2:$I$45,5,FALSE),"0")</f>
        <v>0</v>
      </c>
      <c r="AB3" s="178"/>
      <c r="AC3" s="178"/>
      <c r="AD3" s="178"/>
      <c r="AE3" s="178">
        <f>IFERROR(VLOOKUP(B3,[3]rptBudgetaryBudgetCrossOrganiza!$A$2:$I$45,8,FALSE),"0")</f>
        <v>0</v>
      </c>
      <c r="AF3" s="178">
        <v>0</v>
      </c>
      <c r="AG3" s="179">
        <f>AF3-AA3</f>
        <v>0</v>
      </c>
      <c r="AH3" s="168"/>
      <c r="AI3" s="170">
        <v>0</v>
      </c>
      <c r="AJ3" s="170">
        <v>0</v>
      </c>
      <c r="AK3" s="170">
        <f>AJ3</f>
        <v>0</v>
      </c>
      <c r="AL3" s="170">
        <f>IFERROR(VLOOKUP(B3,[4]rptBudgetaryBudgetCrossOrganiza!$A$729:$O$742,13,FALSE),"0")</f>
        <v>0</v>
      </c>
      <c r="AM3" s="170"/>
      <c r="AN3" s="170"/>
      <c r="AO3" s="170"/>
      <c r="AP3" s="170"/>
      <c r="AQ3" s="180">
        <f>AP3-AJ3</f>
        <v>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128</v>
      </c>
      <c r="C4" s="150">
        <v>40</v>
      </c>
      <c r="D4" s="150">
        <v>65</v>
      </c>
      <c r="E4" s="196" t="s">
        <v>110</v>
      </c>
      <c r="F4" s="129" t="str">
        <f t="shared" si="0"/>
        <v>4500.33</v>
      </c>
      <c r="G4" s="130" t="s">
        <v>142</v>
      </c>
      <c r="H4" s="165">
        <v>0</v>
      </c>
      <c r="I4" s="165">
        <v>0</v>
      </c>
      <c r="J4" s="166"/>
      <c r="K4" s="166"/>
      <c r="L4" s="166"/>
      <c r="M4" s="166">
        <v>56625.2</v>
      </c>
      <c r="N4" s="165">
        <v>56625.2</v>
      </c>
      <c r="O4" s="166">
        <f>N4-H4</f>
        <v>56625.2</v>
      </c>
      <c r="Q4" s="176">
        <v>77250</v>
      </c>
      <c r="R4" s="176">
        <v>77250</v>
      </c>
      <c r="S4" s="177"/>
      <c r="T4" s="177"/>
      <c r="U4" s="177"/>
      <c r="V4" s="176">
        <v>90663.81</v>
      </c>
      <c r="W4" s="176">
        <v>90663.81</v>
      </c>
      <c r="X4" s="177">
        <f>W4-R4</f>
        <v>13413.809999999998</v>
      </c>
      <c r="Y4" s="143"/>
      <c r="Z4" s="178">
        <f>IFERROR(VLOOKUP(B4,[3]rptBudgetaryBudgetCrossOrganiza!$A$2:$I$45,3,FALSE),"0")</f>
        <v>95200</v>
      </c>
      <c r="AA4" s="178">
        <f>IFERROR(VLOOKUP(B4,[3]rptBudgetaryBudgetCrossOrganiza!$A$2:$I$45,5,FALSE),"0")</f>
        <v>95200</v>
      </c>
      <c r="AB4" s="179"/>
      <c r="AC4" s="179"/>
      <c r="AD4" s="179"/>
      <c r="AE4" s="178">
        <f>IFERROR(VLOOKUP(B4,[3]rptBudgetaryBudgetCrossOrganiza!$A$2:$I$45,8,FALSE),"0")</f>
        <v>130897.51</v>
      </c>
      <c r="AF4" s="178">
        <v>130897.51</v>
      </c>
      <c r="AG4" s="179">
        <f>AF4-AA4</f>
        <v>35697.509999999995</v>
      </c>
      <c r="AH4" s="143"/>
      <c r="AI4" s="170">
        <v>95200</v>
      </c>
      <c r="AJ4" s="170">
        <v>95200</v>
      </c>
      <c r="AK4" s="170">
        <f t="shared" ref="AK4:AK16" si="1">AJ4</f>
        <v>95200</v>
      </c>
      <c r="AL4" s="170">
        <f>IFERROR(VLOOKUP(B4,[4]rptBudgetaryBudgetCrossOrganiza!$A$729:$O$742,13,FALSE),"0")</f>
        <v>1382</v>
      </c>
      <c r="AM4" s="180"/>
      <c r="AN4" s="180"/>
      <c r="AO4" s="170"/>
      <c r="AP4" s="180"/>
      <c r="AQ4" s="180">
        <f>AP4-AJ4</f>
        <v>-95200</v>
      </c>
      <c r="AR4" s="143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129</v>
      </c>
      <c r="C5" s="150">
        <v>40</v>
      </c>
      <c r="D5" s="150">
        <v>65</v>
      </c>
      <c r="E5" s="196" t="s">
        <v>110</v>
      </c>
      <c r="F5" s="129" t="str">
        <f t="shared" si="0"/>
        <v>4500.34</v>
      </c>
      <c r="G5" s="130" t="s">
        <v>143</v>
      </c>
      <c r="H5" s="165">
        <v>0</v>
      </c>
      <c r="I5" s="165">
        <v>0</v>
      </c>
      <c r="J5" s="166"/>
      <c r="K5" s="166"/>
      <c r="L5" s="166"/>
      <c r="M5" s="166">
        <v>0</v>
      </c>
      <c r="N5" s="165">
        <v>0</v>
      </c>
      <c r="O5" s="166">
        <f t="shared" ref="O5:O12" si="2">N5-H5</f>
        <v>0</v>
      </c>
      <c r="Q5" s="176">
        <v>0</v>
      </c>
      <c r="R5" s="176">
        <v>0</v>
      </c>
      <c r="S5" s="177"/>
      <c r="T5" s="177"/>
      <c r="U5" s="177"/>
      <c r="V5" s="176">
        <v>0</v>
      </c>
      <c r="W5" s="176">
        <v>0</v>
      </c>
      <c r="X5" s="177">
        <f t="shared" ref="X5:X15" si="3">W5-R5</f>
        <v>0</v>
      </c>
      <c r="Y5" s="143"/>
      <c r="Z5" s="178">
        <f>IFERROR(VLOOKUP(B5,[3]rptBudgetaryBudgetCrossOrganiza!$A$2:$I$45,3,FALSE),"0")</f>
        <v>0</v>
      </c>
      <c r="AA5" s="178">
        <f>IFERROR(VLOOKUP(B5,[3]rptBudgetaryBudgetCrossOrganiza!$A$2:$I$45,5,FALSE),"0")</f>
        <v>0</v>
      </c>
      <c r="AB5" s="179"/>
      <c r="AC5" s="179"/>
      <c r="AD5" s="179"/>
      <c r="AE5" s="178">
        <f>IFERROR(VLOOKUP(B5,[3]rptBudgetaryBudgetCrossOrganiza!$A$2:$I$45,8,FALSE),"0")</f>
        <v>0</v>
      </c>
      <c r="AF5" s="178">
        <v>0</v>
      </c>
      <c r="AG5" s="179">
        <f t="shared" ref="AG5:AG16" si="4">AF5-AA5</f>
        <v>0</v>
      </c>
      <c r="AH5" s="143"/>
      <c r="AI5" s="170">
        <v>0</v>
      </c>
      <c r="AJ5" s="170">
        <v>0</v>
      </c>
      <c r="AK5" s="170">
        <f t="shared" si="1"/>
        <v>0</v>
      </c>
      <c r="AL5" s="170">
        <f>IFERROR(VLOOKUP(B5,[4]rptBudgetaryBudgetCrossOrganiza!$A$729:$O$742,13,FALSE),"0")</f>
        <v>0</v>
      </c>
      <c r="AM5" s="180"/>
      <c r="AN5" s="180"/>
      <c r="AO5" s="170"/>
      <c r="AP5" s="180"/>
      <c r="AQ5" s="180">
        <f t="shared" ref="AQ5:AQ11" si="5">AP5-AJ5</f>
        <v>0</v>
      </c>
      <c r="AR5" s="143"/>
      <c r="AS5" s="177"/>
      <c r="AT5" s="177"/>
      <c r="AU5" s="177"/>
      <c r="AV5" s="177"/>
      <c r="AW5" s="177"/>
      <c r="AX5" s="177"/>
      <c r="AY5" s="177"/>
      <c r="AZ5" s="177">
        <f t="shared" ref="AZ5:AZ15" si="6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130</v>
      </c>
      <c r="C6" s="150">
        <v>40</v>
      </c>
      <c r="D6" s="150">
        <v>65</v>
      </c>
      <c r="E6" s="196" t="s">
        <v>110</v>
      </c>
      <c r="F6" s="129" t="str">
        <f t="shared" si="0"/>
        <v>4500.35</v>
      </c>
      <c r="G6" s="130" t="s">
        <v>144</v>
      </c>
      <c r="H6" s="165">
        <v>0</v>
      </c>
      <c r="I6" s="165">
        <v>0</v>
      </c>
      <c r="J6" s="166"/>
      <c r="K6" s="166"/>
      <c r="L6" s="166"/>
      <c r="M6" s="166">
        <v>374258.76</v>
      </c>
      <c r="N6" s="165">
        <v>374258.76</v>
      </c>
      <c r="O6" s="166">
        <f t="shared" si="2"/>
        <v>374258.76</v>
      </c>
      <c r="Q6" s="176">
        <v>108590</v>
      </c>
      <c r="R6" s="176">
        <v>108590</v>
      </c>
      <c r="S6" s="177"/>
      <c r="T6" s="177"/>
      <c r="U6" s="177"/>
      <c r="V6" s="176">
        <v>15346.48</v>
      </c>
      <c r="W6" s="176">
        <v>15346.48</v>
      </c>
      <c r="X6" s="177">
        <f t="shared" si="3"/>
        <v>-93243.520000000004</v>
      </c>
      <c r="Y6" s="143"/>
      <c r="Z6" s="178">
        <f>IFERROR(VLOOKUP(B6,[3]rptBudgetaryBudgetCrossOrganiza!$A$2:$I$45,3,FALSE),"0")</f>
        <v>0</v>
      </c>
      <c r="AA6" s="178">
        <f>IFERROR(VLOOKUP(B6,[3]rptBudgetaryBudgetCrossOrganiza!$A$2:$I$45,5,FALSE),"0")</f>
        <v>0</v>
      </c>
      <c r="AB6" s="179"/>
      <c r="AC6" s="179"/>
      <c r="AD6" s="179"/>
      <c r="AE6" s="178">
        <f>IFERROR(VLOOKUP(B6,[3]rptBudgetaryBudgetCrossOrganiza!$A$2:$I$45,8,FALSE),"0")</f>
        <v>20183.849999999999</v>
      </c>
      <c r="AF6" s="178">
        <v>20183.849999999999</v>
      </c>
      <c r="AG6" s="179">
        <f t="shared" si="4"/>
        <v>20183.849999999999</v>
      </c>
      <c r="AH6" s="143"/>
      <c r="AI6" s="170">
        <v>0</v>
      </c>
      <c r="AJ6" s="170">
        <v>0</v>
      </c>
      <c r="AK6" s="170">
        <f t="shared" si="1"/>
        <v>0</v>
      </c>
      <c r="AL6" s="170">
        <f>IFERROR(VLOOKUP(B6,[4]rptBudgetaryBudgetCrossOrganiza!$A$729:$O$742,13,FALSE),"0")</f>
        <v>41495.040000000001</v>
      </c>
      <c r="AM6" s="180"/>
      <c r="AN6" s="180"/>
      <c r="AO6" s="170"/>
      <c r="AP6" s="180"/>
      <c r="AQ6" s="180">
        <f t="shared" si="5"/>
        <v>0</v>
      </c>
      <c r="AR6" s="143"/>
      <c r="AS6" s="177"/>
      <c r="AT6" s="177"/>
      <c r="AU6" s="177"/>
      <c r="AV6" s="177"/>
      <c r="AW6" s="177"/>
      <c r="AX6" s="177"/>
      <c r="AY6" s="177"/>
      <c r="AZ6" s="177">
        <f t="shared" si="6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131</v>
      </c>
      <c r="C7" s="150">
        <v>40</v>
      </c>
      <c r="D7" s="150">
        <v>65</v>
      </c>
      <c r="E7" s="196" t="s">
        <v>110</v>
      </c>
      <c r="F7" s="129" t="str">
        <f t="shared" si="0"/>
        <v>4500.36</v>
      </c>
      <c r="G7" s="130" t="s">
        <v>145</v>
      </c>
      <c r="H7" s="165">
        <v>0</v>
      </c>
      <c r="I7" s="165">
        <v>0</v>
      </c>
      <c r="J7" s="166"/>
      <c r="K7" s="166"/>
      <c r="L7" s="166"/>
      <c r="M7" s="166">
        <v>0</v>
      </c>
      <c r="N7" s="165">
        <v>0</v>
      </c>
      <c r="O7" s="166">
        <f t="shared" si="2"/>
        <v>0</v>
      </c>
      <c r="Q7" s="176">
        <v>0</v>
      </c>
      <c r="R7" s="176">
        <v>0</v>
      </c>
      <c r="S7" s="177"/>
      <c r="T7" s="177"/>
      <c r="U7" s="177"/>
      <c r="V7" s="176">
        <v>0</v>
      </c>
      <c r="W7" s="176">
        <v>0</v>
      </c>
      <c r="X7" s="177">
        <f t="shared" si="3"/>
        <v>0</v>
      </c>
      <c r="Y7" s="143"/>
      <c r="Z7" s="178">
        <f>IFERROR(VLOOKUP(B7,[3]rptBudgetaryBudgetCrossOrganiza!$A$2:$I$45,3,FALSE),"0")</f>
        <v>0</v>
      </c>
      <c r="AA7" s="178">
        <f>IFERROR(VLOOKUP(B7,[3]rptBudgetaryBudgetCrossOrganiza!$A$2:$I$45,5,FALSE),"0")</f>
        <v>0</v>
      </c>
      <c r="AB7" s="179"/>
      <c r="AC7" s="179"/>
      <c r="AD7" s="179"/>
      <c r="AE7" s="178">
        <f>IFERROR(VLOOKUP(B7,[3]rptBudgetaryBudgetCrossOrganiza!$A$2:$I$45,8,FALSE),"0")</f>
        <v>0</v>
      </c>
      <c r="AF7" s="178">
        <v>0</v>
      </c>
      <c r="AG7" s="179">
        <f t="shared" si="4"/>
        <v>0</v>
      </c>
      <c r="AH7" s="143"/>
      <c r="AI7" s="170">
        <v>0</v>
      </c>
      <c r="AJ7" s="170">
        <v>0</v>
      </c>
      <c r="AK7" s="170">
        <f t="shared" si="1"/>
        <v>0</v>
      </c>
      <c r="AL7" s="170">
        <f>IFERROR(VLOOKUP(B7,[4]rptBudgetaryBudgetCrossOrganiza!$A$729:$O$742,13,FALSE),"0")</f>
        <v>0</v>
      </c>
      <c r="AM7" s="180"/>
      <c r="AN7" s="180"/>
      <c r="AO7" s="170"/>
      <c r="AP7" s="180"/>
      <c r="AQ7" s="180">
        <f t="shared" si="5"/>
        <v>0</v>
      </c>
      <c r="AR7" s="143"/>
      <c r="AS7" s="177"/>
      <c r="AT7" s="177"/>
      <c r="AU7" s="177"/>
      <c r="AV7" s="177"/>
      <c r="AW7" s="177"/>
      <c r="AX7" s="177"/>
      <c r="AY7" s="177"/>
      <c r="AZ7" s="177">
        <f t="shared" si="6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132</v>
      </c>
      <c r="C8" s="150">
        <v>40</v>
      </c>
      <c r="D8" s="150">
        <v>65</v>
      </c>
      <c r="E8" s="196" t="s">
        <v>110</v>
      </c>
      <c r="F8" s="129" t="str">
        <f t="shared" si="0"/>
        <v>4500.37</v>
      </c>
      <c r="G8" s="130" t="s">
        <v>146</v>
      </c>
      <c r="H8" s="165">
        <v>336000</v>
      </c>
      <c r="I8" s="165">
        <v>336000</v>
      </c>
      <c r="J8" s="166"/>
      <c r="K8" s="166"/>
      <c r="L8" s="166"/>
      <c r="M8" s="166">
        <v>555479.87</v>
      </c>
      <c r="N8" s="165">
        <v>555479.87</v>
      </c>
      <c r="O8" s="166">
        <f t="shared" si="2"/>
        <v>219479.87</v>
      </c>
      <c r="Q8" s="176">
        <v>465500</v>
      </c>
      <c r="R8" s="176">
        <v>465500</v>
      </c>
      <c r="S8" s="177"/>
      <c r="T8" s="177"/>
      <c r="U8" s="177"/>
      <c r="V8" s="176">
        <v>395061.29</v>
      </c>
      <c r="W8" s="176">
        <v>395061.29</v>
      </c>
      <c r="X8" s="177">
        <f t="shared" si="3"/>
        <v>-70438.710000000021</v>
      </c>
      <c r="Y8" s="143"/>
      <c r="Z8" s="178">
        <f>IFERROR(VLOOKUP(B8,[3]rptBudgetaryBudgetCrossOrganiza!$A$2:$I$45,3,FALSE),"0")</f>
        <v>554235</v>
      </c>
      <c r="AA8" s="178">
        <f>IFERROR(VLOOKUP(B8,[3]rptBudgetaryBudgetCrossOrganiza!$A$2:$I$45,5,FALSE),"0")</f>
        <v>554235</v>
      </c>
      <c r="AB8" s="179"/>
      <c r="AC8" s="179"/>
      <c r="AD8" s="179"/>
      <c r="AE8" s="178">
        <f>IFERROR(VLOOKUP(B8,[3]rptBudgetaryBudgetCrossOrganiza!$A$2:$I$45,8,FALSE),"0")</f>
        <v>572967.14</v>
      </c>
      <c r="AF8" s="178">
        <v>572967.14</v>
      </c>
      <c r="AG8" s="179">
        <f t="shared" si="4"/>
        <v>18732.140000000014</v>
      </c>
      <c r="AH8" s="143"/>
      <c r="AI8" s="170">
        <v>554235</v>
      </c>
      <c r="AJ8" s="170">
        <v>554235</v>
      </c>
      <c r="AK8" s="170">
        <f t="shared" si="1"/>
        <v>554235</v>
      </c>
      <c r="AL8" s="170">
        <f>IFERROR(VLOOKUP(B8,[4]rptBudgetaryBudgetCrossOrganiza!$A$729:$O$742,13,FALSE),"0")</f>
        <v>340842.23999999999</v>
      </c>
      <c r="AM8" s="180"/>
      <c r="AN8" s="180"/>
      <c r="AO8" s="170"/>
      <c r="AP8" s="180"/>
      <c r="AQ8" s="180">
        <f t="shared" si="5"/>
        <v>-554235</v>
      </c>
      <c r="AR8" s="143"/>
      <c r="AS8" s="177"/>
      <c r="AT8" s="177"/>
      <c r="AU8" s="177"/>
      <c r="AV8" s="177"/>
      <c r="AW8" s="177"/>
      <c r="AX8" s="177"/>
      <c r="AY8" s="177"/>
      <c r="AZ8" s="177">
        <f t="shared" si="6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133</v>
      </c>
      <c r="C9" s="150">
        <v>40</v>
      </c>
      <c r="D9" s="150">
        <v>65</v>
      </c>
      <c r="E9" s="196" t="s">
        <v>110</v>
      </c>
      <c r="F9" s="129" t="str">
        <f t="shared" si="0"/>
        <v>4500.44</v>
      </c>
      <c r="G9" s="130" t="s">
        <v>147</v>
      </c>
      <c r="H9" s="165">
        <v>0</v>
      </c>
      <c r="I9" s="165">
        <v>0</v>
      </c>
      <c r="J9" s="166"/>
      <c r="K9" s="166"/>
      <c r="L9" s="166"/>
      <c r="M9" s="166">
        <v>65941.02</v>
      </c>
      <c r="N9" s="165">
        <v>65941.02</v>
      </c>
      <c r="O9" s="166">
        <f t="shared" si="2"/>
        <v>65941.02</v>
      </c>
      <c r="Q9" s="176">
        <v>15285</v>
      </c>
      <c r="R9" s="176">
        <v>15285</v>
      </c>
      <c r="S9" s="177"/>
      <c r="T9" s="177"/>
      <c r="U9" s="177"/>
      <c r="V9" s="176">
        <v>29159.06</v>
      </c>
      <c r="W9" s="176">
        <v>29159.06</v>
      </c>
      <c r="X9" s="177">
        <f t="shared" si="3"/>
        <v>13874.060000000001</v>
      </c>
      <c r="Y9" s="143"/>
      <c r="Z9" s="178">
        <f>IFERROR(VLOOKUP(B9,[3]rptBudgetaryBudgetCrossOrganiza!$A$2:$I$45,3,FALSE),"0")</f>
        <v>0</v>
      </c>
      <c r="AA9" s="178">
        <f>IFERROR(VLOOKUP(B9,[3]rptBudgetaryBudgetCrossOrganiza!$A$2:$I$45,5,FALSE),"0")</f>
        <v>0</v>
      </c>
      <c r="AB9" s="179"/>
      <c r="AC9" s="179"/>
      <c r="AD9" s="179"/>
      <c r="AE9" s="178">
        <f>IFERROR(VLOOKUP(B9,[3]rptBudgetaryBudgetCrossOrganiza!$A$2:$I$45,8,FALSE),"0")</f>
        <v>0</v>
      </c>
      <c r="AF9" s="178">
        <v>0</v>
      </c>
      <c r="AG9" s="179">
        <f t="shared" si="4"/>
        <v>0</v>
      </c>
      <c r="AH9" s="143"/>
      <c r="AI9" s="170">
        <v>0</v>
      </c>
      <c r="AJ9" s="170">
        <v>0</v>
      </c>
      <c r="AK9" s="170">
        <f t="shared" si="1"/>
        <v>0</v>
      </c>
      <c r="AL9" s="170">
        <f>IFERROR(VLOOKUP(B9,[4]rptBudgetaryBudgetCrossOrganiza!$A$729:$O$742,13,FALSE),"0")</f>
        <v>0</v>
      </c>
      <c r="AM9" s="180"/>
      <c r="AN9" s="180"/>
      <c r="AO9" s="170"/>
      <c r="AP9" s="180"/>
      <c r="AQ9" s="180">
        <f t="shared" si="5"/>
        <v>0</v>
      </c>
      <c r="AR9" s="143"/>
      <c r="AS9" s="177"/>
      <c r="AT9" s="177"/>
      <c r="AU9" s="177"/>
      <c r="AV9" s="177"/>
      <c r="AW9" s="177"/>
      <c r="AX9" s="177"/>
      <c r="AY9" s="177"/>
      <c r="AZ9" s="177">
        <f t="shared" si="6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134</v>
      </c>
      <c r="C10" s="150">
        <v>40</v>
      </c>
      <c r="D10" s="150">
        <v>65</v>
      </c>
      <c r="E10" s="196" t="s">
        <v>110</v>
      </c>
      <c r="F10" s="129" t="str">
        <f t="shared" si="0"/>
        <v>4500.45</v>
      </c>
      <c r="G10" s="130" t="s">
        <v>148</v>
      </c>
      <c r="H10" s="165">
        <v>0</v>
      </c>
      <c r="I10" s="165">
        <v>0</v>
      </c>
      <c r="J10" s="166"/>
      <c r="K10" s="166"/>
      <c r="L10" s="166"/>
      <c r="M10" s="166">
        <v>0</v>
      </c>
      <c r="N10" s="165">
        <v>0</v>
      </c>
      <c r="O10" s="166">
        <f t="shared" si="2"/>
        <v>0</v>
      </c>
      <c r="Q10" s="176">
        <v>24960</v>
      </c>
      <c r="R10" s="176">
        <v>24960</v>
      </c>
      <c r="S10" s="177"/>
      <c r="T10" s="177"/>
      <c r="U10" s="177"/>
      <c r="V10" s="176">
        <v>6812</v>
      </c>
      <c r="W10" s="176">
        <v>6812</v>
      </c>
      <c r="X10" s="177">
        <f t="shared" si="3"/>
        <v>-18148</v>
      </c>
      <c r="Y10" s="143"/>
      <c r="Z10" s="178">
        <f>IFERROR(VLOOKUP(B10,[3]rptBudgetaryBudgetCrossOrganiza!$A$2:$I$45,3,FALSE),"0")</f>
        <v>17160</v>
      </c>
      <c r="AA10" s="178">
        <f>IFERROR(VLOOKUP(B10,[3]rptBudgetaryBudgetCrossOrganiza!$A$2:$I$45,5,FALSE),"0")</f>
        <v>17160</v>
      </c>
      <c r="AB10" s="179"/>
      <c r="AC10" s="179"/>
      <c r="AD10" s="179"/>
      <c r="AE10" s="178">
        <f>IFERROR(VLOOKUP(B10,[3]rptBudgetaryBudgetCrossOrganiza!$A$2:$I$45,8,FALSE),"0")</f>
        <v>22055</v>
      </c>
      <c r="AF10" s="178">
        <v>22055</v>
      </c>
      <c r="AG10" s="179">
        <f t="shared" si="4"/>
        <v>4895</v>
      </c>
      <c r="AH10" s="143"/>
      <c r="AI10" s="170">
        <v>17160</v>
      </c>
      <c r="AJ10" s="170">
        <v>17160</v>
      </c>
      <c r="AK10" s="170">
        <f t="shared" si="1"/>
        <v>17160</v>
      </c>
      <c r="AL10" s="170">
        <f>IFERROR(VLOOKUP(B10,[4]rptBudgetaryBudgetCrossOrganiza!$A$729:$O$742,13,FALSE),"0")</f>
        <v>15696</v>
      </c>
      <c r="AM10" s="180"/>
      <c r="AN10" s="180"/>
      <c r="AO10" s="170"/>
      <c r="AP10" s="180"/>
      <c r="AQ10" s="180">
        <f t="shared" si="5"/>
        <v>-17160</v>
      </c>
      <c r="AR10" s="143"/>
      <c r="AS10" s="177"/>
      <c r="AT10" s="177"/>
      <c r="AU10" s="177"/>
      <c r="AV10" s="177"/>
      <c r="AW10" s="177"/>
      <c r="AX10" s="177"/>
      <c r="AY10" s="177"/>
      <c r="AZ10" s="177">
        <f t="shared" si="6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135</v>
      </c>
      <c r="C11" s="150">
        <v>40</v>
      </c>
      <c r="D11" s="150">
        <v>65</v>
      </c>
      <c r="E11" s="196" t="s">
        <v>110</v>
      </c>
      <c r="F11" s="129" t="str">
        <f t="shared" si="0"/>
        <v>4700.01</v>
      </c>
      <c r="G11" s="130" t="s">
        <v>149</v>
      </c>
      <c r="H11" s="165">
        <v>30000</v>
      </c>
      <c r="I11" s="165">
        <v>30000</v>
      </c>
      <c r="J11" s="166"/>
      <c r="K11" s="166"/>
      <c r="L11" s="166"/>
      <c r="M11" s="166">
        <v>57956.7</v>
      </c>
      <c r="N11" s="165">
        <v>57956.7</v>
      </c>
      <c r="O11" s="166">
        <f t="shared" si="2"/>
        <v>27956.699999999997</v>
      </c>
      <c r="Q11" s="176">
        <v>30000</v>
      </c>
      <c r="R11" s="176">
        <v>30000</v>
      </c>
      <c r="S11" s="177"/>
      <c r="T11" s="177"/>
      <c r="U11" s="177"/>
      <c r="V11" s="176">
        <v>90141.24</v>
      </c>
      <c r="W11" s="176">
        <v>90141.24</v>
      </c>
      <c r="X11" s="177">
        <f t="shared" si="3"/>
        <v>60141.240000000005</v>
      </c>
      <c r="Y11" s="143"/>
      <c r="Z11" s="178">
        <f>IFERROR(VLOOKUP(B11,[3]rptBudgetaryBudgetCrossOrganiza!$A$2:$I$45,3,FALSE),"0")</f>
        <v>30000</v>
      </c>
      <c r="AA11" s="178">
        <f>IFERROR(VLOOKUP(B11,[3]rptBudgetaryBudgetCrossOrganiza!$A$2:$I$45,5,FALSE),"0")</f>
        <v>30000</v>
      </c>
      <c r="AB11" s="179"/>
      <c r="AC11" s="179"/>
      <c r="AD11" s="179"/>
      <c r="AE11" s="178">
        <f>IFERROR(VLOOKUP(B11,[3]rptBudgetaryBudgetCrossOrganiza!$A$2:$I$45,8,FALSE),"0")</f>
        <v>21469.03</v>
      </c>
      <c r="AF11" s="178">
        <v>21469.03</v>
      </c>
      <c r="AG11" s="179">
        <f t="shared" si="4"/>
        <v>-8530.9700000000012</v>
      </c>
      <c r="AH11" s="143"/>
      <c r="AI11" s="170">
        <v>30000</v>
      </c>
      <c r="AJ11" s="170">
        <v>30000</v>
      </c>
      <c r="AK11" s="170">
        <f t="shared" si="1"/>
        <v>30000</v>
      </c>
      <c r="AL11" s="170">
        <f>IFERROR(VLOOKUP(B11,[4]rptBudgetaryBudgetCrossOrganiza!$A$729:$O$742,13,FALSE),"0")</f>
        <v>0</v>
      </c>
      <c r="AM11" s="180"/>
      <c r="AN11" s="180"/>
      <c r="AO11" s="170"/>
      <c r="AP11" s="180"/>
      <c r="AQ11" s="180">
        <f t="shared" si="5"/>
        <v>-30000</v>
      </c>
      <c r="AR11" s="143"/>
      <c r="AS11" s="177"/>
      <c r="AT11" s="177"/>
      <c r="AU11" s="177"/>
      <c r="AV11" s="177"/>
      <c r="AW11" s="177"/>
      <c r="AX11" s="177"/>
      <c r="AY11" s="177"/>
      <c r="AZ11" s="177">
        <f t="shared" si="6"/>
        <v>0</v>
      </c>
      <c r="BA11" s="143"/>
      <c r="BB11" s="143"/>
      <c r="BC11" s="143"/>
      <c r="BD11" s="143"/>
    </row>
    <row r="12" spans="1:62" x14ac:dyDescent="0.2">
      <c r="A12" s="127">
        <v>2</v>
      </c>
      <c r="B12" s="128" t="s">
        <v>136</v>
      </c>
      <c r="C12" s="150">
        <v>40</v>
      </c>
      <c r="D12" s="150">
        <v>65</v>
      </c>
      <c r="E12" s="196" t="s">
        <v>110</v>
      </c>
      <c r="F12" s="129" t="str">
        <f t="shared" si="0"/>
        <v>4700.19</v>
      </c>
      <c r="G12" s="130" t="s">
        <v>150</v>
      </c>
      <c r="H12" s="165">
        <v>0</v>
      </c>
      <c r="I12" s="165">
        <v>0</v>
      </c>
      <c r="J12" s="166"/>
      <c r="K12" s="166"/>
      <c r="L12" s="166"/>
      <c r="M12" s="166">
        <v>-25215</v>
      </c>
      <c r="N12" s="165">
        <v>-25215</v>
      </c>
      <c r="O12" s="166">
        <f t="shared" si="2"/>
        <v>-25215</v>
      </c>
      <c r="Q12" s="176">
        <v>0</v>
      </c>
      <c r="R12" s="176">
        <v>0</v>
      </c>
      <c r="S12" s="177"/>
      <c r="T12" s="177"/>
      <c r="U12" s="177"/>
      <c r="V12" s="176">
        <v>82546</v>
      </c>
      <c r="W12" s="176">
        <v>82546</v>
      </c>
      <c r="X12" s="177">
        <f t="shared" si="3"/>
        <v>82546</v>
      </c>
      <c r="Y12" s="143"/>
      <c r="Z12" s="178">
        <f>IFERROR(VLOOKUP(B12,[3]rptBudgetaryBudgetCrossOrganiza!$A$2:$I$45,3,FALSE),"0")</f>
        <v>0</v>
      </c>
      <c r="AA12" s="178">
        <f>IFERROR(VLOOKUP(B12,[3]rptBudgetaryBudgetCrossOrganiza!$A$2:$I$45,5,FALSE),"0")</f>
        <v>0</v>
      </c>
      <c r="AB12" s="179"/>
      <c r="AC12" s="179"/>
      <c r="AD12" s="179"/>
      <c r="AE12" s="178">
        <f>IFERROR(VLOOKUP(B12,[3]rptBudgetaryBudgetCrossOrganiza!$A$2:$I$45,8,FALSE),"0")</f>
        <v>0</v>
      </c>
      <c r="AF12" s="178">
        <v>0</v>
      </c>
      <c r="AG12" s="179">
        <f t="shared" si="4"/>
        <v>0</v>
      </c>
      <c r="AH12" s="143"/>
      <c r="AI12" s="170">
        <v>0</v>
      </c>
      <c r="AJ12" s="170">
        <v>0</v>
      </c>
      <c r="AK12" s="170">
        <f t="shared" si="1"/>
        <v>0</v>
      </c>
      <c r="AL12" s="170">
        <f>IFERROR(VLOOKUP(B12,[4]rptBudgetaryBudgetCrossOrganiza!$A$729:$O$742,13,FALSE),"0")</f>
        <v>0</v>
      </c>
      <c r="AM12" s="180"/>
      <c r="AN12" s="180"/>
      <c r="AO12" s="170"/>
      <c r="AP12" s="180"/>
      <c r="AQ12" s="180"/>
      <c r="AR12" s="143"/>
      <c r="AS12" s="177"/>
      <c r="AT12" s="177"/>
      <c r="AU12" s="177"/>
      <c r="AV12" s="177"/>
      <c r="AW12" s="177"/>
      <c r="AX12" s="177"/>
      <c r="AY12" s="177"/>
      <c r="AZ12" s="177">
        <f t="shared" si="6"/>
        <v>0</v>
      </c>
      <c r="BA12" s="143"/>
      <c r="BB12" s="143"/>
      <c r="BC12" s="143"/>
      <c r="BD12" s="143"/>
    </row>
    <row r="13" spans="1:62" x14ac:dyDescent="0.2">
      <c r="A13" s="127">
        <v>2</v>
      </c>
      <c r="B13" s="128" t="s">
        <v>137</v>
      </c>
      <c r="C13" s="150">
        <v>40</v>
      </c>
      <c r="D13" s="150">
        <v>65</v>
      </c>
      <c r="E13" s="196" t="s">
        <v>110</v>
      </c>
      <c r="F13" s="129" t="str">
        <f t="shared" si="0"/>
        <v>4700.21</v>
      </c>
      <c r="G13" s="130" t="s">
        <v>151</v>
      </c>
      <c r="H13" s="165">
        <v>-4000</v>
      </c>
      <c r="I13" s="165">
        <v>-4000</v>
      </c>
      <c r="J13" s="166"/>
      <c r="K13" s="166"/>
      <c r="L13" s="166"/>
      <c r="M13" s="166">
        <v>-3914.92</v>
      </c>
      <c r="N13" s="165">
        <v>-3914.92</v>
      </c>
      <c r="O13" s="166"/>
      <c r="Q13" s="176">
        <v>-4000</v>
      </c>
      <c r="R13" s="176">
        <v>-4000</v>
      </c>
      <c r="S13" s="177"/>
      <c r="T13" s="177"/>
      <c r="U13" s="177"/>
      <c r="V13" s="176">
        <v>-4013.79</v>
      </c>
      <c r="W13" s="176">
        <v>-4013.79</v>
      </c>
      <c r="X13" s="177"/>
      <c r="Y13" s="143"/>
      <c r="Z13" s="178">
        <f>IFERROR(VLOOKUP(B13,[3]rptBudgetaryBudgetCrossOrganiza!$A$2:$I$45,3,FALSE),"0")</f>
        <v>-4000</v>
      </c>
      <c r="AA13" s="178">
        <f>IFERROR(VLOOKUP(B13,[3]rptBudgetaryBudgetCrossOrganiza!$A$2:$I$45,5,FALSE),"0")</f>
        <v>-4000</v>
      </c>
      <c r="AB13" s="179"/>
      <c r="AC13" s="179"/>
      <c r="AD13" s="179"/>
      <c r="AE13" s="178">
        <f>IFERROR(VLOOKUP(B13,[3]rptBudgetaryBudgetCrossOrganiza!$A$2:$I$45,8,FALSE),"0")</f>
        <v>-1733.36</v>
      </c>
      <c r="AF13" s="178">
        <v>-1733.36</v>
      </c>
      <c r="AG13" s="179"/>
      <c r="AH13" s="143"/>
      <c r="AI13" s="170">
        <v>-4000</v>
      </c>
      <c r="AJ13" s="170">
        <v>-4000</v>
      </c>
      <c r="AK13" s="170">
        <f t="shared" si="1"/>
        <v>-4000</v>
      </c>
      <c r="AL13" s="170">
        <f>IFERROR(VLOOKUP(B13,[4]rptBudgetaryBudgetCrossOrganiza!$A$729:$O$742,13,FALSE),"0")</f>
        <v>0</v>
      </c>
      <c r="AM13" s="180"/>
      <c r="AN13" s="180"/>
      <c r="AO13" s="170"/>
      <c r="AP13" s="180"/>
      <c r="AQ13" s="180"/>
      <c r="AR13" s="143"/>
      <c r="AS13" s="177"/>
      <c r="AT13" s="177"/>
      <c r="AU13" s="177"/>
      <c r="AV13" s="177"/>
      <c r="AW13" s="177"/>
      <c r="AX13" s="177"/>
      <c r="AY13" s="177"/>
      <c r="AZ13" s="177"/>
      <c r="BA13" s="143"/>
      <c r="BB13" s="143"/>
      <c r="BC13" s="143"/>
      <c r="BD13" s="143"/>
    </row>
    <row r="14" spans="1:62" x14ac:dyDescent="0.2">
      <c r="A14" s="127">
        <v>3</v>
      </c>
      <c r="B14" s="128" t="s">
        <v>138</v>
      </c>
      <c r="C14" s="150">
        <v>40</v>
      </c>
      <c r="D14" s="150">
        <v>65</v>
      </c>
      <c r="E14" s="196" t="s">
        <v>110</v>
      </c>
      <c r="F14" s="129" t="str">
        <f t="shared" si="0"/>
        <v>4850.07</v>
      </c>
      <c r="G14" s="130" t="s">
        <v>152</v>
      </c>
      <c r="H14" s="165">
        <v>0</v>
      </c>
      <c r="I14" s="165">
        <v>0</v>
      </c>
      <c r="J14" s="166"/>
      <c r="K14" s="166"/>
      <c r="L14" s="166"/>
      <c r="M14" s="166">
        <v>0</v>
      </c>
      <c r="N14" s="165">
        <v>0</v>
      </c>
      <c r="O14" s="166"/>
      <c r="Q14" s="176">
        <v>0</v>
      </c>
      <c r="R14" s="176">
        <v>0</v>
      </c>
      <c r="S14" s="177"/>
      <c r="T14" s="177"/>
      <c r="U14" s="177"/>
      <c r="V14" s="176">
        <v>0</v>
      </c>
      <c r="W14" s="176">
        <v>0</v>
      </c>
      <c r="X14" s="177"/>
      <c r="Y14" s="143"/>
      <c r="Z14" s="178">
        <f>IFERROR(VLOOKUP(B14,[3]rptBudgetaryBudgetCrossOrganiza!$A$2:$I$45,3,FALSE),"0")</f>
        <v>0</v>
      </c>
      <c r="AA14" s="178">
        <f>IFERROR(VLOOKUP(B14,[3]rptBudgetaryBudgetCrossOrganiza!$A$2:$I$45,5,FALSE),"0")</f>
        <v>0</v>
      </c>
      <c r="AB14" s="179"/>
      <c r="AC14" s="179"/>
      <c r="AD14" s="179"/>
      <c r="AE14" s="178">
        <f>IFERROR(VLOOKUP(B14,[3]rptBudgetaryBudgetCrossOrganiza!$A$2:$I$45,8,FALSE),"0")</f>
        <v>0</v>
      </c>
      <c r="AF14" s="178">
        <v>0</v>
      </c>
      <c r="AG14" s="179"/>
      <c r="AH14" s="143"/>
      <c r="AI14" s="170">
        <v>0</v>
      </c>
      <c r="AJ14" s="170">
        <v>0</v>
      </c>
      <c r="AK14" s="170">
        <f t="shared" si="1"/>
        <v>0</v>
      </c>
      <c r="AL14" s="170">
        <f>IFERROR(VLOOKUP(B14,[4]rptBudgetaryBudgetCrossOrganiza!$A$729:$O$742,13,FALSE),"0")</f>
        <v>0</v>
      </c>
      <c r="AM14" s="180"/>
      <c r="AN14" s="180"/>
      <c r="AO14" s="170"/>
      <c r="AP14" s="180"/>
      <c r="AQ14" s="180"/>
      <c r="AR14" s="143"/>
      <c r="AS14" s="177"/>
      <c r="AT14" s="177"/>
      <c r="AU14" s="177"/>
      <c r="AV14" s="177"/>
      <c r="AW14" s="177"/>
      <c r="AX14" s="177"/>
      <c r="AY14" s="177"/>
      <c r="AZ14" s="177"/>
      <c r="BA14" s="143"/>
      <c r="BB14" s="143"/>
      <c r="BC14" s="143"/>
      <c r="BD14" s="143"/>
    </row>
    <row r="15" spans="1:62" x14ac:dyDescent="0.2">
      <c r="A15" s="127">
        <v>11</v>
      </c>
      <c r="B15" s="128" t="s">
        <v>139</v>
      </c>
      <c r="C15" s="197" t="s">
        <v>81</v>
      </c>
      <c r="D15" s="197" t="s">
        <v>81</v>
      </c>
      <c r="E15" s="144">
        <v>900</v>
      </c>
      <c r="F15" s="129" t="str">
        <f t="shared" si="0"/>
        <v>4900.59</v>
      </c>
      <c r="G15" s="130" t="s">
        <v>153</v>
      </c>
      <c r="H15" s="165">
        <v>0</v>
      </c>
      <c r="I15" s="165">
        <v>0</v>
      </c>
      <c r="J15" s="166"/>
      <c r="K15" s="166"/>
      <c r="L15" s="166"/>
      <c r="M15" s="166">
        <v>0</v>
      </c>
      <c r="N15" s="165">
        <v>0</v>
      </c>
      <c r="O15" s="166"/>
      <c r="Q15" s="176">
        <v>0</v>
      </c>
      <c r="R15" s="176">
        <v>0</v>
      </c>
      <c r="S15" s="177"/>
      <c r="T15" s="177"/>
      <c r="U15" s="177"/>
      <c r="V15" s="176">
        <v>0</v>
      </c>
      <c r="W15" s="176">
        <v>0</v>
      </c>
      <c r="X15" s="177">
        <f t="shared" si="3"/>
        <v>0</v>
      </c>
      <c r="Y15" s="143"/>
      <c r="Z15" s="178">
        <f>IFERROR(VLOOKUP(B15,[3]rptBudgetaryBudgetCrossOrganiza!$A$2:$I$45,3,FALSE),"0")</f>
        <v>0</v>
      </c>
      <c r="AA15" s="178">
        <f>IFERROR(VLOOKUP(B15,[3]rptBudgetaryBudgetCrossOrganiza!$A$2:$I$45,5,FALSE),"0")</f>
        <v>0</v>
      </c>
      <c r="AB15" s="179"/>
      <c r="AC15" s="179"/>
      <c r="AD15" s="179"/>
      <c r="AE15" s="178">
        <f>IFERROR(VLOOKUP(B15,[3]rptBudgetaryBudgetCrossOrganiza!$A$2:$I$45,8,FALSE),"0")</f>
        <v>0</v>
      </c>
      <c r="AF15" s="178">
        <v>0</v>
      </c>
      <c r="AG15" s="179">
        <f t="shared" si="4"/>
        <v>0</v>
      </c>
      <c r="AH15" s="143"/>
      <c r="AI15" s="170">
        <v>0</v>
      </c>
      <c r="AJ15" s="170">
        <v>0</v>
      </c>
      <c r="AK15" s="170">
        <f t="shared" si="1"/>
        <v>0</v>
      </c>
      <c r="AL15" s="170">
        <f>IFERROR(VLOOKUP(B15,[4]rptBudgetaryBudgetCrossOrganiza!$A$729:$O$742,13,FALSE),"0")</f>
        <v>0</v>
      </c>
      <c r="AM15" s="180"/>
      <c r="AN15" s="180"/>
      <c r="AO15" s="170"/>
      <c r="AP15" s="180"/>
      <c r="AQ15" s="180"/>
      <c r="AR15" s="143"/>
      <c r="AS15" s="177"/>
      <c r="AT15" s="177"/>
      <c r="AU15" s="177"/>
      <c r="AV15" s="177"/>
      <c r="AW15" s="177"/>
      <c r="AX15" s="177"/>
      <c r="AY15" s="177"/>
      <c r="AZ15" s="177">
        <f t="shared" si="6"/>
        <v>0</v>
      </c>
      <c r="BA15" s="143"/>
      <c r="BB15" s="143"/>
      <c r="BC15" s="143"/>
      <c r="BD15" s="143"/>
    </row>
    <row r="16" spans="1:62" x14ac:dyDescent="0.2">
      <c r="A16" s="127">
        <v>11</v>
      </c>
      <c r="B16" s="128" t="s">
        <v>140</v>
      </c>
      <c r="C16" s="129">
        <v>40</v>
      </c>
      <c r="D16" s="129">
        <v>65</v>
      </c>
      <c r="E16" s="144" t="s">
        <v>110</v>
      </c>
      <c r="F16" s="129" t="str">
        <f t="shared" si="0"/>
        <v>4900.59</v>
      </c>
      <c r="G16" s="130" t="s">
        <v>153</v>
      </c>
      <c r="H16" s="165">
        <v>0</v>
      </c>
      <c r="I16" s="165">
        <v>0</v>
      </c>
      <c r="J16" s="166"/>
      <c r="K16" s="166"/>
      <c r="L16" s="166"/>
      <c r="M16" s="166">
        <v>0</v>
      </c>
      <c r="N16" s="165">
        <v>0</v>
      </c>
      <c r="O16" s="166"/>
      <c r="Q16" s="176">
        <v>0</v>
      </c>
      <c r="R16" s="176">
        <v>0</v>
      </c>
      <c r="S16" s="177"/>
      <c r="T16" s="177"/>
      <c r="U16" s="177"/>
      <c r="V16" s="176">
        <v>0</v>
      </c>
      <c r="W16" s="176">
        <v>0</v>
      </c>
      <c r="X16" s="177"/>
      <c r="Y16" s="143"/>
      <c r="Z16" s="178">
        <f>IFERROR(VLOOKUP(B16,[3]rptBudgetaryBudgetCrossOrganiza!$A$2:$I$45,3,FALSE),"0")</f>
        <v>0</v>
      </c>
      <c r="AA16" s="178">
        <f>IFERROR(VLOOKUP(B16,[3]rptBudgetaryBudgetCrossOrganiza!$A$2:$I$45,5,FALSE),"0")</f>
        <v>0</v>
      </c>
      <c r="AB16" s="179"/>
      <c r="AC16" s="179"/>
      <c r="AD16" s="179"/>
      <c r="AE16" s="178">
        <f>IFERROR(VLOOKUP(B16,[3]rptBudgetaryBudgetCrossOrganiza!$A$2:$I$45,8,FALSE),"0")</f>
        <v>0</v>
      </c>
      <c r="AF16" s="178">
        <v>0</v>
      </c>
      <c r="AG16" s="179">
        <f t="shared" si="4"/>
        <v>0</v>
      </c>
      <c r="AH16" s="143"/>
      <c r="AI16" s="170">
        <v>0</v>
      </c>
      <c r="AJ16" s="170">
        <v>0</v>
      </c>
      <c r="AK16" s="170">
        <f t="shared" si="1"/>
        <v>0</v>
      </c>
      <c r="AL16" s="170">
        <f>IFERROR(VLOOKUP(B16,[4]rptBudgetaryBudgetCrossOrganiza!$A$729:$O$742,13,FALSE),"0")</f>
        <v>0</v>
      </c>
      <c r="AM16" s="180"/>
      <c r="AN16" s="180"/>
      <c r="AO16" s="170"/>
      <c r="AP16" s="180"/>
      <c r="AQ16" s="180"/>
      <c r="AR16" s="143"/>
      <c r="AS16" s="177"/>
      <c r="AT16" s="177"/>
      <c r="AU16" s="177"/>
      <c r="AV16" s="177"/>
      <c r="AW16" s="177"/>
      <c r="AX16" s="177"/>
      <c r="AY16" s="177"/>
      <c r="AZ16" s="177"/>
    </row>
    <row r="17" spans="8:52" x14ac:dyDescent="0.2">
      <c r="H17" s="143">
        <f t="shared" ref="H17:N17" si="7">SUM(H3:H16)</f>
        <v>362000</v>
      </c>
      <c r="I17" s="143">
        <f t="shared" si="7"/>
        <v>362000</v>
      </c>
      <c r="J17" s="143">
        <f t="shared" si="7"/>
        <v>0</v>
      </c>
      <c r="K17" s="143">
        <f t="shared" si="7"/>
        <v>0</v>
      </c>
      <c r="L17" s="143">
        <f t="shared" si="7"/>
        <v>0</v>
      </c>
      <c r="M17" s="143">
        <f t="shared" si="7"/>
        <v>1081131.6300000001</v>
      </c>
      <c r="N17" s="143">
        <f t="shared" si="7"/>
        <v>1081131.6300000001</v>
      </c>
      <c r="O17" s="143">
        <f>SUM(O3:O15)</f>
        <v>719046.55</v>
      </c>
      <c r="Q17" s="143">
        <f t="shared" ref="Q17:X17" si="8">SUM(Q3:Q16)</f>
        <v>717585</v>
      </c>
      <c r="R17" s="143">
        <f t="shared" si="8"/>
        <v>717585</v>
      </c>
      <c r="S17" s="143">
        <f t="shared" si="8"/>
        <v>0</v>
      </c>
      <c r="T17" s="143">
        <f t="shared" si="8"/>
        <v>0</v>
      </c>
      <c r="U17" s="143">
        <f t="shared" si="8"/>
        <v>0</v>
      </c>
      <c r="V17" s="143">
        <f t="shared" si="8"/>
        <v>705716.09</v>
      </c>
      <c r="W17" s="143">
        <f t="shared" si="8"/>
        <v>705716.09</v>
      </c>
      <c r="X17" s="143">
        <f t="shared" si="8"/>
        <v>-11855.120000000039</v>
      </c>
      <c r="Y17" s="143"/>
      <c r="Z17" s="143">
        <f t="shared" ref="Z17:AG17" si="9">SUM(Z3:Z16)</f>
        <v>692595</v>
      </c>
      <c r="AA17" s="143">
        <f t="shared" si="9"/>
        <v>692595</v>
      </c>
      <c r="AB17" s="143">
        <f t="shared" si="9"/>
        <v>0</v>
      </c>
      <c r="AC17" s="143">
        <f t="shared" si="9"/>
        <v>0</v>
      </c>
      <c r="AD17" s="143">
        <f t="shared" si="9"/>
        <v>0</v>
      </c>
      <c r="AE17" s="143">
        <f t="shared" si="9"/>
        <v>765839.17</v>
      </c>
      <c r="AF17" s="143">
        <f t="shared" si="9"/>
        <v>765839.17</v>
      </c>
      <c r="AG17" s="143">
        <f t="shared" si="9"/>
        <v>70977.53</v>
      </c>
      <c r="AH17" s="143"/>
      <c r="AI17" s="143">
        <f>SUM(AI3:AI11)</f>
        <v>696595</v>
      </c>
      <c r="AJ17" s="143">
        <f>SUM(AJ3:AJ16)</f>
        <v>692595</v>
      </c>
      <c r="AK17" s="143">
        <f>SUM(AK3:AK16)</f>
        <v>692595</v>
      </c>
      <c r="AL17" s="143">
        <f t="shared" ref="AL17:AQ17" si="10">SUM(AL3:AL11)</f>
        <v>399415.27999999997</v>
      </c>
      <c r="AM17" s="143">
        <f t="shared" si="10"/>
        <v>0</v>
      </c>
      <c r="AN17" s="143">
        <f t="shared" si="10"/>
        <v>0</v>
      </c>
      <c r="AO17" s="143">
        <f t="shared" si="10"/>
        <v>0</v>
      </c>
      <c r="AP17" s="143">
        <f t="shared" si="10"/>
        <v>0</v>
      </c>
      <c r="AQ17" s="143">
        <f t="shared" si="10"/>
        <v>-696595</v>
      </c>
      <c r="AR17" s="143"/>
      <c r="AS17" s="143">
        <f>SUM(AS3:AS11)</f>
        <v>0</v>
      </c>
      <c r="AT17" s="143">
        <f t="shared" ref="AT17:AZ17" si="11">SUM(AT3:AT11)</f>
        <v>0</v>
      </c>
      <c r="AU17" s="143">
        <f t="shared" si="11"/>
        <v>0</v>
      </c>
      <c r="AV17" s="143">
        <f t="shared" si="11"/>
        <v>0</v>
      </c>
      <c r="AW17" s="143">
        <f t="shared" si="11"/>
        <v>0</v>
      </c>
      <c r="AX17" s="143">
        <f t="shared" si="11"/>
        <v>0</v>
      </c>
      <c r="AY17" s="143">
        <f t="shared" si="11"/>
        <v>0</v>
      </c>
      <c r="AZ17" s="143">
        <f t="shared" si="11"/>
        <v>0</v>
      </c>
    </row>
  </sheetData>
  <autoFilter ref="A2:WWY17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87</v>
      </c>
      <c r="C1" s="152"/>
    </row>
    <row r="2" spans="1:22" x14ac:dyDescent="0.25">
      <c r="A2" s="152" t="s">
        <v>88</v>
      </c>
      <c r="C2" s="152"/>
      <c r="D2" s="154" t="s">
        <v>89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90</v>
      </c>
      <c r="C4" s="152"/>
    </row>
    <row r="5" spans="1:22" x14ac:dyDescent="0.25">
      <c r="B5" s="152"/>
      <c r="C5" s="152" t="s">
        <v>91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92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93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94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95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96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97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98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99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100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101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102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103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103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104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105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106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107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108</v>
      </c>
    </row>
    <row r="26" spans="1:20" x14ac:dyDescent="0.25">
      <c r="B26" s="153"/>
      <c r="C26" s="152" t="s">
        <v>109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8" sqref="E18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QD2UCF5UJE4V-2141839551-45</_dlc_DocId>
    <_dlc_DocIdUrl xmlns="7184055b-e5ea-4162-8b19-ace5c644b73a">
      <Url>http://intranet2/finance/_layouts/15/DocIdRedir.aspx?ID=QD2UCF5UJE4V-2141839551-45</Url>
      <Description>QD2UCF5UJE4V-2141839551-45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43650-7465-4E50-8C43-DF355A002989}"/>
</file>

<file path=customXml/itemProps2.xml><?xml version="1.0" encoding="utf-8"?>
<ds:datastoreItem xmlns:ds="http://schemas.openxmlformats.org/officeDocument/2006/customXml" ds:itemID="{816AB10A-72F2-4D24-86F9-1DBB343776BC}"/>
</file>

<file path=customXml/itemProps3.xml><?xml version="1.0" encoding="utf-8"?>
<ds:datastoreItem xmlns:ds="http://schemas.openxmlformats.org/officeDocument/2006/customXml" ds:itemID="{7841CF9B-C775-44D9-8747-760456184D3A}"/>
</file>

<file path=customXml/itemProps4.xml><?xml version="1.0" encoding="utf-8"?>
<ds:datastoreItem xmlns:ds="http://schemas.openxmlformats.org/officeDocument/2006/customXml" ds:itemID="{51A9F603-7660-48B4-9A55-D65F58FF5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2020-10-29T19:55:18Z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f88ab5d6-4062-4147-a782-291206c4bc39</vt:lpwstr>
  </property>
</Properties>
</file>