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Expenses!$A$2:$BJ$62</definedName>
    <definedName name="_xlnm._FilterDatabase" localSheetId="2" hidden="1">Revenues!$A$2:$WWY$2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9" i="3" l="1"/>
  <c r="AK4" i="3"/>
  <c r="AK5" i="3"/>
  <c r="AK6" i="3"/>
  <c r="AK7" i="3"/>
  <c r="AK8" i="3"/>
  <c r="AK3" i="3"/>
  <c r="F37" i="4" l="1"/>
  <c r="F38" i="4"/>
  <c r="AK63" i="4" l="1"/>
  <c r="AL4" i="3"/>
  <c r="AL5" i="3"/>
  <c r="AL6" i="3"/>
  <c r="AL7" i="3"/>
  <c r="AL8" i="3"/>
  <c r="AL3" i="3"/>
  <c r="AS33" i="5" l="1"/>
  <c r="AO29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P23" i="5" s="1"/>
  <c r="AQ17" i="5"/>
  <c r="AQ23" i="5" s="1"/>
  <c r="AR17" i="5"/>
  <c r="AS17" i="5"/>
  <c r="AT17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P11" i="5"/>
  <c r="AQ11" i="5"/>
  <c r="AR11" i="5"/>
  <c r="AS11" i="5"/>
  <c r="AT11" i="5"/>
  <c r="AO14" i="5" l="1"/>
  <c r="AO23" i="5"/>
  <c r="AP14" i="5"/>
  <c r="AP31" i="5" s="1"/>
  <c r="F9" i="4"/>
  <c r="F7" i="4"/>
  <c r="J63" i="4"/>
  <c r="K63" i="4"/>
  <c r="L63" i="4"/>
  <c r="F13" i="4"/>
  <c r="F14" i="4"/>
  <c r="F15" i="4"/>
  <c r="F16" i="4"/>
  <c r="F53" i="4"/>
  <c r="F47" i="4"/>
  <c r="F48" i="4"/>
  <c r="F24" i="4"/>
  <c r="Q24" i="4"/>
  <c r="R24" i="4"/>
  <c r="X24" i="4" s="1"/>
  <c r="V24" i="4"/>
  <c r="AQ24" i="4"/>
  <c r="AZ24" i="4"/>
  <c r="F11" i="4"/>
  <c r="F12" i="4"/>
  <c r="F17" i="4"/>
  <c r="F18" i="4"/>
  <c r="F19" i="4"/>
  <c r="F20" i="4"/>
  <c r="F21" i="4"/>
  <c r="AO31" i="5" l="1"/>
  <c r="AO33" i="5" s="1"/>
  <c r="AG24" i="4"/>
  <c r="N40" i="4"/>
  <c r="N5" i="4"/>
  <c r="N15" i="4"/>
  <c r="N8" i="4"/>
  <c r="I43" i="4"/>
  <c r="I17" i="4"/>
  <c r="M50" i="4"/>
  <c r="M24" i="4"/>
  <c r="N57" i="4"/>
  <c r="N32" i="4"/>
  <c r="N4" i="4"/>
  <c r="I58" i="4"/>
  <c r="I33" i="4"/>
  <c r="I5" i="4"/>
  <c r="M41" i="4"/>
  <c r="M15" i="4"/>
  <c r="N56" i="4"/>
  <c r="N48" i="4"/>
  <c r="N31" i="4"/>
  <c r="N14" i="4"/>
  <c r="I57" i="4"/>
  <c r="I49" i="4"/>
  <c r="I41" i="4"/>
  <c r="I32" i="4"/>
  <c r="I23" i="4"/>
  <c r="I15" i="4"/>
  <c r="I4" i="4"/>
  <c r="M56" i="4"/>
  <c r="M48" i="4"/>
  <c r="M40" i="4"/>
  <c r="M31" i="4"/>
  <c r="M22" i="4"/>
  <c r="M14" i="4"/>
  <c r="N3" i="4"/>
  <c r="N55" i="4"/>
  <c r="N47" i="4"/>
  <c r="N39" i="4"/>
  <c r="N30" i="4"/>
  <c r="N21" i="4"/>
  <c r="N12" i="4"/>
  <c r="I56" i="4"/>
  <c r="I48" i="4"/>
  <c r="I40" i="4"/>
  <c r="I31" i="4"/>
  <c r="I22" i="4"/>
  <c r="I14" i="4"/>
  <c r="M3" i="4"/>
  <c r="M55" i="4"/>
  <c r="M47" i="4"/>
  <c r="M39" i="4"/>
  <c r="M30" i="4"/>
  <c r="M21" i="4"/>
  <c r="M12" i="4"/>
  <c r="N62" i="4"/>
  <c r="N54" i="4"/>
  <c r="N46" i="4"/>
  <c r="N38" i="4"/>
  <c r="N28" i="4"/>
  <c r="N20" i="4"/>
  <c r="N11" i="4"/>
  <c r="I59" i="4"/>
  <c r="I34" i="4"/>
  <c r="I6" i="4"/>
  <c r="M42" i="4"/>
  <c r="M16" i="4"/>
  <c r="N49" i="4"/>
  <c r="N23" i="4"/>
  <c r="I50" i="4"/>
  <c r="I16" i="4"/>
  <c r="M49" i="4"/>
  <c r="M23" i="4"/>
  <c r="M4" i="4"/>
  <c r="N22" i="4"/>
  <c r="I3" i="4"/>
  <c r="I47" i="4"/>
  <c r="I30" i="4"/>
  <c r="I12" i="4"/>
  <c r="M54" i="4"/>
  <c r="M38" i="4"/>
  <c r="M11" i="4"/>
  <c r="N53" i="4"/>
  <c r="N36" i="4"/>
  <c r="N19" i="4"/>
  <c r="I46" i="4"/>
  <c r="I28" i="4"/>
  <c r="I20" i="4"/>
  <c r="M61" i="4"/>
  <c r="M45" i="4"/>
  <c r="M27" i="4"/>
  <c r="M10" i="4"/>
  <c r="N52" i="4"/>
  <c r="N44" i="4"/>
  <c r="N26" i="4"/>
  <c r="N18" i="4"/>
  <c r="I61" i="4"/>
  <c r="I53" i="4"/>
  <c r="I45" i="4"/>
  <c r="I36" i="4"/>
  <c r="I27" i="4"/>
  <c r="I19" i="4"/>
  <c r="I10" i="4"/>
  <c r="M60" i="4"/>
  <c r="M52" i="4"/>
  <c r="M44" i="4"/>
  <c r="M35" i="4"/>
  <c r="M26" i="4"/>
  <c r="M18" i="4"/>
  <c r="M8" i="4"/>
  <c r="N59" i="4"/>
  <c r="N51" i="4"/>
  <c r="N43" i="4"/>
  <c r="N34" i="4"/>
  <c r="N25" i="4"/>
  <c r="N17" i="4"/>
  <c r="N6" i="4"/>
  <c r="I51" i="4"/>
  <c r="I25" i="4"/>
  <c r="M58" i="4"/>
  <c r="M33" i="4"/>
  <c r="M5" i="4"/>
  <c r="N41" i="4"/>
  <c r="I42" i="4"/>
  <c r="I24" i="4"/>
  <c r="M57" i="4"/>
  <c r="M32" i="4"/>
  <c r="I55" i="4"/>
  <c r="I39" i="4"/>
  <c r="I21" i="4"/>
  <c r="M62" i="4"/>
  <c r="M46" i="4"/>
  <c r="M28" i="4"/>
  <c r="M20" i="4"/>
  <c r="N61" i="4"/>
  <c r="N45" i="4"/>
  <c r="N27" i="4"/>
  <c r="N10" i="4"/>
  <c r="I62" i="4"/>
  <c r="I54" i="4"/>
  <c r="I38" i="4"/>
  <c r="I11" i="4"/>
  <c r="M53" i="4"/>
  <c r="M36" i="4"/>
  <c r="M19" i="4"/>
  <c r="N60" i="4"/>
  <c r="N35" i="4"/>
  <c r="I60" i="4"/>
  <c r="I52" i="4"/>
  <c r="I44" i="4"/>
  <c r="I35" i="4"/>
  <c r="I26" i="4"/>
  <c r="I18" i="4"/>
  <c r="I8" i="4"/>
  <c r="M59" i="4"/>
  <c r="M51" i="4"/>
  <c r="M43" i="4"/>
  <c r="M34" i="4"/>
  <c r="M25" i="4"/>
  <c r="M17" i="4"/>
  <c r="M6" i="4"/>
  <c r="N58" i="4"/>
  <c r="N50" i="4"/>
  <c r="N42" i="4"/>
  <c r="N33" i="4"/>
  <c r="N24" i="4"/>
  <c r="N16" i="4"/>
  <c r="V4" i="4"/>
  <c r="V5" i="4"/>
  <c r="V6" i="4"/>
  <c r="V8" i="4"/>
  <c r="V10" i="4"/>
  <c r="V22" i="4"/>
  <c r="V23" i="4"/>
  <c r="V25" i="4"/>
  <c r="V26" i="4"/>
  <c r="V27" i="4"/>
  <c r="V28" i="4"/>
  <c r="V29" i="4"/>
  <c r="V30" i="4"/>
  <c r="V31" i="4"/>
  <c r="V32" i="4"/>
  <c r="V33" i="4"/>
  <c r="V34" i="4"/>
  <c r="V35" i="4"/>
  <c r="V36" i="4"/>
  <c r="V38" i="4"/>
  <c r="V39" i="4"/>
  <c r="V40" i="4"/>
  <c r="V41" i="4"/>
  <c r="V42" i="4"/>
  <c r="V43" i="4"/>
  <c r="V44" i="4"/>
  <c r="V45" i="4"/>
  <c r="V46" i="4"/>
  <c r="V49" i="4"/>
  <c r="V50" i="4"/>
  <c r="V51" i="4"/>
  <c r="V52" i="4"/>
  <c r="V54" i="4"/>
  <c r="V55" i="4"/>
  <c r="V56" i="4"/>
  <c r="V57" i="4"/>
  <c r="V58" i="4"/>
  <c r="V59" i="4"/>
  <c r="V60" i="4"/>
  <c r="V61" i="4"/>
  <c r="V62" i="4"/>
  <c r="V3" i="4"/>
  <c r="Q4" i="4"/>
  <c r="Q5" i="4"/>
  <c r="Q6" i="4"/>
  <c r="Q8" i="4"/>
  <c r="Q10" i="4"/>
  <c r="Q22" i="4"/>
  <c r="Q23" i="4"/>
  <c r="Q25" i="4"/>
  <c r="Q26" i="4"/>
  <c r="Q27" i="4"/>
  <c r="Q28" i="4"/>
  <c r="Q29" i="4"/>
  <c r="Q30" i="4"/>
  <c r="Q31" i="4"/>
  <c r="Q32" i="4"/>
  <c r="Q33" i="4"/>
  <c r="Q34" i="4"/>
  <c r="Q35" i="4"/>
  <c r="Q36" i="4"/>
  <c r="Q38" i="4"/>
  <c r="Q39" i="4"/>
  <c r="Q40" i="4"/>
  <c r="Q41" i="4"/>
  <c r="Q42" i="4"/>
  <c r="Q43" i="4"/>
  <c r="Q44" i="4"/>
  <c r="Q45" i="4"/>
  <c r="Q46" i="4"/>
  <c r="Q49" i="4"/>
  <c r="Q50" i="4"/>
  <c r="Q51" i="4"/>
  <c r="Q52" i="4"/>
  <c r="Q54" i="4"/>
  <c r="Q55" i="4"/>
  <c r="Q56" i="4"/>
  <c r="Q57" i="4"/>
  <c r="Q58" i="4"/>
  <c r="Q59" i="4"/>
  <c r="Q60" i="4"/>
  <c r="Q61" i="4"/>
  <c r="Q62" i="4"/>
  <c r="F43" i="4"/>
  <c r="F44" i="4"/>
  <c r="F45" i="4"/>
  <c r="R43" i="4"/>
  <c r="R44" i="4"/>
  <c r="R45" i="4"/>
  <c r="R46" i="4"/>
  <c r="R23" i="4"/>
  <c r="R25" i="4"/>
  <c r="F23" i="4"/>
  <c r="F25" i="4"/>
  <c r="R26" i="4"/>
  <c r="R27" i="4"/>
  <c r="R28" i="4"/>
  <c r="R58" i="4"/>
  <c r="R59" i="4"/>
  <c r="R60" i="4"/>
  <c r="R61" i="4"/>
  <c r="F58" i="4"/>
  <c r="F59" i="4"/>
  <c r="R57" i="4"/>
  <c r="R62" i="4"/>
  <c r="F57" i="4"/>
  <c r="R5" i="4"/>
  <c r="R6" i="4"/>
  <c r="R8" i="4"/>
  <c r="R10" i="4"/>
  <c r="R22" i="4"/>
  <c r="F5" i="4"/>
  <c r="F6" i="4"/>
  <c r="F8" i="4"/>
  <c r="F10" i="4"/>
  <c r="F22" i="4"/>
  <c r="R29" i="4"/>
  <c r="R30" i="4"/>
  <c r="F28" i="4"/>
  <c r="R4" i="4"/>
  <c r="R31" i="4"/>
  <c r="R32" i="4"/>
  <c r="R33" i="4"/>
  <c r="R34" i="4"/>
  <c r="R35" i="4"/>
  <c r="R36" i="4"/>
  <c r="R38" i="4"/>
  <c r="R39" i="4"/>
  <c r="R40" i="4"/>
  <c r="R41" i="4"/>
  <c r="R42" i="4"/>
  <c r="R49" i="4"/>
  <c r="R50" i="4"/>
  <c r="R51" i="4"/>
  <c r="R52" i="4"/>
  <c r="R54" i="4"/>
  <c r="R55" i="4"/>
  <c r="R56" i="4"/>
  <c r="R3" i="4"/>
  <c r="F27" i="4"/>
  <c r="Q3" i="4"/>
  <c r="X6" i="3"/>
  <c r="X7" i="3"/>
  <c r="O6" i="3"/>
  <c r="O7" i="3"/>
  <c r="F6" i="3"/>
  <c r="O24" i="4" l="1"/>
  <c r="N63" i="4"/>
  <c r="M63" i="4"/>
  <c r="I63" i="4"/>
  <c r="L11" i="5"/>
  <c r="AB9" i="3" l="1"/>
  <c r="AC9" i="3"/>
  <c r="AD9" i="3"/>
  <c r="AE9" i="3"/>
  <c r="R26" i="5"/>
  <c r="W26" i="5"/>
  <c r="Q27" i="5"/>
  <c r="R27" i="5"/>
  <c r="R9" i="3"/>
  <c r="S9" i="3"/>
  <c r="T9" i="3"/>
  <c r="U9" i="3"/>
  <c r="V9" i="3"/>
  <c r="W9" i="3"/>
  <c r="Q9" i="3"/>
  <c r="J9" i="3"/>
  <c r="K9" i="3"/>
  <c r="L9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I59" i="4"/>
  <c r="AI60" i="4"/>
  <c r="AI61" i="4"/>
  <c r="AI62" i="4"/>
  <c r="Z9" i="3" l="1"/>
  <c r="AA9" i="3"/>
  <c r="L13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63" i="4"/>
  <c r="AC63" i="4"/>
  <c r="AD63" i="4"/>
  <c r="S63" i="4"/>
  <c r="T63" i="4"/>
  <c r="U63" i="4"/>
  <c r="V63" i="4"/>
  <c r="Q63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H63" i="4" l="1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6" i="5"/>
  <c r="AP26" i="5"/>
  <c r="AQ26" i="5"/>
  <c r="AR26" i="5"/>
  <c r="AS26" i="5"/>
  <c r="AT26" i="5"/>
  <c r="AM26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26" i="4"/>
  <c r="AQ29" i="4"/>
  <c r="AQ30" i="4"/>
  <c r="AQ31" i="4"/>
  <c r="AQ32" i="4"/>
  <c r="AQ33" i="4"/>
  <c r="AQ34" i="4"/>
  <c r="AQ35" i="4"/>
  <c r="AQ36" i="4"/>
  <c r="AQ38" i="4"/>
  <c r="AQ39" i="4"/>
  <c r="AQ40" i="4"/>
  <c r="AQ41" i="4"/>
  <c r="AQ42" i="4"/>
  <c r="AQ44" i="4"/>
  <c r="AQ45" i="4"/>
  <c r="AQ46" i="4"/>
  <c r="AQ49" i="4"/>
  <c r="AQ50" i="4"/>
  <c r="AQ51" i="4"/>
  <c r="AQ52" i="4"/>
  <c r="AQ54" i="4"/>
  <c r="AQ55" i="4"/>
  <c r="AQ56" i="4"/>
  <c r="AQ59" i="4"/>
  <c r="AQ60" i="4"/>
  <c r="AQ61" i="4"/>
  <c r="AQ62" i="4"/>
  <c r="AY63" i="4"/>
  <c r="AX63" i="4"/>
  <c r="AW63" i="4"/>
  <c r="AV63" i="4"/>
  <c r="AU63" i="4"/>
  <c r="AT63" i="4"/>
  <c r="AS63" i="4"/>
  <c r="AZ62" i="4"/>
  <c r="AZ61" i="4"/>
  <c r="AZ60" i="4"/>
  <c r="AZ59" i="4"/>
  <c r="AZ56" i="4"/>
  <c r="AZ55" i="4"/>
  <c r="AZ54" i="4"/>
  <c r="AZ52" i="4"/>
  <c r="AZ51" i="4"/>
  <c r="AZ50" i="4"/>
  <c r="AZ49" i="4"/>
  <c r="AZ46" i="4"/>
  <c r="AZ45" i="4"/>
  <c r="AZ44" i="4"/>
  <c r="AZ42" i="4"/>
  <c r="AZ41" i="4"/>
  <c r="AZ40" i="4"/>
  <c r="AZ39" i="4"/>
  <c r="AZ38" i="4"/>
  <c r="AZ36" i="4"/>
  <c r="AZ35" i="4"/>
  <c r="AZ34" i="4"/>
  <c r="AZ33" i="4"/>
  <c r="AZ32" i="4"/>
  <c r="AZ31" i="4"/>
  <c r="AZ30" i="4"/>
  <c r="AZ29" i="4"/>
  <c r="AZ26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G3" i="3"/>
  <c r="AY9" i="3"/>
  <c r="AX9" i="3"/>
  <c r="AW9" i="3"/>
  <c r="AV9" i="3"/>
  <c r="AU9" i="3"/>
  <c r="AT9" i="3"/>
  <c r="AS9" i="3"/>
  <c r="AZ8" i="3"/>
  <c r="AZ7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5" i="3"/>
  <c r="X8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P29" i="5" l="1"/>
  <c r="AH20" i="5"/>
  <c r="AF63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63" i="4"/>
  <c r="Z63" i="4"/>
  <c r="AA63" i="4"/>
  <c r="R22" i="5"/>
  <c r="W22" i="5"/>
  <c r="W21" i="5"/>
  <c r="W18" i="5"/>
  <c r="W63" i="4"/>
  <c r="W17" i="5"/>
  <c r="W19" i="5"/>
  <c r="W20" i="5"/>
  <c r="R20" i="5"/>
  <c r="R21" i="5"/>
  <c r="R63" i="4"/>
  <c r="R19" i="5"/>
  <c r="R17" i="5"/>
  <c r="R18" i="5"/>
  <c r="T29" i="5"/>
  <c r="AF29" i="5"/>
  <c r="AD29" i="5"/>
  <c r="AC29" i="5"/>
  <c r="AZ63" i="4"/>
  <c r="U29" i="5"/>
  <c r="AB19" i="5"/>
  <c r="AB20" i="5"/>
  <c r="AB17" i="5"/>
  <c r="AB22" i="5"/>
  <c r="AB18" i="5"/>
  <c r="AB29" i="5"/>
  <c r="AH29" i="5"/>
  <c r="AU29" i="5" s="1"/>
  <c r="AG29" i="5"/>
  <c r="AE29" i="5"/>
  <c r="AZ9" i="3"/>
  <c r="R29" i="5"/>
  <c r="W29" i="5"/>
  <c r="V29" i="5"/>
  <c r="S29" i="5"/>
  <c r="L29" i="5"/>
  <c r="I29" i="5"/>
  <c r="H29" i="5"/>
  <c r="K29" i="5"/>
  <c r="J29" i="5"/>
  <c r="G29" i="5"/>
  <c r="F40" i="4"/>
  <c r="AQ3" i="3"/>
  <c r="AJ9" i="3"/>
  <c r="AL9" i="3"/>
  <c r="AM9" i="3"/>
  <c r="AN9" i="3"/>
  <c r="AO9" i="3"/>
  <c r="AP9" i="3"/>
  <c r="AI9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8" i="3"/>
  <c r="AQ7" i="3"/>
  <c r="AG7" i="3"/>
  <c r="F7" i="3"/>
  <c r="AQ5" i="3"/>
  <c r="AG5" i="3"/>
  <c r="O5" i="3"/>
  <c r="F5" i="3"/>
  <c r="AQ4" i="3"/>
  <c r="AG4" i="3"/>
  <c r="X4" i="3"/>
  <c r="X9" i="3" s="1"/>
  <c r="O4" i="3"/>
  <c r="F4" i="3"/>
  <c r="F3" i="3"/>
  <c r="M11" i="5"/>
  <c r="N11" i="5" s="1"/>
  <c r="AP63" i="4"/>
  <c r="AO63" i="4"/>
  <c r="AN63" i="4"/>
  <c r="AM63" i="4"/>
  <c r="AL63" i="4"/>
  <c r="AJ63" i="4"/>
  <c r="N67" i="4"/>
  <c r="AI63" i="4"/>
  <c r="AG62" i="4"/>
  <c r="X62" i="4"/>
  <c r="O62" i="4"/>
  <c r="F62" i="4"/>
  <c r="AG61" i="4"/>
  <c r="X61" i="4"/>
  <c r="O61" i="4"/>
  <c r="F61" i="4"/>
  <c r="AG60" i="4"/>
  <c r="X60" i="4"/>
  <c r="O60" i="4"/>
  <c r="F60" i="4"/>
  <c r="AG59" i="4"/>
  <c r="X59" i="4"/>
  <c r="O59" i="4"/>
  <c r="AG56" i="4"/>
  <c r="X56" i="4"/>
  <c r="O56" i="4"/>
  <c r="F56" i="4"/>
  <c r="AG55" i="4"/>
  <c r="X55" i="4"/>
  <c r="O55" i="4"/>
  <c r="F55" i="4"/>
  <c r="AG54" i="4"/>
  <c r="X54" i="4"/>
  <c r="O54" i="4"/>
  <c r="F54" i="4"/>
  <c r="AG52" i="4"/>
  <c r="X52" i="4"/>
  <c r="O52" i="4"/>
  <c r="F52" i="4"/>
  <c r="AG51" i="4"/>
  <c r="X51" i="4"/>
  <c r="O51" i="4"/>
  <c r="F51" i="4"/>
  <c r="AG50" i="4"/>
  <c r="X50" i="4"/>
  <c r="O50" i="4"/>
  <c r="F50" i="4"/>
  <c r="AG49" i="4"/>
  <c r="X49" i="4"/>
  <c r="O49" i="4"/>
  <c r="F49" i="4"/>
  <c r="AG46" i="4"/>
  <c r="X46" i="4"/>
  <c r="O46" i="4"/>
  <c r="F46" i="4"/>
  <c r="AG45" i="4"/>
  <c r="X45" i="4"/>
  <c r="O45" i="4"/>
  <c r="AG44" i="4"/>
  <c r="X44" i="4"/>
  <c r="O44" i="4"/>
  <c r="AG42" i="4"/>
  <c r="X42" i="4"/>
  <c r="O42" i="4"/>
  <c r="F42" i="4"/>
  <c r="AG41" i="4"/>
  <c r="X41" i="4"/>
  <c r="O41" i="4"/>
  <c r="F41" i="4"/>
  <c r="AG40" i="4"/>
  <c r="X40" i="4"/>
  <c r="O40" i="4"/>
  <c r="AG39" i="4"/>
  <c r="X39" i="4"/>
  <c r="O39" i="4"/>
  <c r="F39" i="4"/>
  <c r="AG38" i="4"/>
  <c r="X38" i="4"/>
  <c r="O38" i="4"/>
  <c r="AG36" i="4"/>
  <c r="X36" i="4"/>
  <c r="O36" i="4"/>
  <c r="F36" i="4"/>
  <c r="AG35" i="4"/>
  <c r="X35" i="4"/>
  <c r="O35" i="4"/>
  <c r="F35" i="4"/>
  <c r="AG34" i="4"/>
  <c r="X34" i="4"/>
  <c r="O34" i="4"/>
  <c r="F34" i="4"/>
  <c r="AG33" i="4"/>
  <c r="X33" i="4"/>
  <c r="O33" i="4"/>
  <c r="F33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6" i="4"/>
  <c r="X26" i="4"/>
  <c r="O26" i="4"/>
  <c r="F26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Z66" i="4" l="1"/>
  <c r="AQ9" i="3"/>
  <c r="AG63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63" i="4"/>
  <c r="O63" i="4"/>
  <c r="X63" i="4"/>
  <c r="AM29" i="5"/>
  <c r="BG14" i="5"/>
  <c r="BH11" i="5"/>
  <c r="AP33" i="5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N8" i="5" s="1"/>
  <c r="AN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  <c r="M9" i="3"/>
  <c r="I9" i="3"/>
  <c r="O8" i="3"/>
  <c r="O9" i="3" s="1"/>
  <c r="H9" i="3"/>
  <c r="F8" i="3"/>
  <c r="AF9" i="3"/>
  <c r="N9" i="3" l="1"/>
  <c r="AG8" i="3"/>
  <c r="AG9" i="3" s="1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<sst xmlns="http://schemas.openxmlformats.org/spreadsheetml/2006/main" count="546" uniqueCount="236">
  <si>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</si>
  <si>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</si>
  <si>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</si>
  <si>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</si>
  <si>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</si>
  <si>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</si>
  <si>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</si>
  <si>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</si>
  <si>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</si>
  <si>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</si>
  <si>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</si>
  <si>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</si>
  <si>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</si>
  <si>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</si>
  <si>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</si>
  <si>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</si>
  <si>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</si>
  <si>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</si>
  <si>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</si>
  <si>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</si>
  <si>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</si>
  <si>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</si>
  <si>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</si>
  <si>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</si>
  <si>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</si>
  <si>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</si>
  <si>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</si>
  <si>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</si>
  <si>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</si>
  <si>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</si>
  <si>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</si>
  <si>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</si>
  <si>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</si>
  <si>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</si>
  <si>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</si>
  <si>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</si>
  <si>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</si>
  <si>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</si>
  <si>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</si>
  <si>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</si>
  <si>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</si>
  <si>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</si>
  <si>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</si>
  <si>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</si>
  <si>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</si>
  <si>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</si>
  <si>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</si>
  <si>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</si>
  <si>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</si>
  <si>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</si>
  <si>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</si>
  <si>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</si>
  <si>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</si>
  <si>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</si>
  <si>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</si>
  <si>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</si>
  <si>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</si>
  <si>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</si>
  <si>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</si>
  <si>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</si>
  <si>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</si>
  <si>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</si>
  <si>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</si>
  <si>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</si>
  <si>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</si>
  <si>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</si>
  <si>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</si>
  <si>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</si>
  <si>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</si>
  <si>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</si>
  <si>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</si>
  <si>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</si>
  <si>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</si>
  <si>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</si>
  <si>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</si>
  <si>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</si>
  <si>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</si>
  <si>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</si>
  <si>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</si>
  <si>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</si>
  <si>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</si>
  <si>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</si>
  <si>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</si>
  <si>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Operations Equip-Minor</t>
  </si>
  <si>
    <t>Capital Outlay General</t>
  </si>
  <si>
    <t>Salaries Regular</t>
  </si>
  <si>
    <t>Salaries Overtime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</si>
  <si>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</si>
  <si>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</si>
  <si>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</si>
  <si>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</si>
  <si>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</si>
  <si>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</si>
  <si>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</si>
  <si>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</si>
  <si>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Medicare</t>
  </si>
  <si>
    <t>Professional Services General</t>
  </si>
  <si>
    <t>Utilities Electric</t>
  </si>
  <si>
    <t>Supplies Special Department</t>
  </si>
  <si>
    <t>Claims &amp; Insurance Insurance Premiums</t>
  </si>
  <si>
    <t>Administrative Expenses Training/Conferences</t>
  </si>
  <si>
    <t>Administrative Expenses Employee Recruitment</t>
  </si>
  <si>
    <t>BALANCE SHEET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</si>
  <si>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</si>
  <si>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</si>
  <si>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</si>
  <si>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</si>
  <si>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</si>
  <si>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</si>
  <si>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</si>
  <si>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</si>
  <si>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</si>
  <si>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</si>
  <si>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</si>
  <si>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</si>
  <si>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</si>
  <si>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</si>
  <si>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</si>
  <si>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</si>
  <si>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</si>
  <si>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</si>
  <si>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</si>
  <si>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</si>
  <si>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</si>
  <si>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 xml:space="preserve">Benefits Other Post Employment Benefits </t>
  </si>
  <si>
    <t>015</t>
  </si>
  <si>
    <t>Repairs and Maintenance</t>
  </si>
  <si>
    <t>Supplies and Utilities</t>
  </si>
  <si>
    <t>Supplies Data Processing</t>
  </si>
  <si>
    <t>Dues &amp; Subscriptions Memberships</t>
  </si>
  <si>
    <t>Administrative Expenses Support Services-Indirect Labor</t>
  </si>
  <si>
    <t>Transfer In - General Fund</t>
  </si>
  <si>
    <t>Transfer In - Other</t>
  </si>
  <si>
    <t>001</t>
  </si>
  <si>
    <t>Administrative Expenses Support Services-IT</t>
  </si>
  <si>
    <t>Administrative Expenses IT Fund Contribution</t>
  </si>
  <si>
    <t>Fund 460</t>
  </si>
  <si>
    <t>Local Transportation</t>
  </si>
  <si>
    <t>460.40.70.015-4475.17</t>
  </si>
  <si>
    <t>460.40.70.015-4475.18</t>
  </si>
  <si>
    <t>460.40.70.015-4700.01</t>
  </si>
  <si>
    <t>460.40.70.015-4700.21</t>
  </si>
  <si>
    <t>Intergovernmental Grants-State/County TDA-Ped &amp; Bike</t>
  </si>
  <si>
    <t>Intergovernmental Grants-State/County TDA-Streets &amp; Roads</t>
  </si>
  <si>
    <t>Investment Earnings Interest on Investments</t>
  </si>
  <si>
    <t>Investment Earnings Unallocated Investment Expense</t>
  </si>
  <si>
    <t>460.00.00.900-7000.99</t>
  </si>
  <si>
    <t>460.00.00.900-8150.02</t>
  </si>
  <si>
    <t>460.40.50.001-5100.06</t>
  </si>
  <si>
    <t>460.40.50.001-5100.17</t>
  </si>
  <si>
    <t>460.40.70.015-5000.01</t>
  </si>
  <si>
    <t>460.40.70.015-5100.00</t>
  </si>
  <si>
    <t>460.40.70.015-5100.01</t>
  </si>
  <si>
    <t>460.40.70.015-5100.02</t>
  </si>
  <si>
    <t>460.40.70.015-5100.03</t>
  </si>
  <si>
    <t>460.40.70.015-5100.04</t>
  </si>
  <si>
    <t>460.40.70.015-5100.05</t>
  </si>
  <si>
    <t>460.40.70.015-5100.06</t>
  </si>
  <si>
    <t>460.40.70.015-5100.07</t>
  </si>
  <si>
    <t>460.40.70.015-5100.11</t>
  </si>
  <si>
    <t>460.40.70.015-5100.17</t>
  </si>
  <si>
    <t>460.40.70.015-6000.01</t>
  </si>
  <si>
    <t>460.40.70.015-6200.02</t>
  </si>
  <si>
    <t>460.40.70.015-6200.09</t>
  </si>
  <si>
    <t>460.40.70.015-6280.36</t>
  </si>
  <si>
    <t>460.40.70.015-6300.01</t>
  </si>
  <si>
    <t>460.40.70.015-6500.04</t>
  </si>
  <si>
    <t>460.40.70.015-6600.04</t>
  </si>
  <si>
    <t>460.40.70.015-6600.07</t>
  </si>
  <si>
    <t>460.40.70.015-6600.25</t>
  </si>
  <si>
    <t>460.40.70.015-6600.26</t>
  </si>
  <si>
    <t>460.40.70.015-6600.36</t>
  </si>
  <si>
    <t>460.40.70.570-6280.03</t>
  </si>
  <si>
    <t>460.40.70.570-6400.10</t>
  </si>
  <si>
    <t>460.40.70.590-6100.01</t>
  </si>
  <si>
    <t>460.40.70.600-6000.01</t>
  </si>
  <si>
    <t>460.40.70.600-6100.01</t>
  </si>
  <si>
    <t>460.40.70.600-6280.36</t>
  </si>
  <si>
    <t>Capital Improvements-Transportation Pavement Replacement/Improvement</t>
  </si>
  <si>
    <t>Supplies-Public Works Traffic Calming</t>
  </si>
  <si>
    <t>Supplies-Public Works Soundwall Repair</t>
  </si>
  <si>
    <t>Repairs &amp; Maintenance Pavement</t>
  </si>
  <si>
    <t>FUND 460</t>
  </si>
  <si>
    <t>460.40.70.015-4700.19</t>
  </si>
  <si>
    <t>Investment Earnings Market Value Change</t>
  </si>
  <si>
    <t>460.00.00.900-8150.99</t>
  </si>
  <si>
    <t>Capital Improvements-Transportation General</t>
  </si>
  <si>
    <t>460.40.70.015-5000.03</t>
  </si>
  <si>
    <t>460.00.00.900-8150.03</t>
  </si>
  <si>
    <t>460.00.00.900-8150.04</t>
  </si>
  <si>
    <t>460.00.00.900-8150.40</t>
  </si>
  <si>
    <t>460.40.50.001-6300.01</t>
  </si>
  <si>
    <t>460.40.50.001-7000.03</t>
  </si>
  <si>
    <t>460.40.70.015-5000.99</t>
  </si>
  <si>
    <t>460.40.70.015-6280.05</t>
  </si>
  <si>
    <t>460.40.70.570-6400.22</t>
  </si>
  <si>
    <t>460.40.70.570-6410.02</t>
  </si>
  <si>
    <t>New Personnel Requests</t>
  </si>
  <si>
    <t>Capital Improvements-Transportation Traffic Signal Replacement/Impro</t>
  </si>
  <si>
    <t>Capital Improvements-Transportation Traffic Control Replacement/Imp</t>
  </si>
  <si>
    <t>Capital Improvements-Transportation Pedestrian Improvements</t>
  </si>
  <si>
    <t>Repairs &amp; Maintenance Curb, Gutter  Sidewalk</t>
  </si>
  <si>
    <t>Repairs &amp; Maintenance-Transportation Slurry/Overlay</t>
  </si>
  <si>
    <t>Supplies-Public Works Traffic Signs</t>
  </si>
  <si>
    <t>0</t>
  </si>
  <si>
    <t>460.40.70.015-4850.07</t>
  </si>
  <si>
    <t>Other Revenue Misc Reimbursement</t>
  </si>
  <si>
    <t>460.40.50.001-5000.01</t>
  </si>
  <si>
    <t>460.40.50.001-5000.07</t>
  </si>
  <si>
    <t>460.40.50.001-5100.01</t>
  </si>
  <si>
    <t>460.40.50.001-5100.02</t>
  </si>
  <si>
    <t>460.40.50.001-5100.03</t>
  </si>
  <si>
    <t>460.40.50.001-5100.04</t>
  </si>
  <si>
    <t>460.40.50.001-5100.05</t>
  </si>
  <si>
    <t>460.40.50.001-5100.07</t>
  </si>
  <si>
    <t>460.40.50.001-5100.11</t>
  </si>
  <si>
    <t>460.40.50.001-5100.15</t>
  </si>
  <si>
    <t>Salaries Admin Leave Pay</t>
  </si>
  <si>
    <t>Benefits Cell Phone Allowance</t>
  </si>
  <si>
    <t>460.40.70.015-6600.03</t>
  </si>
  <si>
    <t>460.40.70.015-6600.01</t>
  </si>
  <si>
    <t>Administrative Expenses Meetings</t>
  </si>
  <si>
    <t>Administrative Expenses Mileage Reimbursement</t>
  </si>
  <si>
    <t>460.40.70.015-7000.99</t>
  </si>
  <si>
    <t>460.40.50.001-5100.00</t>
  </si>
  <si>
    <t>460.00.00.900-8150.25</t>
  </si>
  <si>
    <t>McKinley/120 Interchange</t>
  </si>
  <si>
    <t>460.00.00.900-8150.41</t>
  </si>
  <si>
    <t>Interchanges</t>
  </si>
  <si>
    <t>Provisional Budget</t>
  </si>
  <si>
    <t>Total Budget Request</t>
  </si>
  <si>
    <t>016</t>
  </si>
  <si>
    <t>017</t>
  </si>
  <si>
    <t>460.40.70.015-5100.08</t>
  </si>
  <si>
    <t>Benefits Deferred Compensation</t>
  </si>
  <si>
    <t>Intergovernmental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</si>
</sst>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2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1" fillId="0" borderId="0" xfId="0" applyFont="1"/>
    <xf numFmtId="37" fontId="9" fillId="0" borderId="0" xfId="0" applyNumberFormat="1" applyFont="1" applyAlignment="1">
      <alignment horizontal="left"/>
    </xf>
    <xf numFmtId="37" fontId="9" fillId="6" borderId="0" xfId="0" applyNumberFormat="1" applyFont="1" applyFill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Performance%20(19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esktop\460.tx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4860AQF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Performance (19)"/>
    </sheetNames>
    <sheetDataSet>
      <sheetData sheetId="0">
        <row r="3">
          <cell r="A3" t="str">
            <v>460.40.70.015-4475.17</v>
          </cell>
          <cell r="B3">
            <v>460</v>
          </cell>
          <cell r="C3">
            <v>40</v>
          </cell>
          <cell r="D3">
            <v>70</v>
          </cell>
          <cell r="E3" t="str">
            <v>015</v>
          </cell>
          <cell r="F3">
            <v>4475.17</v>
          </cell>
          <cell r="G3" t="str">
            <v>TDA-Ped &amp; Bike</v>
          </cell>
          <cell r="H3">
            <v>50000</v>
          </cell>
          <cell r="I3">
            <v>0</v>
          </cell>
          <cell r="J3">
            <v>50000</v>
          </cell>
          <cell r="K3">
            <v>0</v>
          </cell>
          <cell r="L3">
            <v>0</v>
          </cell>
          <cell r="M3">
            <v>57034</v>
          </cell>
          <cell r="N3">
            <v>-7034</v>
          </cell>
        </row>
        <row r="4">
          <cell r="A4" t="str">
            <v>460.40.70.015-4475.18</v>
          </cell>
          <cell r="B4">
            <v>460</v>
          </cell>
          <cell r="C4">
            <v>40</v>
          </cell>
          <cell r="D4">
            <v>70</v>
          </cell>
          <cell r="E4" t="str">
            <v>015</v>
          </cell>
          <cell r="F4">
            <v>4475.18</v>
          </cell>
          <cell r="G4" t="str">
            <v>TDA-Streets &amp; Roads</v>
          </cell>
          <cell r="H4">
            <v>1000000</v>
          </cell>
          <cell r="I4">
            <v>0</v>
          </cell>
          <cell r="J4">
            <v>1000000</v>
          </cell>
          <cell r="K4">
            <v>1069070</v>
          </cell>
          <cell r="L4">
            <v>0</v>
          </cell>
          <cell r="M4">
            <v>1864008</v>
          </cell>
          <cell r="N4">
            <v>-864008</v>
          </cell>
        </row>
        <row r="5">
          <cell r="A5" t="str">
            <v>460.40.70.015-4700.01</v>
          </cell>
          <cell r="B5">
            <v>460</v>
          </cell>
          <cell r="C5">
            <v>40</v>
          </cell>
          <cell r="D5">
            <v>70</v>
          </cell>
          <cell r="E5" t="str">
            <v>015</v>
          </cell>
          <cell r="F5">
            <v>4700.01</v>
          </cell>
          <cell r="G5" t="str">
            <v>Interest on Investments</v>
          </cell>
          <cell r="H5">
            <v>25000</v>
          </cell>
          <cell r="I5">
            <v>0</v>
          </cell>
          <cell r="J5">
            <v>25000</v>
          </cell>
          <cell r="K5">
            <v>41435.339999999997</v>
          </cell>
          <cell r="L5">
            <v>0</v>
          </cell>
          <cell r="M5">
            <v>72130.64</v>
          </cell>
          <cell r="N5">
            <v>-47130.64</v>
          </cell>
        </row>
        <row r="6">
          <cell r="A6" t="str">
            <v>460.40.70.015-4700.19</v>
          </cell>
          <cell r="B6">
            <v>460</v>
          </cell>
          <cell r="C6">
            <v>40</v>
          </cell>
          <cell r="D6">
            <v>70</v>
          </cell>
          <cell r="E6" t="str">
            <v>015</v>
          </cell>
          <cell r="F6">
            <v>4700.1899999999996</v>
          </cell>
          <cell r="G6" t="str">
            <v>Market Value Change</v>
          </cell>
          <cell r="H6">
            <v>0</v>
          </cell>
          <cell r="I6">
            <v>0</v>
          </cell>
          <cell r="J6">
            <v>0</v>
          </cell>
          <cell r="K6">
            <v>-31333</v>
          </cell>
          <cell r="L6">
            <v>0</v>
          </cell>
          <cell r="M6">
            <v>-31333</v>
          </cell>
          <cell r="N6">
            <v>31333</v>
          </cell>
        </row>
        <row r="7">
          <cell r="A7" t="str">
            <v>460.40.70.015-4700.21</v>
          </cell>
          <cell r="B7">
            <v>460</v>
          </cell>
          <cell r="C7">
            <v>40</v>
          </cell>
          <cell r="D7">
            <v>70</v>
          </cell>
          <cell r="E7" t="str">
            <v>015</v>
          </cell>
          <cell r="F7">
            <v>4700.21</v>
          </cell>
          <cell r="G7" t="str">
            <v>Unallocated Investment Expense</v>
          </cell>
          <cell r="H7">
            <v>-1000</v>
          </cell>
          <cell r="I7">
            <v>0</v>
          </cell>
          <cell r="J7">
            <v>-1000</v>
          </cell>
          <cell r="K7">
            <v>-376.55</v>
          </cell>
          <cell r="L7">
            <v>0</v>
          </cell>
          <cell r="M7">
            <v>-4868.24</v>
          </cell>
          <cell r="N7">
            <v>3868.24</v>
          </cell>
        </row>
        <row r="8">
          <cell r="A8" t="str">
            <v>460.40.70.015-4850.07</v>
          </cell>
          <cell r="B8">
            <v>460</v>
          </cell>
          <cell r="C8">
            <v>40</v>
          </cell>
          <cell r="D8">
            <v>70</v>
          </cell>
          <cell r="E8" t="str">
            <v>015</v>
          </cell>
          <cell r="F8">
            <v>4850.07</v>
          </cell>
          <cell r="G8" t="str">
            <v>Misc Reimbursement</v>
          </cell>
          <cell r="H8">
            <v>0</v>
          </cell>
          <cell r="I8">
            <v>0</v>
          </cell>
          <cell r="J8">
            <v>0</v>
          </cell>
          <cell r="K8">
            <v>30000</v>
          </cell>
          <cell r="L8">
            <v>0</v>
          </cell>
          <cell r="M8">
            <v>31400</v>
          </cell>
          <cell r="N8">
            <v>-31400</v>
          </cell>
        </row>
        <row r="9">
          <cell r="A9" t="str">
            <v>460.00.00.900-8150.02</v>
          </cell>
          <cell r="B9">
            <v>460</v>
          </cell>
          <cell r="C9" t="str">
            <v>00</v>
          </cell>
          <cell r="D9" t="str">
            <v>00</v>
          </cell>
          <cell r="E9">
            <v>900</v>
          </cell>
          <cell r="F9">
            <v>8150.02</v>
          </cell>
          <cell r="G9" t="str">
            <v>Pavement Replacement/Improvement</v>
          </cell>
          <cell r="H9">
            <v>0</v>
          </cell>
          <cell r="I9">
            <v>941930</v>
          </cell>
          <cell r="J9">
            <v>941930</v>
          </cell>
          <cell r="K9">
            <v>12650.2</v>
          </cell>
          <cell r="L9">
            <v>0</v>
          </cell>
          <cell r="M9">
            <v>38679.56</v>
          </cell>
          <cell r="N9">
            <v>903250.44</v>
          </cell>
        </row>
        <row r="10">
          <cell r="A10" t="str">
            <v>460.00.00.900-8150.03</v>
          </cell>
          <cell r="B10">
            <v>460</v>
          </cell>
          <cell r="C10" t="str">
            <v>00</v>
          </cell>
          <cell r="D10" t="str">
            <v>00</v>
          </cell>
          <cell r="E10">
            <v>900</v>
          </cell>
          <cell r="F10">
            <v>8150.03</v>
          </cell>
          <cell r="G10" t="str">
            <v>Traffic Signal Replacement/Impro</v>
          </cell>
          <cell r="H10">
            <v>0</v>
          </cell>
          <cell r="I10">
            <v>347000</v>
          </cell>
          <cell r="J10">
            <v>347000</v>
          </cell>
          <cell r="K10">
            <v>3340.41</v>
          </cell>
          <cell r="L10">
            <v>0</v>
          </cell>
          <cell r="M10">
            <v>7849.25</v>
          </cell>
          <cell r="N10">
            <v>339150.75</v>
          </cell>
        </row>
        <row r="11">
          <cell r="A11" t="str">
            <v>460.00.00.900-8150.04</v>
          </cell>
          <cell r="B11">
            <v>460</v>
          </cell>
          <cell r="C11" t="str">
            <v>00</v>
          </cell>
          <cell r="D11" t="str">
            <v>00</v>
          </cell>
          <cell r="E11">
            <v>900</v>
          </cell>
          <cell r="F11">
            <v>8150.04</v>
          </cell>
          <cell r="G11" t="str">
            <v>Traffic Control Replacement/Imp</v>
          </cell>
          <cell r="H11">
            <v>0</v>
          </cell>
          <cell r="I11">
            <v>65000</v>
          </cell>
          <cell r="J11">
            <v>65000</v>
          </cell>
          <cell r="K11">
            <v>11.61</v>
          </cell>
          <cell r="L11">
            <v>0</v>
          </cell>
          <cell r="M11">
            <v>11.61</v>
          </cell>
          <cell r="N11">
            <v>64988.39</v>
          </cell>
        </row>
        <row r="12">
          <cell r="A12" t="str">
            <v>460.00.00.900-8150.40</v>
          </cell>
          <cell r="B12">
            <v>460</v>
          </cell>
          <cell r="C12" t="str">
            <v>00</v>
          </cell>
          <cell r="D12" t="str">
            <v>00</v>
          </cell>
          <cell r="E12">
            <v>900</v>
          </cell>
          <cell r="F12" t="str">
            <v>8150.40</v>
          </cell>
          <cell r="G12" t="str">
            <v>Pedestrian Improvements</v>
          </cell>
          <cell r="H12">
            <v>0</v>
          </cell>
          <cell r="I12">
            <v>974810</v>
          </cell>
          <cell r="J12">
            <v>974810</v>
          </cell>
          <cell r="K12">
            <v>690</v>
          </cell>
          <cell r="L12">
            <v>0</v>
          </cell>
          <cell r="M12">
            <v>21711.7</v>
          </cell>
          <cell r="N12">
            <v>953098.3</v>
          </cell>
        </row>
        <row r="13">
          <cell r="A13" t="str">
            <v>460.00.00.900-8150.99</v>
          </cell>
          <cell r="B13">
            <v>460</v>
          </cell>
          <cell r="C13" t="str">
            <v>00</v>
          </cell>
          <cell r="D13" t="str">
            <v>00</v>
          </cell>
          <cell r="E13">
            <v>900</v>
          </cell>
          <cell r="F13">
            <v>8150.99</v>
          </cell>
          <cell r="G13" t="str">
            <v>General</v>
          </cell>
          <cell r="H13">
            <v>2609100</v>
          </cell>
          <cell r="I13">
            <v>-2609100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460.40.50.001-5000.01</v>
          </cell>
          <cell r="B14">
            <v>460</v>
          </cell>
          <cell r="C14">
            <v>40</v>
          </cell>
          <cell r="D14">
            <v>50</v>
          </cell>
          <cell r="E14" t="str">
            <v>001</v>
          </cell>
          <cell r="F14">
            <v>5000.01</v>
          </cell>
          <cell r="G14" t="str">
            <v>Regular</v>
          </cell>
          <cell r="H14">
            <v>13300</v>
          </cell>
          <cell r="I14">
            <v>0</v>
          </cell>
          <cell r="J14">
            <v>13300</v>
          </cell>
          <cell r="K14">
            <v>0</v>
          </cell>
          <cell r="L14">
            <v>0</v>
          </cell>
          <cell r="M14">
            <v>0</v>
          </cell>
          <cell r="N14">
            <v>13300</v>
          </cell>
        </row>
        <row r="15">
          <cell r="A15" t="str">
            <v>460.40.50.001-5000.07</v>
          </cell>
          <cell r="B15">
            <v>460</v>
          </cell>
          <cell r="C15">
            <v>40</v>
          </cell>
          <cell r="D15">
            <v>50</v>
          </cell>
          <cell r="E15" t="str">
            <v>001</v>
          </cell>
          <cell r="F15">
            <v>5000.07</v>
          </cell>
          <cell r="G15" t="str">
            <v>Admin Leave Pay</v>
          </cell>
          <cell r="H15">
            <v>195</v>
          </cell>
          <cell r="I15">
            <v>0</v>
          </cell>
          <cell r="J15">
            <v>195</v>
          </cell>
          <cell r="K15">
            <v>0</v>
          </cell>
          <cell r="L15">
            <v>0</v>
          </cell>
          <cell r="M15">
            <v>0</v>
          </cell>
          <cell r="N15">
            <v>195</v>
          </cell>
        </row>
        <row r="16">
          <cell r="A16" t="str">
            <v>460.40.50.001-5100.01</v>
          </cell>
          <cell r="B16">
            <v>460</v>
          </cell>
          <cell r="C16">
            <v>40</v>
          </cell>
          <cell r="D16">
            <v>50</v>
          </cell>
          <cell r="E16" t="str">
            <v>001</v>
          </cell>
          <cell r="F16">
            <v>5100.01</v>
          </cell>
          <cell r="G16" t="str">
            <v>Retirement</v>
          </cell>
          <cell r="H16">
            <v>642</v>
          </cell>
          <cell r="I16">
            <v>0</v>
          </cell>
          <cell r="J16">
            <v>642</v>
          </cell>
          <cell r="K16">
            <v>0</v>
          </cell>
          <cell r="L16">
            <v>0</v>
          </cell>
          <cell r="M16">
            <v>0</v>
          </cell>
          <cell r="N16">
            <v>642</v>
          </cell>
        </row>
        <row r="17">
          <cell r="A17" t="str">
            <v>460.40.50.001-5100.02</v>
          </cell>
          <cell r="B17">
            <v>460</v>
          </cell>
          <cell r="C17">
            <v>40</v>
          </cell>
          <cell r="D17">
            <v>50</v>
          </cell>
          <cell r="E17" t="str">
            <v>001</v>
          </cell>
          <cell r="F17">
            <v>5100.0200000000004</v>
          </cell>
          <cell r="G17" t="str">
            <v>Health Insurance</v>
          </cell>
          <cell r="H17">
            <v>2191</v>
          </cell>
          <cell r="I17">
            <v>0</v>
          </cell>
          <cell r="J17">
            <v>2191</v>
          </cell>
          <cell r="K17">
            <v>0</v>
          </cell>
          <cell r="L17">
            <v>0</v>
          </cell>
          <cell r="M17">
            <v>0</v>
          </cell>
          <cell r="N17">
            <v>2191</v>
          </cell>
        </row>
        <row r="18">
          <cell r="A18" t="str">
            <v>460.40.50.001-5100.03</v>
          </cell>
          <cell r="B18">
            <v>460</v>
          </cell>
          <cell r="C18">
            <v>40</v>
          </cell>
          <cell r="D18">
            <v>50</v>
          </cell>
          <cell r="E18" t="str">
            <v>001</v>
          </cell>
          <cell r="F18">
            <v>5100.03</v>
          </cell>
          <cell r="G18" t="str">
            <v>Dental Insurance</v>
          </cell>
          <cell r="H18">
            <v>175</v>
          </cell>
          <cell r="I18">
            <v>0</v>
          </cell>
          <cell r="J18">
            <v>175</v>
          </cell>
          <cell r="K18">
            <v>0</v>
          </cell>
          <cell r="L18">
            <v>0</v>
          </cell>
          <cell r="M18">
            <v>0</v>
          </cell>
          <cell r="N18">
            <v>175</v>
          </cell>
        </row>
        <row r="19">
          <cell r="A19" t="str">
            <v>460.40.50.001-5100.04</v>
          </cell>
          <cell r="B19">
            <v>460</v>
          </cell>
          <cell r="C19">
            <v>40</v>
          </cell>
          <cell r="D19">
            <v>50</v>
          </cell>
          <cell r="E19" t="str">
            <v>001</v>
          </cell>
          <cell r="F19">
            <v>5100.04</v>
          </cell>
          <cell r="G19" t="str">
            <v>Vision Insurance</v>
          </cell>
          <cell r="H19">
            <v>25</v>
          </cell>
          <cell r="I19">
            <v>0</v>
          </cell>
          <cell r="J19">
            <v>25</v>
          </cell>
          <cell r="K19">
            <v>0</v>
          </cell>
          <cell r="L19">
            <v>0</v>
          </cell>
          <cell r="M19">
            <v>0</v>
          </cell>
          <cell r="N19">
            <v>25</v>
          </cell>
        </row>
        <row r="20">
          <cell r="A20" t="str">
            <v>460.40.50.001-5100.05</v>
          </cell>
          <cell r="B20">
            <v>460</v>
          </cell>
          <cell r="C20">
            <v>40</v>
          </cell>
          <cell r="D20">
            <v>50</v>
          </cell>
          <cell r="E20" t="str">
            <v>001</v>
          </cell>
          <cell r="F20">
            <v>5100.05</v>
          </cell>
          <cell r="G20" t="str">
            <v>Life Insurance</v>
          </cell>
          <cell r="H20">
            <v>35</v>
          </cell>
          <cell r="I20">
            <v>0</v>
          </cell>
          <cell r="J20">
            <v>35</v>
          </cell>
          <cell r="K20">
            <v>0</v>
          </cell>
          <cell r="L20">
            <v>0</v>
          </cell>
          <cell r="M20">
            <v>0</v>
          </cell>
          <cell r="N20">
            <v>35</v>
          </cell>
        </row>
        <row r="21">
          <cell r="A21" t="str">
            <v>460.40.50.001-5100.06</v>
          </cell>
          <cell r="B21">
            <v>460</v>
          </cell>
          <cell r="C21">
            <v>40</v>
          </cell>
          <cell r="D21">
            <v>50</v>
          </cell>
          <cell r="E21" t="str">
            <v>001</v>
          </cell>
          <cell r="F21">
            <v>5100.0600000000004</v>
          </cell>
          <cell r="G21" t="str">
            <v>Worker's Comp</v>
          </cell>
          <cell r="H21">
            <v>370</v>
          </cell>
          <cell r="I21">
            <v>0</v>
          </cell>
          <cell r="J21">
            <v>370</v>
          </cell>
          <cell r="K21">
            <v>0</v>
          </cell>
          <cell r="L21">
            <v>0</v>
          </cell>
          <cell r="M21">
            <v>370</v>
          </cell>
          <cell r="N21">
            <v>0</v>
          </cell>
        </row>
        <row r="22">
          <cell r="A22" t="str">
            <v>460.40.50.001-5100.07</v>
          </cell>
          <cell r="B22">
            <v>460</v>
          </cell>
          <cell r="C22">
            <v>40</v>
          </cell>
          <cell r="D22">
            <v>50</v>
          </cell>
          <cell r="E22" t="str">
            <v>001</v>
          </cell>
          <cell r="F22">
            <v>5100.07</v>
          </cell>
          <cell r="G22" t="str">
            <v>Long Term Disability</v>
          </cell>
          <cell r="H22">
            <v>95</v>
          </cell>
          <cell r="I22">
            <v>0</v>
          </cell>
          <cell r="J22">
            <v>95</v>
          </cell>
          <cell r="K22">
            <v>0</v>
          </cell>
          <cell r="L22">
            <v>0</v>
          </cell>
          <cell r="M22">
            <v>0</v>
          </cell>
          <cell r="N22">
            <v>95</v>
          </cell>
        </row>
        <row r="23">
          <cell r="A23" t="str">
            <v>460.40.50.001-5100.11</v>
          </cell>
          <cell r="B23">
            <v>460</v>
          </cell>
          <cell r="C23">
            <v>40</v>
          </cell>
          <cell r="D23">
            <v>50</v>
          </cell>
          <cell r="E23" t="str">
            <v>001</v>
          </cell>
          <cell r="F23">
            <v>5100.1099999999997</v>
          </cell>
          <cell r="G23" t="str">
            <v>Medicare</v>
          </cell>
          <cell r="H23">
            <v>195</v>
          </cell>
          <cell r="I23">
            <v>0</v>
          </cell>
          <cell r="J23">
            <v>195</v>
          </cell>
          <cell r="K23">
            <v>0</v>
          </cell>
          <cell r="L23">
            <v>0</v>
          </cell>
          <cell r="M23">
            <v>0</v>
          </cell>
          <cell r="N23">
            <v>195</v>
          </cell>
        </row>
        <row r="24">
          <cell r="A24" t="str">
            <v>460.40.50.001-5100.15</v>
          </cell>
          <cell r="B24">
            <v>460</v>
          </cell>
          <cell r="C24">
            <v>40</v>
          </cell>
          <cell r="D24">
            <v>50</v>
          </cell>
          <cell r="E24" t="str">
            <v>001</v>
          </cell>
          <cell r="F24">
            <v>5100.1499999999996</v>
          </cell>
          <cell r="G24" t="str">
            <v>Cell Phone Allowance</v>
          </cell>
          <cell r="H24">
            <v>144</v>
          </cell>
          <cell r="I24">
            <v>0</v>
          </cell>
          <cell r="J24">
            <v>144</v>
          </cell>
          <cell r="K24">
            <v>0</v>
          </cell>
          <cell r="L24">
            <v>0</v>
          </cell>
          <cell r="M24">
            <v>0</v>
          </cell>
          <cell r="N24">
            <v>144</v>
          </cell>
        </row>
        <row r="25">
          <cell r="A25" t="str">
            <v>460.40.50.001-5100.17</v>
          </cell>
          <cell r="B25">
            <v>460</v>
          </cell>
          <cell r="C25">
            <v>40</v>
          </cell>
          <cell r="D25">
            <v>50</v>
          </cell>
          <cell r="E25" t="str">
            <v>001</v>
          </cell>
          <cell r="F25">
            <v>5100.17</v>
          </cell>
          <cell r="G25" t="str">
            <v xml:space="preserve">Other Post Employment Benefits </v>
          </cell>
          <cell r="H25">
            <v>1915</v>
          </cell>
          <cell r="I25">
            <v>0</v>
          </cell>
          <cell r="J25">
            <v>1915</v>
          </cell>
          <cell r="K25">
            <v>292.22000000000003</v>
          </cell>
          <cell r="L25">
            <v>0</v>
          </cell>
          <cell r="M25">
            <v>1885.32</v>
          </cell>
          <cell r="N25">
            <v>29.68</v>
          </cell>
        </row>
        <row r="26">
          <cell r="A26" t="str">
            <v>460.40.50.001-6300.01</v>
          </cell>
          <cell r="B26">
            <v>460</v>
          </cell>
          <cell r="C26">
            <v>40</v>
          </cell>
          <cell r="D26">
            <v>50</v>
          </cell>
          <cell r="E26" t="str">
            <v>001</v>
          </cell>
          <cell r="F26">
            <v>6300.01</v>
          </cell>
          <cell r="G26" t="str">
            <v>Memberships</v>
          </cell>
          <cell r="H26">
            <v>500</v>
          </cell>
          <cell r="I26">
            <v>0</v>
          </cell>
          <cell r="J26">
            <v>500</v>
          </cell>
          <cell r="K26">
            <v>0</v>
          </cell>
          <cell r="L26">
            <v>0</v>
          </cell>
          <cell r="M26">
            <v>0</v>
          </cell>
          <cell r="N26">
            <v>500</v>
          </cell>
        </row>
        <row r="27">
          <cell r="A27" t="str">
            <v>460.40.50.001-7000.03</v>
          </cell>
          <cell r="B27">
            <v>460</v>
          </cell>
          <cell r="C27">
            <v>40</v>
          </cell>
          <cell r="D27">
            <v>50</v>
          </cell>
          <cell r="E27" t="str">
            <v>001</v>
          </cell>
          <cell r="F27">
            <v>7000.03</v>
          </cell>
          <cell r="G27" t="str">
            <v>Operations Equip-Minor</v>
          </cell>
          <cell r="H27">
            <v>0</v>
          </cell>
          <cell r="I27">
            <v>720</v>
          </cell>
          <cell r="J27">
            <v>720</v>
          </cell>
          <cell r="K27">
            <v>0</v>
          </cell>
          <cell r="L27">
            <v>0</v>
          </cell>
          <cell r="M27">
            <v>0</v>
          </cell>
          <cell r="N27">
            <v>720</v>
          </cell>
        </row>
        <row r="28">
          <cell r="A28" t="str">
            <v>460.40.70.015-5000.01</v>
          </cell>
          <cell r="B28">
            <v>460</v>
          </cell>
          <cell r="C28">
            <v>40</v>
          </cell>
          <cell r="D28">
            <v>70</v>
          </cell>
          <cell r="E28" t="str">
            <v>015</v>
          </cell>
          <cell r="F28">
            <v>5000.01</v>
          </cell>
          <cell r="G28" t="str">
            <v>Regular</v>
          </cell>
          <cell r="H28">
            <v>22035</v>
          </cell>
          <cell r="I28">
            <v>0</v>
          </cell>
          <cell r="J28">
            <v>22035</v>
          </cell>
          <cell r="K28">
            <v>1665.27</v>
          </cell>
          <cell r="L28">
            <v>0</v>
          </cell>
          <cell r="M28">
            <v>21601.18</v>
          </cell>
          <cell r="N28">
            <v>433.82</v>
          </cell>
        </row>
        <row r="29">
          <cell r="A29" t="str">
            <v>460.40.70.015-5000.03</v>
          </cell>
          <cell r="B29">
            <v>460</v>
          </cell>
          <cell r="C29">
            <v>40</v>
          </cell>
          <cell r="D29">
            <v>70</v>
          </cell>
          <cell r="E29" t="str">
            <v>015</v>
          </cell>
          <cell r="F29">
            <v>5000.03</v>
          </cell>
          <cell r="G29" t="str">
            <v>Overtime</v>
          </cell>
          <cell r="H29">
            <v>150</v>
          </cell>
          <cell r="I29">
            <v>0</v>
          </cell>
          <cell r="J29">
            <v>150</v>
          </cell>
          <cell r="K29">
            <v>0</v>
          </cell>
          <cell r="L29">
            <v>0</v>
          </cell>
          <cell r="M29">
            <v>308.32</v>
          </cell>
          <cell r="N29">
            <v>-158.32</v>
          </cell>
        </row>
        <row r="30">
          <cell r="A30" t="str">
            <v>460.40.70.015-5100.01</v>
          </cell>
          <cell r="B30">
            <v>460</v>
          </cell>
          <cell r="C30">
            <v>40</v>
          </cell>
          <cell r="D30">
            <v>70</v>
          </cell>
          <cell r="E30" t="str">
            <v>015</v>
          </cell>
          <cell r="F30">
            <v>5100.01</v>
          </cell>
          <cell r="G30" t="str">
            <v>Retirement</v>
          </cell>
          <cell r="H30">
            <v>2306</v>
          </cell>
          <cell r="I30">
            <v>0</v>
          </cell>
          <cell r="J30">
            <v>2306</v>
          </cell>
          <cell r="K30">
            <v>177.75</v>
          </cell>
          <cell r="L30">
            <v>0</v>
          </cell>
          <cell r="M30">
            <v>2260.37</v>
          </cell>
          <cell r="N30">
            <v>45.63</v>
          </cell>
        </row>
        <row r="31">
          <cell r="A31" t="str">
            <v>460.40.70.015-5100.02</v>
          </cell>
          <cell r="B31">
            <v>460</v>
          </cell>
          <cell r="C31">
            <v>40</v>
          </cell>
          <cell r="D31">
            <v>70</v>
          </cell>
          <cell r="E31" t="str">
            <v>015</v>
          </cell>
          <cell r="F31">
            <v>5100.0200000000004</v>
          </cell>
          <cell r="G31" t="str">
            <v>Health Insurance</v>
          </cell>
          <cell r="H31">
            <v>2960</v>
          </cell>
          <cell r="I31">
            <v>0</v>
          </cell>
          <cell r="J31">
            <v>2960</v>
          </cell>
          <cell r="K31">
            <v>246.48</v>
          </cell>
          <cell r="L31">
            <v>0</v>
          </cell>
          <cell r="M31">
            <v>2957.76</v>
          </cell>
          <cell r="N31">
            <v>2.2400000000000002</v>
          </cell>
        </row>
        <row r="32">
          <cell r="A32" t="str">
            <v>460.40.70.015-5100.03</v>
          </cell>
          <cell r="B32">
            <v>460</v>
          </cell>
          <cell r="C32">
            <v>40</v>
          </cell>
          <cell r="D32">
            <v>70</v>
          </cell>
          <cell r="E32" t="str">
            <v>015</v>
          </cell>
          <cell r="F32">
            <v>5100.03</v>
          </cell>
          <cell r="G32" t="str">
            <v>Dental Insurance</v>
          </cell>
          <cell r="H32">
            <v>205</v>
          </cell>
          <cell r="I32">
            <v>0</v>
          </cell>
          <cell r="J32">
            <v>205</v>
          </cell>
          <cell r="K32">
            <v>16.52</v>
          </cell>
          <cell r="L32">
            <v>0</v>
          </cell>
          <cell r="M32">
            <v>198.24</v>
          </cell>
          <cell r="N32">
            <v>6.76</v>
          </cell>
        </row>
        <row r="33">
          <cell r="A33" t="str">
            <v>460.40.70.015-5100.04</v>
          </cell>
          <cell r="B33">
            <v>460</v>
          </cell>
          <cell r="C33">
            <v>40</v>
          </cell>
          <cell r="D33">
            <v>70</v>
          </cell>
          <cell r="E33" t="str">
            <v>015</v>
          </cell>
          <cell r="F33">
            <v>5100.04</v>
          </cell>
          <cell r="G33" t="str">
            <v>Vision Insurance</v>
          </cell>
          <cell r="H33">
            <v>40</v>
          </cell>
          <cell r="I33">
            <v>0</v>
          </cell>
          <cell r="J33">
            <v>40</v>
          </cell>
          <cell r="K33">
            <v>3.2</v>
          </cell>
          <cell r="L33">
            <v>0</v>
          </cell>
          <cell r="M33">
            <v>38.4</v>
          </cell>
          <cell r="N33">
            <v>1.6</v>
          </cell>
        </row>
        <row r="34">
          <cell r="A34" t="str">
            <v>460.40.70.015-5100.05</v>
          </cell>
          <cell r="B34">
            <v>460</v>
          </cell>
          <cell r="C34">
            <v>40</v>
          </cell>
          <cell r="D34">
            <v>70</v>
          </cell>
          <cell r="E34" t="str">
            <v>015</v>
          </cell>
          <cell r="F34">
            <v>5100.05</v>
          </cell>
          <cell r="G34" t="str">
            <v>Life Insurance</v>
          </cell>
          <cell r="H34">
            <v>10</v>
          </cell>
          <cell r="I34">
            <v>0</v>
          </cell>
          <cell r="J34">
            <v>10</v>
          </cell>
          <cell r="K34">
            <v>0.6</v>
          </cell>
          <cell r="L34">
            <v>0</v>
          </cell>
          <cell r="M34">
            <v>7.9</v>
          </cell>
          <cell r="N34">
            <v>2.1</v>
          </cell>
        </row>
        <row r="35">
          <cell r="A35" t="str">
            <v>460.40.70.015-5100.06</v>
          </cell>
          <cell r="B35">
            <v>460</v>
          </cell>
          <cell r="C35">
            <v>40</v>
          </cell>
          <cell r="D35">
            <v>70</v>
          </cell>
          <cell r="E35" t="str">
            <v>015</v>
          </cell>
          <cell r="F35">
            <v>5100.0600000000004</v>
          </cell>
          <cell r="G35" t="str">
            <v>Worker's Comp</v>
          </cell>
          <cell r="H35">
            <v>790</v>
          </cell>
          <cell r="I35">
            <v>0</v>
          </cell>
          <cell r="J35">
            <v>790</v>
          </cell>
          <cell r="K35">
            <v>0</v>
          </cell>
          <cell r="L35">
            <v>0</v>
          </cell>
          <cell r="M35">
            <v>790</v>
          </cell>
          <cell r="N35">
            <v>0</v>
          </cell>
        </row>
        <row r="36">
          <cell r="A36" t="str">
            <v>460.40.70.015-5100.07</v>
          </cell>
          <cell r="B36">
            <v>460</v>
          </cell>
          <cell r="C36">
            <v>40</v>
          </cell>
          <cell r="D36">
            <v>70</v>
          </cell>
          <cell r="E36" t="str">
            <v>015</v>
          </cell>
          <cell r="F36">
            <v>5100.07</v>
          </cell>
          <cell r="G36" t="str">
            <v>Long Term Disability</v>
          </cell>
          <cell r="H36">
            <v>135</v>
          </cell>
          <cell r="I36">
            <v>0</v>
          </cell>
          <cell r="J36">
            <v>135</v>
          </cell>
          <cell r="K36">
            <v>7.28</v>
          </cell>
          <cell r="L36">
            <v>0</v>
          </cell>
          <cell r="M36">
            <v>87.57</v>
          </cell>
          <cell r="N36">
            <v>47.43</v>
          </cell>
        </row>
        <row r="37">
          <cell r="A37" t="str">
            <v>460.40.70.015-5100.11</v>
          </cell>
          <cell r="B37">
            <v>460</v>
          </cell>
          <cell r="C37">
            <v>40</v>
          </cell>
          <cell r="D37">
            <v>70</v>
          </cell>
          <cell r="E37" t="str">
            <v>015</v>
          </cell>
          <cell r="F37">
            <v>5100.1099999999997</v>
          </cell>
          <cell r="G37" t="str">
            <v>Medicare</v>
          </cell>
          <cell r="H37">
            <v>325</v>
          </cell>
          <cell r="I37">
            <v>0</v>
          </cell>
          <cell r="J37">
            <v>325</v>
          </cell>
          <cell r="K37">
            <v>24.16</v>
          </cell>
          <cell r="L37">
            <v>0</v>
          </cell>
          <cell r="M37">
            <v>317.75</v>
          </cell>
          <cell r="N37">
            <v>7.25</v>
          </cell>
        </row>
        <row r="38">
          <cell r="A38" t="str">
            <v>460.40.70.015-5100.17</v>
          </cell>
          <cell r="B38">
            <v>460</v>
          </cell>
          <cell r="C38">
            <v>40</v>
          </cell>
          <cell r="D38">
            <v>70</v>
          </cell>
          <cell r="E38" t="str">
            <v>015</v>
          </cell>
          <cell r="F38">
            <v>5100.17</v>
          </cell>
          <cell r="G38" t="str">
            <v xml:space="preserve">Other Post Employment Benefits </v>
          </cell>
          <cell r="H38">
            <v>8490</v>
          </cell>
          <cell r="I38">
            <v>0</v>
          </cell>
          <cell r="J38">
            <v>8490</v>
          </cell>
          <cell r="K38">
            <v>1250.8800000000001</v>
          </cell>
          <cell r="L38">
            <v>0</v>
          </cell>
          <cell r="M38">
            <v>8401.48</v>
          </cell>
          <cell r="N38">
            <v>88.52</v>
          </cell>
        </row>
        <row r="39">
          <cell r="A39" t="str">
            <v>460.40.70.015-6000.01</v>
          </cell>
          <cell r="B39">
            <v>460</v>
          </cell>
          <cell r="C39">
            <v>40</v>
          </cell>
          <cell r="D39">
            <v>70</v>
          </cell>
          <cell r="E39" t="str">
            <v>015</v>
          </cell>
          <cell r="F39">
            <v>6000.01</v>
          </cell>
          <cell r="G39" t="str">
            <v>General</v>
          </cell>
          <cell r="H39">
            <v>40000</v>
          </cell>
          <cell r="I39">
            <v>305000</v>
          </cell>
          <cell r="J39">
            <v>345000</v>
          </cell>
          <cell r="K39">
            <v>26653.33</v>
          </cell>
          <cell r="L39">
            <v>0</v>
          </cell>
          <cell r="M39">
            <v>47131.360000000001</v>
          </cell>
          <cell r="N39">
            <v>297868.64</v>
          </cell>
        </row>
        <row r="40">
          <cell r="A40" t="str">
            <v>460.40.70.015-6200.02</v>
          </cell>
          <cell r="B40">
            <v>460</v>
          </cell>
          <cell r="C40">
            <v>40</v>
          </cell>
          <cell r="D40">
            <v>70</v>
          </cell>
          <cell r="E40" t="str">
            <v>015</v>
          </cell>
          <cell r="F40">
            <v>6200.02</v>
          </cell>
          <cell r="G40" t="str">
            <v>Special Department</v>
          </cell>
          <cell r="H40">
            <v>5000</v>
          </cell>
          <cell r="I40">
            <v>0</v>
          </cell>
          <cell r="J40">
            <v>5000</v>
          </cell>
          <cell r="K40">
            <v>0</v>
          </cell>
          <cell r="L40">
            <v>0</v>
          </cell>
          <cell r="M40">
            <v>475.22</v>
          </cell>
          <cell r="N40">
            <v>4524.78</v>
          </cell>
        </row>
        <row r="41">
          <cell r="A41" t="str">
            <v>460.40.70.015-6280.05</v>
          </cell>
          <cell r="B41">
            <v>460</v>
          </cell>
          <cell r="C41">
            <v>40</v>
          </cell>
          <cell r="D41">
            <v>70</v>
          </cell>
          <cell r="E41" t="str">
            <v>015</v>
          </cell>
          <cell r="F41">
            <v>6280.05</v>
          </cell>
          <cell r="G41" t="str">
            <v>Traffic Signs</v>
          </cell>
          <cell r="H41">
            <v>0</v>
          </cell>
          <cell r="I41">
            <v>25000</v>
          </cell>
          <cell r="J41">
            <v>25000</v>
          </cell>
          <cell r="K41">
            <v>0</v>
          </cell>
          <cell r="L41">
            <v>0</v>
          </cell>
          <cell r="M41">
            <v>5514.72</v>
          </cell>
          <cell r="N41">
            <v>19485.28</v>
          </cell>
        </row>
        <row r="42">
          <cell r="A42" t="str">
            <v>460.40.70.015-6300.01</v>
          </cell>
          <cell r="B42">
            <v>460</v>
          </cell>
          <cell r="C42">
            <v>40</v>
          </cell>
          <cell r="D42">
            <v>70</v>
          </cell>
          <cell r="E42" t="str">
            <v>015</v>
          </cell>
          <cell r="F42">
            <v>6300.01</v>
          </cell>
          <cell r="G42" t="str">
            <v>Memberships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2500</v>
          </cell>
          <cell r="N42">
            <v>-2500</v>
          </cell>
        </row>
        <row r="43">
          <cell r="A43" t="str">
            <v>460.40.70.015-6500.04</v>
          </cell>
          <cell r="B43">
            <v>460</v>
          </cell>
          <cell r="C43">
            <v>40</v>
          </cell>
          <cell r="D43">
            <v>70</v>
          </cell>
          <cell r="E43" t="str">
            <v>015</v>
          </cell>
          <cell r="F43">
            <v>6500.04</v>
          </cell>
          <cell r="G43" t="str">
            <v>Insurance Premiums</v>
          </cell>
          <cell r="H43">
            <v>1830</v>
          </cell>
          <cell r="I43">
            <v>0</v>
          </cell>
          <cell r="J43">
            <v>1830</v>
          </cell>
          <cell r="K43">
            <v>0</v>
          </cell>
          <cell r="L43">
            <v>0</v>
          </cell>
          <cell r="M43">
            <v>1830</v>
          </cell>
          <cell r="N43">
            <v>0</v>
          </cell>
        </row>
        <row r="44">
          <cell r="A44" t="str">
            <v>460.40.70.015-6600.01</v>
          </cell>
          <cell r="B44">
            <v>460</v>
          </cell>
          <cell r="C44">
            <v>40</v>
          </cell>
          <cell r="D44">
            <v>70</v>
          </cell>
          <cell r="E44" t="str">
            <v>015</v>
          </cell>
          <cell r="F44">
            <v>6600.01</v>
          </cell>
          <cell r="G44" t="str">
            <v>Meetings</v>
          </cell>
          <cell r="H44">
            <v>500</v>
          </cell>
          <cell r="I44">
            <v>0</v>
          </cell>
          <cell r="J44">
            <v>500</v>
          </cell>
          <cell r="K44">
            <v>0</v>
          </cell>
          <cell r="L44">
            <v>0</v>
          </cell>
          <cell r="M44">
            <v>80.099999999999994</v>
          </cell>
          <cell r="N44">
            <v>419.9</v>
          </cell>
        </row>
        <row r="45">
          <cell r="A45" t="str">
            <v>460.40.70.015-6600.03</v>
          </cell>
          <cell r="B45">
            <v>460</v>
          </cell>
          <cell r="C45">
            <v>40</v>
          </cell>
          <cell r="D45">
            <v>70</v>
          </cell>
          <cell r="E45" t="str">
            <v>015</v>
          </cell>
          <cell r="F45">
            <v>6600.03</v>
          </cell>
          <cell r="G45" t="str">
            <v>Mileage Reimbursement</v>
          </cell>
          <cell r="H45">
            <v>100</v>
          </cell>
          <cell r="I45">
            <v>0</v>
          </cell>
          <cell r="J45">
            <v>100</v>
          </cell>
          <cell r="K45">
            <v>0</v>
          </cell>
          <cell r="L45">
            <v>0</v>
          </cell>
          <cell r="M45">
            <v>0</v>
          </cell>
          <cell r="N45">
            <v>100</v>
          </cell>
        </row>
        <row r="46">
          <cell r="A46" t="str">
            <v>460.40.70.015-6600.04</v>
          </cell>
          <cell r="B46">
            <v>460</v>
          </cell>
          <cell r="C46">
            <v>40</v>
          </cell>
          <cell r="D46">
            <v>70</v>
          </cell>
          <cell r="E46" t="str">
            <v>015</v>
          </cell>
          <cell r="F46">
            <v>6600.04</v>
          </cell>
          <cell r="G46" t="str">
            <v>Training/Conferences</v>
          </cell>
          <cell r="H46">
            <v>2500</v>
          </cell>
          <cell r="I46">
            <v>0</v>
          </cell>
          <cell r="J46">
            <v>2500</v>
          </cell>
          <cell r="K46">
            <v>0</v>
          </cell>
          <cell r="L46">
            <v>0</v>
          </cell>
          <cell r="M46">
            <v>461.95</v>
          </cell>
          <cell r="N46">
            <v>2038.05</v>
          </cell>
        </row>
        <row r="47">
          <cell r="A47" t="str">
            <v>460.40.70.015-6600.26</v>
          </cell>
          <cell r="B47">
            <v>460</v>
          </cell>
          <cell r="C47">
            <v>40</v>
          </cell>
          <cell r="D47">
            <v>70</v>
          </cell>
          <cell r="E47" t="str">
            <v>015</v>
          </cell>
          <cell r="F47">
            <v>6600.26</v>
          </cell>
          <cell r="G47" t="str">
            <v>Support Services-IT</v>
          </cell>
          <cell r="H47">
            <v>1380</v>
          </cell>
          <cell r="I47">
            <v>0</v>
          </cell>
          <cell r="J47">
            <v>1380</v>
          </cell>
          <cell r="K47">
            <v>0</v>
          </cell>
          <cell r="L47">
            <v>0</v>
          </cell>
          <cell r="M47">
            <v>1380</v>
          </cell>
          <cell r="N47">
            <v>0</v>
          </cell>
        </row>
        <row r="48">
          <cell r="A48" t="str">
            <v>460.40.70.015-6600.36</v>
          </cell>
          <cell r="B48">
            <v>460</v>
          </cell>
          <cell r="C48">
            <v>40</v>
          </cell>
          <cell r="D48">
            <v>70</v>
          </cell>
          <cell r="E48" t="str">
            <v>015</v>
          </cell>
          <cell r="F48">
            <v>6600.36</v>
          </cell>
          <cell r="G48" t="str">
            <v>IT Fund Contribution</v>
          </cell>
          <cell r="H48">
            <v>5520</v>
          </cell>
          <cell r="I48">
            <v>0</v>
          </cell>
          <cell r="J48">
            <v>5520</v>
          </cell>
          <cell r="K48">
            <v>0</v>
          </cell>
          <cell r="L48">
            <v>0</v>
          </cell>
          <cell r="M48">
            <v>5520</v>
          </cell>
          <cell r="N48">
            <v>0</v>
          </cell>
        </row>
        <row r="49">
          <cell r="A49" t="str">
            <v>460.40.70.015-7000.99</v>
          </cell>
          <cell r="B49">
            <v>460</v>
          </cell>
          <cell r="C49">
            <v>40</v>
          </cell>
          <cell r="D49">
            <v>70</v>
          </cell>
          <cell r="E49" t="str">
            <v>015</v>
          </cell>
          <cell r="F49">
            <v>7000.99</v>
          </cell>
          <cell r="G49" t="str">
            <v>General</v>
          </cell>
          <cell r="H49">
            <v>720</v>
          </cell>
          <cell r="I49">
            <v>-720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460.40.70.570-6280.03</v>
          </cell>
          <cell r="B50">
            <v>460</v>
          </cell>
          <cell r="C50">
            <v>40</v>
          </cell>
          <cell r="D50">
            <v>70</v>
          </cell>
          <cell r="E50">
            <v>570</v>
          </cell>
          <cell r="F50">
            <v>6280.03</v>
          </cell>
          <cell r="G50" t="str">
            <v>Soundwall Repair</v>
          </cell>
          <cell r="H50">
            <v>80000</v>
          </cell>
          <cell r="I50">
            <v>-30000</v>
          </cell>
          <cell r="J50">
            <v>50000</v>
          </cell>
          <cell r="K50">
            <v>0</v>
          </cell>
          <cell r="L50">
            <v>0</v>
          </cell>
          <cell r="M50">
            <v>0</v>
          </cell>
          <cell r="N50">
            <v>50000</v>
          </cell>
        </row>
        <row r="51">
          <cell r="A51" t="str">
            <v>460.40.70.570-6400.10</v>
          </cell>
          <cell r="B51">
            <v>460</v>
          </cell>
          <cell r="C51">
            <v>40</v>
          </cell>
          <cell r="D51">
            <v>70</v>
          </cell>
          <cell r="E51">
            <v>570</v>
          </cell>
          <cell r="F51" t="str">
            <v>6400.10</v>
          </cell>
          <cell r="G51" t="str">
            <v>Pavement</v>
          </cell>
          <cell r="H51">
            <v>0</v>
          </cell>
          <cell r="I51">
            <v>1200000</v>
          </cell>
          <cell r="J51">
            <v>1200000</v>
          </cell>
          <cell r="K51">
            <v>6929</v>
          </cell>
          <cell r="L51">
            <v>0</v>
          </cell>
          <cell r="M51">
            <v>18372.5</v>
          </cell>
          <cell r="N51">
            <v>1181627.5</v>
          </cell>
        </row>
        <row r="52">
          <cell r="A52" t="str">
            <v>460.40.70.570-6400.22</v>
          </cell>
          <cell r="B52">
            <v>460</v>
          </cell>
          <cell r="C52">
            <v>40</v>
          </cell>
          <cell r="D52">
            <v>70</v>
          </cell>
          <cell r="E52">
            <v>570</v>
          </cell>
          <cell r="F52">
            <v>6400.22</v>
          </cell>
          <cell r="G52" t="str">
            <v>Curb, Gutter  Sidewalk</v>
          </cell>
          <cell r="H52">
            <v>0</v>
          </cell>
          <cell r="I52">
            <v>50000</v>
          </cell>
          <cell r="J52">
            <v>50000</v>
          </cell>
          <cell r="K52">
            <v>0</v>
          </cell>
          <cell r="L52">
            <v>0</v>
          </cell>
          <cell r="M52">
            <v>0</v>
          </cell>
          <cell r="N52">
            <v>50000</v>
          </cell>
        </row>
        <row r="53">
          <cell r="A53" t="str">
            <v>460.40.70.570-6410.02</v>
          </cell>
          <cell r="B53">
            <v>460</v>
          </cell>
          <cell r="C53">
            <v>40</v>
          </cell>
          <cell r="D53">
            <v>70</v>
          </cell>
          <cell r="E53">
            <v>570</v>
          </cell>
          <cell r="F53">
            <v>6410.02</v>
          </cell>
          <cell r="G53" t="str">
            <v>Slurry/Overlay</v>
          </cell>
          <cell r="H53">
            <v>0</v>
          </cell>
          <cell r="I53">
            <v>1904900</v>
          </cell>
          <cell r="J53">
            <v>1904900</v>
          </cell>
          <cell r="K53">
            <v>6765.14</v>
          </cell>
          <cell r="L53">
            <v>0</v>
          </cell>
          <cell r="M53">
            <v>60980.27</v>
          </cell>
          <cell r="N53">
            <v>1843919.73</v>
          </cell>
        </row>
        <row r="54">
          <cell r="A54" t="str">
            <v>460.40.70.590-6100.01</v>
          </cell>
          <cell r="B54">
            <v>460</v>
          </cell>
          <cell r="C54">
            <v>40</v>
          </cell>
          <cell r="D54">
            <v>70</v>
          </cell>
          <cell r="E54">
            <v>590</v>
          </cell>
          <cell r="F54">
            <v>6100.01</v>
          </cell>
          <cell r="G54" t="str">
            <v>Electric</v>
          </cell>
          <cell r="H54">
            <v>51500</v>
          </cell>
          <cell r="I54">
            <v>0</v>
          </cell>
          <cell r="J54">
            <v>51500</v>
          </cell>
          <cell r="K54">
            <v>7838.68</v>
          </cell>
          <cell r="L54">
            <v>0</v>
          </cell>
          <cell r="M54">
            <v>46818.74</v>
          </cell>
          <cell r="N54">
            <v>4681.26</v>
          </cell>
        </row>
        <row r="55">
          <cell r="A55" t="str">
            <v>460.40.70.600-6100.01</v>
          </cell>
          <cell r="B55">
            <v>460</v>
          </cell>
          <cell r="C55">
            <v>40</v>
          </cell>
          <cell r="D55">
            <v>70</v>
          </cell>
          <cell r="E55">
            <v>600</v>
          </cell>
          <cell r="F55">
            <v>6100.01</v>
          </cell>
          <cell r="G55" t="str">
            <v>Electric</v>
          </cell>
          <cell r="H55">
            <v>245000</v>
          </cell>
          <cell r="I55">
            <v>0</v>
          </cell>
          <cell r="J55">
            <v>245000</v>
          </cell>
          <cell r="K55">
            <v>38271.21</v>
          </cell>
          <cell r="L55">
            <v>0</v>
          </cell>
          <cell r="M55">
            <v>228585.63</v>
          </cell>
          <cell r="N55">
            <v>16414.37</v>
          </cell>
        </row>
        <row r="56">
          <cell r="A56" t="str">
            <v>460.40.70.600-6280.36</v>
          </cell>
          <cell r="B56">
            <v>460</v>
          </cell>
          <cell r="C56">
            <v>40</v>
          </cell>
          <cell r="D56">
            <v>70</v>
          </cell>
          <cell r="E56">
            <v>600</v>
          </cell>
          <cell r="F56">
            <v>6280.36</v>
          </cell>
          <cell r="G56" t="str">
            <v>Traffic Calming</v>
          </cell>
          <cell r="H56">
            <v>25000</v>
          </cell>
          <cell r="I56">
            <v>0</v>
          </cell>
          <cell r="J56">
            <v>25000</v>
          </cell>
          <cell r="K56">
            <v>0</v>
          </cell>
          <cell r="L56">
            <v>0</v>
          </cell>
          <cell r="M56">
            <v>0</v>
          </cell>
          <cell r="N56">
            <v>25000</v>
          </cell>
        </row>
        <row r="57">
          <cell r="H57">
            <v>3125378</v>
          </cell>
          <cell r="I57">
            <v>3174540</v>
          </cell>
          <cell r="J57">
            <v>6299918</v>
          </cell>
          <cell r="K57">
            <v>106833.94</v>
          </cell>
          <cell r="L57">
            <v>0</v>
          </cell>
          <cell r="M57">
            <v>527126.9</v>
          </cell>
          <cell r="N57">
            <v>5772791.0999999996</v>
          </cell>
        </row>
        <row r="58">
          <cell r="H58">
            <v>19782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0"/>
    </sheetNames>
    <sheetDataSet>
      <sheetData sheetId="0">
        <row r="3">
          <cell r="A3" t="str">
            <v>460.40.70.015-4475.17</v>
          </cell>
          <cell r="B3">
            <v>460</v>
          </cell>
          <cell r="C3">
            <v>40</v>
          </cell>
          <cell r="D3">
            <v>70</v>
          </cell>
          <cell r="E3" t="str">
            <v>015</v>
          </cell>
          <cell r="F3">
            <v>4475</v>
          </cell>
          <cell r="G3" t="str">
            <v>17</v>
          </cell>
          <cell r="H3" t="str">
            <v>Intergovernmental Grants-State/County TDA-Ped &amp; Bike</v>
          </cell>
          <cell r="I3">
            <v>50000</v>
          </cell>
          <cell r="J3">
            <v>0</v>
          </cell>
          <cell r="K3">
            <v>50000</v>
          </cell>
          <cell r="L3">
            <v>65066</v>
          </cell>
          <cell r="M3">
            <v>0</v>
          </cell>
          <cell r="N3">
            <v>65066</v>
          </cell>
          <cell r="O3">
            <v>-15066</v>
          </cell>
          <cell r="P3">
            <v>130</v>
          </cell>
        </row>
        <row r="4">
          <cell r="A4" t="str">
            <v>460.40.70.015-4475.18</v>
          </cell>
          <cell r="B4">
            <v>460</v>
          </cell>
          <cell r="C4">
            <v>40</v>
          </cell>
          <cell r="D4">
            <v>70</v>
          </cell>
          <cell r="E4" t="str">
            <v>015</v>
          </cell>
          <cell r="F4">
            <v>4475</v>
          </cell>
          <cell r="G4" t="str">
            <v>18</v>
          </cell>
          <cell r="H4" t="str">
            <v>Intergovernmental Grants-State/County TDA-Streets &amp; Roads</v>
          </cell>
          <cell r="I4">
            <v>1500000</v>
          </cell>
          <cell r="J4">
            <v>0</v>
          </cell>
          <cell r="K4">
            <v>1500000</v>
          </cell>
          <cell r="L4">
            <v>1406920</v>
          </cell>
          <cell r="M4">
            <v>0</v>
          </cell>
          <cell r="N4">
            <v>1406920</v>
          </cell>
          <cell r="O4">
            <v>93080</v>
          </cell>
          <cell r="P4">
            <v>94</v>
          </cell>
        </row>
        <row r="5">
          <cell r="A5" t="str">
            <v>460.40.70.015-4700.01</v>
          </cell>
          <cell r="B5">
            <v>460</v>
          </cell>
          <cell r="C5">
            <v>40</v>
          </cell>
          <cell r="D5">
            <v>70</v>
          </cell>
          <cell r="E5" t="str">
            <v>015</v>
          </cell>
          <cell r="F5">
            <v>4700</v>
          </cell>
          <cell r="G5" t="str">
            <v>01</v>
          </cell>
          <cell r="H5" t="str">
            <v>Investment Earnings Interest on Investments</v>
          </cell>
          <cell r="I5">
            <v>25000</v>
          </cell>
          <cell r="J5">
            <v>0</v>
          </cell>
          <cell r="K5">
            <v>25000</v>
          </cell>
          <cell r="L5">
            <v>56598.73</v>
          </cell>
          <cell r="M5">
            <v>0</v>
          </cell>
          <cell r="N5">
            <v>111769.66</v>
          </cell>
          <cell r="O5">
            <v>-86769.66</v>
          </cell>
          <cell r="P5">
            <v>447</v>
          </cell>
        </row>
        <row r="6">
          <cell r="A6" t="str">
            <v>460.40.70.015-4700.19</v>
          </cell>
          <cell r="B6">
            <v>460</v>
          </cell>
          <cell r="C6">
            <v>40</v>
          </cell>
          <cell r="D6">
            <v>70</v>
          </cell>
          <cell r="E6" t="str">
            <v>015</v>
          </cell>
          <cell r="F6">
            <v>4700</v>
          </cell>
          <cell r="G6" t="str">
            <v>19</v>
          </cell>
          <cell r="H6" t="str">
            <v>Investment Earnings Market Value Change</v>
          </cell>
          <cell r="I6">
            <v>0</v>
          </cell>
          <cell r="J6">
            <v>0</v>
          </cell>
          <cell r="K6">
            <v>0</v>
          </cell>
          <cell r="L6">
            <v>102575</v>
          </cell>
          <cell r="M6">
            <v>0</v>
          </cell>
          <cell r="N6">
            <v>102575</v>
          </cell>
          <cell r="O6">
            <v>-102575</v>
          </cell>
          <cell r="P6" t="str">
            <v>+++</v>
          </cell>
        </row>
        <row r="7">
          <cell r="A7" t="str">
            <v>460.40.70.015-4700.21</v>
          </cell>
          <cell r="B7">
            <v>460</v>
          </cell>
          <cell r="C7">
            <v>40</v>
          </cell>
          <cell r="D7">
            <v>70</v>
          </cell>
          <cell r="E7" t="str">
            <v>015</v>
          </cell>
          <cell r="F7">
            <v>4700</v>
          </cell>
          <cell r="G7" t="str">
            <v>21</v>
          </cell>
          <cell r="H7" t="str">
            <v>Investment Earnings Unallocated Investment Expense</v>
          </cell>
          <cell r="I7">
            <v>-1000</v>
          </cell>
          <cell r="J7">
            <v>0</v>
          </cell>
          <cell r="K7">
            <v>-1000</v>
          </cell>
          <cell r="L7">
            <v>-376.36</v>
          </cell>
          <cell r="M7">
            <v>0</v>
          </cell>
          <cell r="N7">
            <v>-4979.28</v>
          </cell>
          <cell r="O7">
            <v>3979.28</v>
          </cell>
          <cell r="P7">
            <v>498</v>
          </cell>
        </row>
        <row r="8">
          <cell r="A8" t="str">
            <v>460.40.70.015-4850.07</v>
          </cell>
          <cell r="B8">
            <v>460</v>
          </cell>
          <cell r="C8">
            <v>40</v>
          </cell>
          <cell r="D8">
            <v>70</v>
          </cell>
          <cell r="E8" t="str">
            <v>015</v>
          </cell>
          <cell r="F8">
            <v>4850</v>
          </cell>
          <cell r="G8" t="str">
            <v>07</v>
          </cell>
          <cell r="H8" t="str">
            <v>Other Revenue Misc Reimbursement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200</v>
          </cell>
          <cell r="O8">
            <v>-200</v>
          </cell>
          <cell r="P8" t="str">
            <v>+++</v>
          </cell>
        </row>
        <row r="9">
          <cell r="A9" t="str">
            <v>460.00.00.900-8150.02</v>
          </cell>
          <cell r="B9">
            <v>460</v>
          </cell>
          <cell r="C9" t="str">
            <v>00</v>
          </cell>
          <cell r="D9" t="str">
            <v>00</v>
          </cell>
          <cell r="E9">
            <v>900</v>
          </cell>
          <cell r="F9">
            <v>8150</v>
          </cell>
          <cell r="G9" t="str">
            <v>02</v>
          </cell>
          <cell r="H9" t="str">
            <v>Capital Improvements-Transportation Pavement Replacement/Improvement</v>
          </cell>
          <cell r="I9">
            <v>0</v>
          </cell>
          <cell r="J9">
            <v>1203250</v>
          </cell>
          <cell r="K9">
            <v>1203250</v>
          </cell>
          <cell r="L9">
            <v>0</v>
          </cell>
          <cell r="M9">
            <v>0</v>
          </cell>
          <cell r="N9">
            <v>8677.5</v>
          </cell>
          <cell r="O9">
            <v>1194572.5</v>
          </cell>
          <cell r="P9">
            <v>1</v>
          </cell>
        </row>
        <row r="10">
          <cell r="A10" t="str">
            <v>460.00.00.900-8150.03</v>
          </cell>
          <cell r="B10">
            <v>460</v>
          </cell>
          <cell r="C10" t="str">
            <v>00</v>
          </cell>
          <cell r="D10" t="str">
            <v>00</v>
          </cell>
          <cell r="E10">
            <v>900</v>
          </cell>
          <cell r="F10">
            <v>8150</v>
          </cell>
          <cell r="G10" t="str">
            <v>03</v>
          </cell>
          <cell r="H10" t="str">
            <v>Capital Improvements-Transportation Traffic Signal Replacement/Impro</v>
          </cell>
          <cell r="I10">
            <v>0</v>
          </cell>
          <cell r="J10">
            <v>339150</v>
          </cell>
          <cell r="K10">
            <v>339150</v>
          </cell>
          <cell r="L10">
            <v>1104.69</v>
          </cell>
          <cell r="M10">
            <v>0</v>
          </cell>
          <cell r="N10">
            <v>7329.35</v>
          </cell>
          <cell r="O10">
            <v>331820.65000000002</v>
          </cell>
          <cell r="P10">
            <v>2</v>
          </cell>
        </row>
        <row r="11">
          <cell r="A11" t="str">
            <v>460.00.00.900-8150.04</v>
          </cell>
          <cell r="B11">
            <v>460</v>
          </cell>
          <cell r="C11" t="str">
            <v>00</v>
          </cell>
          <cell r="D11" t="str">
            <v>00</v>
          </cell>
          <cell r="E11">
            <v>900</v>
          </cell>
          <cell r="F11">
            <v>8150</v>
          </cell>
          <cell r="G11" t="str">
            <v>04</v>
          </cell>
          <cell r="H11" t="str">
            <v>Capital Improvements-Transportation Traffic Control Replacement/Imp</v>
          </cell>
          <cell r="I11">
            <v>0</v>
          </cell>
          <cell r="J11">
            <v>64990</v>
          </cell>
          <cell r="K11">
            <v>64990</v>
          </cell>
          <cell r="L11">
            <v>0</v>
          </cell>
          <cell r="M11">
            <v>0</v>
          </cell>
          <cell r="N11">
            <v>0</v>
          </cell>
          <cell r="O11">
            <v>64990</v>
          </cell>
          <cell r="P11">
            <v>0</v>
          </cell>
        </row>
        <row r="12">
          <cell r="A12" t="str">
            <v>460.00.00.900-8150.40</v>
          </cell>
          <cell r="B12">
            <v>460</v>
          </cell>
          <cell r="C12" t="str">
            <v>00</v>
          </cell>
          <cell r="D12" t="str">
            <v>00</v>
          </cell>
          <cell r="E12">
            <v>900</v>
          </cell>
          <cell r="F12">
            <v>8150</v>
          </cell>
          <cell r="G12">
            <v>40</v>
          </cell>
          <cell r="H12" t="str">
            <v>Capital Improvements-Transportation Pedestrian Improvements</v>
          </cell>
          <cell r="I12">
            <v>0</v>
          </cell>
          <cell r="J12">
            <v>453100</v>
          </cell>
          <cell r="K12">
            <v>453100</v>
          </cell>
          <cell r="L12">
            <v>243033.18</v>
          </cell>
          <cell r="M12">
            <v>0</v>
          </cell>
          <cell r="N12">
            <v>243033.18</v>
          </cell>
          <cell r="O12">
            <v>210066.82</v>
          </cell>
          <cell r="P12">
            <v>54</v>
          </cell>
        </row>
        <row r="13">
          <cell r="A13" t="str">
            <v>460.00.00.900-8150.99</v>
          </cell>
          <cell r="B13">
            <v>460</v>
          </cell>
          <cell r="C13" t="str">
            <v>00</v>
          </cell>
          <cell r="D13" t="str">
            <v>00</v>
          </cell>
          <cell r="E13">
            <v>900</v>
          </cell>
          <cell r="F13">
            <v>8150</v>
          </cell>
          <cell r="G13" t="str">
            <v>99</v>
          </cell>
          <cell r="H13" t="str">
            <v>Capital Improvements-Transportation General</v>
          </cell>
          <cell r="I13">
            <v>2606000</v>
          </cell>
          <cell r="J13">
            <v>-2606000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+++</v>
          </cell>
        </row>
        <row r="14">
          <cell r="A14" t="str">
            <v>460.40.50.001-5100.17</v>
          </cell>
          <cell r="B14">
            <v>460</v>
          </cell>
          <cell r="C14">
            <v>40</v>
          </cell>
          <cell r="D14">
            <v>50</v>
          </cell>
          <cell r="E14" t="str">
            <v>001</v>
          </cell>
          <cell r="F14">
            <v>5100</v>
          </cell>
          <cell r="G14" t="str">
            <v>17</v>
          </cell>
          <cell r="H14" t="str">
            <v xml:space="preserve">Benefits Other Post Employment Benefits </v>
          </cell>
          <cell r="I14">
            <v>1915</v>
          </cell>
          <cell r="J14">
            <v>0</v>
          </cell>
          <cell r="K14">
            <v>1915</v>
          </cell>
          <cell r="L14">
            <v>159.41</v>
          </cell>
          <cell r="M14">
            <v>0</v>
          </cell>
          <cell r="N14">
            <v>1912.32</v>
          </cell>
          <cell r="O14">
            <v>2.68</v>
          </cell>
          <cell r="P14">
            <v>100</v>
          </cell>
        </row>
        <row r="15">
          <cell r="A15" t="str">
            <v>460.40.50.001-6300.01</v>
          </cell>
          <cell r="B15">
            <v>460</v>
          </cell>
          <cell r="C15">
            <v>40</v>
          </cell>
          <cell r="D15">
            <v>50</v>
          </cell>
          <cell r="E15" t="str">
            <v>001</v>
          </cell>
          <cell r="F15">
            <v>6300</v>
          </cell>
          <cell r="G15" t="str">
            <v>01</v>
          </cell>
          <cell r="H15" t="str">
            <v>Dues &amp; Subscriptions Memberships</v>
          </cell>
          <cell r="I15">
            <v>500</v>
          </cell>
          <cell r="J15">
            <v>0</v>
          </cell>
          <cell r="K15">
            <v>500</v>
          </cell>
          <cell r="L15">
            <v>0</v>
          </cell>
          <cell r="M15">
            <v>0</v>
          </cell>
          <cell r="N15">
            <v>0</v>
          </cell>
          <cell r="O15">
            <v>500</v>
          </cell>
          <cell r="P15">
            <v>0</v>
          </cell>
        </row>
        <row r="16">
          <cell r="A16" t="str">
            <v>460.40.50.001-7000.03</v>
          </cell>
          <cell r="B16">
            <v>460</v>
          </cell>
          <cell r="C16">
            <v>40</v>
          </cell>
          <cell r="D16">
            <v>50</v>
          </cell>
          <cell r="E16" t="str">
            <v>001</v>
          </cell>
          <cell r="F16">
            <v>7000</v>
          </cell>
          <cell r="G16" t="str">
            <v>03</v>
          </cell>
          <cell r="H16" t="str">
            <v>Capital Outlay Operations Equip-Minor</v>
          </cell>
          <cell r="I16">
            <v>0</v>
          </cell>
          <cell r="J16">
            <v>720</v>
          </cell>
          <cell r="K16">
            <v>720</v>
          </cell>
          <cell r="L16">
            <v>0</v>
          </cell>
          <cell r="M16">
            <v>0</v>
          </cell>
          <cell r="N16">
            <v>0</v>
          </cell>
          <cell r="O16">
            <v>720</v>
          </cell>
          <cell r="P16">
            <v>0</v>
          </cell>
        </row>
        <row r="17">
          <cell r="A17" t="str">
            <v>460.40.70.015-5000.01</v>
          </cell>
          <cell r="B17">
            <v>460</v>
          </cell>
          <cell r="C17">
            <v>40</v>
          </cell>
          <cell r="D17">
            <v>70</v>
          </cell>
          <cell r="E17" t="str">
            <v>015</v>
          </cell>
          <cell r="F17">
            <v>5000</v>
          </cell>
          <cell r="G17" t="str">
            <v>01</v>
          </cell>
          <cell r="H17" t="str">
            <v>Salaries Regular</v>
          </cell>
          <cell r="I17">
            <v>22410</v>
          </cell>
          <cell r="J17">
            <v>11765</v>
          </cell>
          <cell r="K17">
            <v>34175</v>
          </cell>
          <cell r="L17">
            <v>1742.31</v>
          </cell>
          <cell r="M17">
            <v>0</v>
          </cell>
          <cell r="N17">
            <v>26223.62</v>
          </cell>
          <cell r="O17">
            <v>7951.38</v>
          </cell>
          <cell r="P17">
            <v>77</v>
          </cell>
        </row>
        <row r="18">
          <cell r="A18" t="str">
            <v>460.40.70.015-5000.03</v>
          </cell>
          <cell r="B18">
            <v>460</v>
          </cell>
          <cell r="C18">
            <v>40</v>
          </cell>
          <cell r="D18">
            <v>70</v>
          </cell>
          <cell r="E18" t="str">
            <v>015</v>
          </cell>
          <cell r="F18">
            <v>5000</v>
          </cell>
          <cell r="G18" t="str">
            <v>03</v>
          </cell>
          <cell r="H18" t="str">
            <v>Salaries Overtime</v>
          </cell>
          <cell r="I18">
            <v>500</v>
          </cell>
          <cell r="J18">
            <v>0</v>
          </cell>
          <cell r="K18">
            <v>500</v>
          </cell>
          <cell r="L18">
            <v>0</v>
          </cell>
          <cell r="M18">
            <v>0</v>
          </cell>
          <cell r="N18">
            <v>0</v>
          </cell>
          <cell r="O18">
            <v>500</v>
          </cell>
          <cell r="P18">
            <v>0</v>
          </cell>
        </row>
        <row r="19">
          <cell r="A19" t="str">
            <v>460.40.70.015-5000.99</v>
          </cell>
          <cell r="B19">
            <v>460</v>
          </cell>
          <cell r="C19">
            <v>40</v>
          </cell>
          <cell r="D19">
            <v>70</v>
          </cell>
          <cell r="E19" t="str">
            <v>015</v>
          </cell>
          <cell r="F19">
            <v>5000</v>
          </cell>
          <cell r="G19" t="str">
            <v>99</v>
          </cell>
          <cell r="H19" t="str">
            <v>Salaries New Personnel Requests</v>
          </cell>
          <cell r="I19">
            <v>22230</v>
          </cell>
          <cell r="J19">
            <v>-22230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str">
            <v>+++</v>
          </cell>
        </row>
        <row r="20">
          <cell r="A20" t="str">
            <v>460.40.70.015-5100.00</v>
          </cell>
          <cell r="B20">
            <v>460</v>
          </cell>
          <cell r="C20">
            <v>40</v>
          </cell>
          <cell r="D20">
            <v>70</v>
          </cell>
          <cell r="E20" t="str">
            <v>015</v>
          </cell>
          <cell r="F20">
            <v>5100</v>
          </cell>
          <cell r="G20" t="str">
            <v>00</v>
          </cell>
          <cell r="H20" t="str">
            <v>Benefits PERS Pool Liability</v>
          </cell>
          <cell r="I20">
            <v>4085</v>
          </cell>
          <cell r="J20">
            <v>2150</v>
          </cell>
          <cell r="K20">
            <v>6235</v>
          </cell>
          <cell r="L20">
            <v>313.52999999999997</v>
          </cell>
          <cell r="M20">
            <v>0</v>
          </cell>
          <cell r="N20">
            <v>4878.05</v>
          </cell>
          <cell r="O20">
            <v>1356.95</v>
          </cell>
          <cell r="P20">
            <v>78</v>
          </cell>
        </row>
        <row r="21">
          <cell r="A21" t="str">
            <v>460.40.70.015-5100.01</v>
          </cell>
          <cell r="B21">
            <v>460</v>
          </cell>
          <cell r="C21">
            <v>40</v>
          </cell>
          <cell r="D21">
            <v>70</v>
          </cell>
          <cell r="E21" t="str">
            <v>015</v>
          </cell>
          <cell r="F21">
            <v>5100</v>
          </cell>
          <cell r="G21" t="str">
            <v>01</v>
          </cell>
          <cell r="H21" t="str">
            <v>Benefits Retirement</v>
          </cell>
          <cell r="I21">
            <v>2350</v>
          </cell>
          <cell r="J21">
            <v>1235</v>
          </cell>
          <cell r="K21">
            <v>3585</v>
          </cell>
          <cell r="L21">
            <v>180.42</v>
          </cell>
          <cell r="M21">
            <v>0</v>
          </cell>
          <cell r="N21">
            <v>2807.11</v>
          </cell>
          <cell r="O21">
            <v>777.89</v>
          </cell>
          <cell r="P21">
            <v>78</v>
          </cell>
        </row>
        <row r="22">
          <cell r="A22" t="str">
            <v>460.40.70.015-5100.02</v>
          </cell>
          <cell r="B22">
            <v>460</v>
          </cell>
          <cell r="C22">
            <v>40</v>
          </cell>
          <cell r="D22">
            <v>70</v>
          </cell>
          <cell r="E22" t="str">
            <v>015</v>
          </cell>
          <cell r="F22">
            <v>5100</v>
          </cell>
          <cell r="G22" t="str">
            <v>02</v>
          </cell>
          <cell r="H22" t="str">
            <v>Benefits Health Insurance</v>
          </cell>
          <cell r="I22">
            <v>2960</v>
          </cell>
          <cell r="J22">
            <v>4320</v>
          </cell>
          <cell r="K22">
            <v>7280</v>
          </cell>
          <cell r="L22">
            <v>236.3</v>
          </cell>
          <cell r="M22">
            <v>0</v>
          </cell>
          <cell r="N22">
            <v>4417.32</v>
          </cell>
          <cell r="O22">
            <v>2862.68</v>
          </cell>
          <cell r="P22">
            <v>61</v>
          </cell>
        </row>
        <row r="23">
          <cell r="A23" t="str">
            <v>460.40.70.015-5100.03</v>
          </cell>
          <cell r="B23">
            <v>460</v>
          </cell>
          <cell r="C23">
            <v>40</v>
          </cell>
          <cell r="D23">
            <v>70</v>
          </cell>
          <cell r="E23" t="str">
            <v>015</v>
          </cell>
          <cell r="F23">
            <v>5100</v>
          </cell>
          <cell r="G23" t="str">
            <v>03</v>
          </cell>
          <cell r="H23" t="str">
            <v>Benefits Dental Insurance</v>
          </cell>
          <cell r="I23">
            <v>200</v>
          </cell>
          <cell r="J23">
            <v>325</v>
          </cell>
          <cell r="K23">
            <v>525</v>
          </cell>
          <cell r="L23">
            <v>47.38</v>
          </cell>
          <cell r="M23">
            <v>0</v>
          </cell>
          <cell r="N23">
            <v>545.83000000000004</v>
          </cell>
          <cell r="O23">
            <v>-20.83</v>
          </cell>
          <cell r="P23">
            <v>104</v>
          </cell>
        </row>
        <row r="24">
          <cell r="A24" t="str">
            <v>460.40.70.015-5100.04</v>
          </cell>
          <cell r="B24">
            <v>460</v>
          </cell>
          <cell r="C24">
            <v>40</v>
          </cell>
          <cell r="D24">
            <v>70</v>
          </cell>
          <cell r="E24" t="str">
            <v>015</v>
          </cell>
          <cell r="F24">
            <v>5100</v>
          </cell>
          <cell r="G24" t="str">
            <v>04</v>
          </cell>
          <cell r="H24" t="str">
            <v>Benefits Vision Insurance</v>
          </cell>
          <cell r="I24">
            <v>40</v>
          </cell>
          <cell r="J24">
            <v>50</v>
          </cell>
          <cell r="K24">
            <v>90</v>
          </cell>
          <cell r="L24">
            <v>7.34</v>
          </cell>
          <cell r="M24">
            <v>0</v>
          </cell>
          <cell r="N24">
            <v>85.28</v>
          </cell>
          <cell r="O24">
            <v>4.72</v>
          </cell>
          <cell r="P24">
            <v>95</v>
          </cell>
        </row>
        <row r="25">
          <cell r="A25" t="str">
            <v>460.40.70.015-5100.05</v>
          </cell>
          <cell r="B25">
            <v>460</v>
          </cell>
          <cell r="C25">
            <v>40</v>
          </cell>
          <cell r="D25">
            <v>70</v>
          </cell>
          <cell r="E25" t="str">
            <v>015</v>
          </cell>
          <cell r="F25">
            <v>5100</v>
          </cell>
          <cell r="G25" t="str">
            <v>05</v>
          </cell>
          <cell r="H25" t="str">
            <v>Benefits Life Insurance</v>
          </cell>
          <cell r="I25">
            <v>10</v>
          </cell>
          <cell r="J25">
            <v>5</v>
          </cell>
          <cell r="K25">
            <v>15</v>
          </cell>
          <cell r="L25">
            <v>0.96</v>
          </cell>
          <cell r="M25">
            <v>0</v>
          </cell>
          <cell r="N25">
            <v>8.64</v>
          </cell>
          <cell r="O25">
            <v>6.36</v>
          </cell>
          <cell r="P25">
            <v>58</v>
          </cell>
        </row>
        <row r="26">
          <cell r="A26" t="str">
            <v>460.40.70.015-5100.06</v>
          </cell>
          <cell r="B26">
            <v>460</v>
          </cell>
          <cell r="C26">
            <v>40</v>
          </cell>
          <cell r="D26">
            <v>70</v>
          </cell>
          <cell r="E26" t="str">
            <v>015</v>
          </cell>
          <cell r="F26">
            <v>5100</v>
          </cell>
          <cell r="G26" t="str">
            <v>06</v>
          </cell>
          <cell r="H26" t="str">
            <v>Benefits Worker's Comp</v>
          </cell>
          <cell r="I26">
            <v>1160</v>
          </cell>
          <cell r="J26">
            <v>0</v>
          </cell>
          <cell r="K26">
            <v>1160</v>
          </cell>
          <cell r="L26">
            <v>0</v>
          </cell>
          <cell r="M26">
            <v>0</v>
          </cell>
          <cell r="N26">
            <v>1160</v>
          </cell>
          <cell r="O26">
            <v>0</v>
          </cell>
          <cell r="P26">
            <v>100</v>
          </cell>
        </row>
        <row r="27">
          <cell r="A27" t="str">
            <v>460.40.70.015-5100.07</v>
          </cell>
          <cell r="B27">
            <v>460</v>
          </cell>
          <cell r="C27">
            <v>40</v>
          </cell>
          <cell r="D27">
            <v>70</v>
          </cell>
          <cell r="E27" t="str">
            <v>015</v>
          </cell>
          <cell r="F27">
            <v>5100</v>
          </cell>
          <cell r="G27" t="str">
            <v>07</v>
          </cell>
          <cell r="H27" t="str">
            <v>Benefits Long Term Disability</v>
          </cell>
          <cell r="I27">
            <v>110</v>
          </cell>
          <cell r="J27">
            <v>60</v>
          </cell>
          <cell r="K27">
            <v>170</v>
          </cell>
          <cell r="L27">
            <v>7.98</v>
          </cell>
          <cell r="M27">
            <v>0</v>
          </cell>
          <cell r="N27">
            <v>108.97</v>
          </cell>
          <cell r="O27">
            <v>61.03</v>
          </cell>
          <cell r="P27">
            <v>64</v>
          </cell>
        </row>
        <row r="28">
          <cell r="A28" t="str">
            <v>460.40.70.015-5100.11</v>
          </cell>
          <cell r="B28">
            <v>460</v>
          </cell>
          <cell r="C28">
            <v>40</v>
          </cell>
          <cell r="D28">
            <v>70</v>
          </cell>
          <cell r="E28" t="str">
            <v>015</v>
          </cell>
          <cell r="F28">
            <v>5100</v>
          </cell>
          <cell r="G28" t="str">
            <v>11</v>
          </cell>
          <cell r="H28" t="str">
            <v>Benefits Medicare</v>
          </cell>
          <cell r="I28">
            <v>335</v>
          </cell>
          <cell r="J28">
            <v>170</v>
          </cell>
          <cell r="K28">
            <v>505</v>
          </cell>
          <cell r="L28">
            <v>25.27</v>
          </cell>
          <cell r="M28">
            <v>0</v>
          </cell>
          <cell r="N28">
            <v>380.18</v>
          </cell>
          <cell r="O28">
            <v>124.82</v>
          </cell>
          <cell r="P28">
            <v>75</v>
          </cell>
        </row>
        <row r="29">
          <cell r="A29" t="str">
            <v>460.40.70.015-5100.17</v>
          </cell>
          <cell r="B29">
            <v>460</v>
          </cell>
          <cell r="C29">
            <v>40</v>
          </cell>
          <cell r="D29">
            <v>70</v>
          </cell>
          <cell r="E29" t="str">
            <v>015</v>
          </cell>
          <cell r="F29">
            <v>5100</v>
          </cell>
          <cell r="G29" t="str">
            <v>17</v>
          </cell>
          <cell r="H29" t="str">
            <v xml:space="preserve">Benefits Other Post Employment Benefits </v>
          </cell>
          <cell r="I29">
            <v>8490</v>
          </cell>
          <cell r="J29">
            <v>0</v>
          </cell>
          <cell r="K29">
            <v>8490</v>
          </cell>
          <cell r="L29">
            <v>720.82</v>
          </cell>
          <cell r="M29">
            <v>0</v>
          </cell>
          <cell r="N29">
            <v>8502.44</v>
          </cell>
          <cell r="O29">
            <v>-12.44</v>
          </cell>
          <cell r="P29">
            <v>100</v>
          </cell>
        </row>
        <row r="30">
          <cell r="A30" t="str">
            <v>460.40.70.015-6000.01</v>
          </cell>
          <cell r="B30">
            <v>460</v>
          </cell>
          <cell r="C30">
            <v>40</v>
          </cell>
          <cell r="D30">
            <v>70</v>
          </cell>
          <cell r="E30" t="str">
            <v>015</v>
          </cell>
          <cell r="F30">
            <v>6000</v>
          </cell>
          <cell r="G30" t="str">
            <v>01</v>
          </cell>
          <cell r="H30" t="str">
            <v>Professional Services General</v>
          </cell>
          <cell r="I30">
            <v>5000</v>
          </cell>
          <cell r="J30">
            <v>340545</v>
          </cell>
          <cell r="K30">
            <v>345545</v>
          </cell>
          <cell r="L30">
            <v>9727.9500000000007</v>
          </cell>
          <cell r="M30">
            <v>0</v>
          </cell>
          <cell r="N30">
            <v>49269.51</v>
          </cell>
          <cell r="O30">
            <v>296275.49</v>
          </cell>
          <cell r="P30">
            <v>14</v>
          </cell>
        </row>
        <row r="31">
          <cell r="A31" t="str">
            <v>460.40.70.015-6200.02</v>
          </cell>
          <cell r="B31">
            <v>460</v>
          </cell>
          <cell r="C31">
            <v>40</v>
          </cell>
          <cell r="D31">
            <v>70</v>
          </cell>
          <cell r="E31" t="str">
            <v>015</v>
          </cell>
          <cell r="F31">
            <v>6200</v>
          </cell>
          <cell r="G31" t="str">
            <v>02</v>
          </cell>
          <cell r="H31" t="str">
            <v>Supplies Special Department</v>
          </cell>
          <cell r="I31">
            <v>5000</v>
          </cell>
          <cell r="J31">
            <v>100</v>
          </cell>
          <cell r="K31">
            <v>5100</v>
          </cell>
          <cell r="L31">
            <v>0</v>
          </cell>
          <cell r="M31">
            <v>0</v>
          </cell>
          <cell r="N31">
            <v>519.75</v>
          </cell>
          <cell r="O31">
            <v>4580.25</v>
          </cell>
          <cell r="P31">
            <v>10</v>
          </cell>
        </row>
        <row r="32">
          <cell r="A32" t="str">
            <v>460.40.70.015-6200.09</v>
          </cell>
          <cell r="B32">
            <v>460</v>
          </cell>
          <cell r="C32">
            <v>40</v>
          </cell>
          <cell r="D32">
            <v>70</v>
          </cell>
          <cell r="E32" t="str">
            <v>015</v>
          </cell>
          <cell r="F32">
            <v>6200</v>
          </cell>
          <cell r="G32" t="str">
            <v>09</v>
          </cell>
          <cell r="H32" t="str">
            <v>Supplies Data Processing</v>
          </cell>
          <cell r="I32">
            <v>0</v>
          </cell>
          <cell r="J32">
            <v>2000</v>
          </cell>
          <cell r="K32">
            <v>2000</v>
          </cell>
          <cell r="L32">
            <v>0</v>
          </cell>
          <cell r="M32">
            <v>0</v>
          </cell>
          <cell r="N32">
            <v>1513.4</v>
          </cell>
          <cell r="O32">
            <v>486.6</v>
          </cell>
          <cell r="P32">
            <v>76</v>
          </cell>
        </row>
        <row r="33">
          <cell r="A33" t="str">
            <v>460.40.70.015-6280.05</v>
          </cell>
          <cell r="B33">
            <v>460</v>
          </cell>
          <cell r="C33">
            <v>40</v>
          </cell>
          <cell r="D33">
            <v>70</v>
          </cell>
          <cell r="E33" t="str">
            <v>015</v>
          </cell>
          <cell r="F33">
            <v>6280</v>
          </cell>
          <cell r="G33" t="str">
            <v>05</v>
          </cell>
          <cell r="H33" t="str">
            <v>Supplies-Public Works Traffic Signs</v>
          </cell>
          <cell r="I33">
            <v>0</v>
          </cell>
          <cell r="J33">
            <v>19485</v>
          </cell>
          <cell r="K33">
            <v>19485</v>
          </cell>
          <cell r="L33">
            <v>0</v>
          </cell>
          <cell r="M33">
            <v>0</v>
          </cell>
          <cell r="N33">
            <v>1881.46</v>
          </cell>
          <cell r="O33">
            <v>17603.54</v>
          </cell>
          <cell r="P33">
            <v>10</v>
          </cell>
        </row>
        <row r="34">
          <cell r="A34" t="str">
            <v>460.40.70.015-6300.01</v>
          </cell>
          <cell r="B34">
            <v>460</v>
          </cell>
          <cell r="C34">
            <v>40</v>
          </cell>
          <cell r="D34">
            <v>70</v>
          </cell>
          <cell r="E34" t="str">
            <v>015</v>
          </cell>
          <cell r="F34">
            <v>6300</v>
          </cell>
          <cell r="G34" t="str">
            <v>01</v>
          </cell>
          <cell r="H34" t="str">
            <v>Dues &amp; Subscriptions Memberships</v>
          </cell>
          <cell r="I34">
            <v>2500</v>
          </cell>
          <cell r="J34">
            <v>0</v>
          </cell>
          <cell r="K34">
            <v>2500</v>
          </cell>
          <cell r="L34">
            <v>0</v>
          </cell>
          <cell r="M34">
            <v>0</v>
          </cell>
          <cell r="N34">
            <v>2804</v>
          </cell>
          <cell r="O34">
            <v>-304</v>
          </cell>
          <cell r="P34">
            <v>112</v>
          </cell>
        </row>
        <row r="35">
          <cell r="A35" t="str">
            <v>460.40.70.015-6500.04</v>
          </cell>
          <cell r="B35">
            <v>460</v>
          </cell>
          <cell r="C35">
            <v>40</v>
          </cell>
          <cell r="D35">
            <v>70</v>
          </cell>
          <cell r="E35" t="str">
            <v>015</v>
          </cell>
          <cell r="F35">
            <v>6500</v>
          </cell>
          <cell r="G35" t="str">
            <v>04</v>
          </cell>
          <cell r="H35" t="str">
            <v>Claims &amp; Insurance Insurance Premiums</v>
          </cell>
          <cell r="I35">
            <v>2180</v>
          </cell>
          <cell r="J35">
            <v>0</v>
          </cell>
          <cell r="K35">
            <v>2180</v>
          </cell>
          <cell r="L35">
            <v>0</v>
          </cell>
          <cell r="M35">
            <v>0</v>
          </cell>
          <cell r="N35">
            <v>2180</v>
          </cell>
          <cell r="O35">
            <v>0</v>
          </cell>
          <cell r="P35">
            <v>100</v>
          </cell>
        </row>
        <row r="36">
          <cell r="A36" t="str">
            <v>460.40.70.015-6600.04</v>
          </cell>
          <cell r="B36">
            <v>460</v>
          </cell>
          <cell r="C36">
            <v>40</v>
          </cell>
          <cell r="D36">
            <v>70</v>
          </cell>
          <cell r="E36" t="str">
            <v>015</v>
          </cell>
          <cell r="F36">
            <v>6600</v>
          </cell>
          <cell r="G36" t="str">
            <v>04</v>
          </cell>
          <cell r="H36" t="str">
            <v>Administrative Expenses Training/Conferences</v>
          </cell>
          <cell r="I36">
            <v>2500</v>
          </cell>
          <cell r="J36">
            <v>0</v>
          </cell>
          <cell r="K36">
            <v>2500</v>
          </cell>
          <cell r="L36">
            <v>0</v>
          </cell>
          <cell r="M36">
            <v>0</v>
          </cell>
          <cell r="N36">
            <v>725.51</v>
          </cell>
          <cell r="O36">
            <v>1774.49</v>
          </cell>
          <cell r="P36">
            <v>29</v>
          </cell>
        </row>
        <row r="37">
          <cell r="A37" t="str">
            <v>460.40.70.015-6600.07</v>
          </cell>
          <cell r="B37">
            <v>460</v>
          </cell>
          <cell r="C37">
            <v>40</v>
          </cell>
          <cell r="D37">
            <v>70</v>
          </cell>
          <cell r="E37" t="str">
            <v>015</v>
          </cell>
          <cell r="F37">
            <v>6600</v>
          </cell>
          <cell r="G37" t="str">
            <v>07</v>
          </cell>
          <cell r="H37" t="str">
            <v>Administrative Expenses Employee Recruitment</v>
          </cell>
          <cell r="I37">
            <v>0</v>
          </cell>
          <cell r="J37">
            <v>50</v>
          </cell>
          <cell r="K37">
            <v>50</v>
          </cell>
          <cell r="L37">
            <v>0</v>
          </cell>
          <cell r="M37">
            <v>0</v>
          </cell>
          <cell r="N37">
            <v>8.85</v>
          </cell>
          <cell r="O37">
            <v>41.15</v>
          </cell>
          <cell r="P37">
            <v>18</v>
          </cell>
        </row>
        <row r="38">
          <cell r="A38" t="str">
            <v>460.40.70.015-6600.25</v>
          </cell>
          <cell r="B38">
            <v>460</v>
          </cell>
          <cell r="C38">
            <v>40</v>
          </cell>
          <cell r="D38">
            <v>70</v>
          </cell>
          <cell r="E38" t="str">
            <v>015</v>
          </cell>
          <cell r="F38">
            <v>6600</v>
          </cell>
          <cell r="G38" t="str">
            <v>25</v>
          </cell>
          <cell r="H38" t="str">
            <v>Administrative Expenses Support Services-Indirect Labor</v>
          </cell>
          <cell r="I38">
            <v>232175</v>
          </cell>
          <cell r="J38">
            <v>0</v>
          </cell>
          <cell r="K38">
            <v>232175</v>
          </cell>
          <cell r="L38">
            <v>0</v>
          </cell>
          <cell r="M38">
            <v>0</v>
          </cell>
          <cell r="N38">
            <v>232175</v>
          </cell>
          <cell r="O38">
            <v>0</v>
          </cell>
          <cell r="P38">
            <v>100</v>
          </cell>
        </row>
        <row r="39">
          <cell r="A39" t="str">
            <v>460.40.70.015-6600.26</v>
          </cell>
          <cell r="B39">
            <v>460</v>
          </cell>
          <cell r="C39">
            <v>40</v>
          </cell>
          <cell r="D39">
            <v>70</v>
          </cell>
          <cell r="E39" t="str">
            <v>015</v>
          </cell>
          <cell r="F39">
            <v>6600</v>
          </cell>
          <cell r="G39" t="str">
            <v>26</v>
          </cell>
          <cell r="H39" t="str">
            <v>Administrative Expenses Support Services-IT</v>
          </cell>
          <cell r="I39">
            <v>1040</v>
          </cell>
          <cell r="J39">
            <v>0</v>
          </cell>
          <cell r="K39">
            <v>1040</v>
          </cell>
          <cell r="L39">
            <v>0</v>
          </cell>
          <cell r="M39">
            <v>0</v>
          </cell>
          <cell r="N39">
            <v>1040</v>
          </cell>
          <cell r="O39">
            <v>0</v>
          </cell>
          <cell r="P39">
            <v>100</v>
          </cell>
        </row>
        <row r="40">
          <cell r="A40" t="str">
            <v>460.40.70.015-6600.36</v>
          </cell>
          <cell r="B40">
            <v>460</v>
          </cell>
          <cell r="C40">
            <v>40</v>
          </cell>
          <cell r="D40">
            <v>70</v>
          </cell>
          <cell r="E40" t="str">
            <v>015</v>
          </cell>
          <cell r="F40">
            <v>6600</v>
          </cell>
          <cell r="G40" t="str">
            <v>36</v>
          </cell>
          <cell r="H40" t="str">
            <v>Administrative Expenses IT Fund Contribution</v>
          </cell>
          <cell r="I40">
            <v>4340</v>
          </cell>
          <cell r="J40">
            <v>0</v>
          </cell>
          <cell r="K40">
            <v>4340</v>
          </cell>
          <cell r="L40">
            <v>0</v>
          </cell>
          <cell r="M40">
            <v>0</v>
          </cell>
          <cell r="N40">
            <v>4340</v>
          </cell>
          <cell r="O40">
            <v>0</v>
          </cell>
          <cell r="P40">
            <v>100</v>
          </cell>
        </row>
        <row r="41">
          <cell r="A41" t="str">
            <v>460.40.70.570-6280.03</v>
          </cell>
          <cell r="B41">
            <v>460</v>
          </cell>
          <cell r="C41">
            <v>40</v>
          </cell>
          <cell r="D41">
            <v>70</v>
          </cell>
          <cell r="E41">
            <v>570</v>
          </cell>
          <cell r="F41">
            <v>6280</v>
          </cell>
          <cell r="G41" t="str">
            <v>03</v>
          </cell>
          <cell r="H41" t="str">
            <v>Supplies-Public Works Soundwall Repair</v>
          </cell>
          <cell r="I41">
            <v>10000</v>
          </cell>
          <cell r="J41">
            <v>0</v>
          </cell>
          <cell r="K41">
            <v>10000</v>
          </cell>
          <cell r="L41">
            <v>0</v>
          </cell>
          <cell r="M41">
            <v>0</v>
          </cell>
          <cell r="N41">
            <v>0</v>
          </cell>
          <cell r="O41">
            <v>10000</v>
          </cell>
          <cell r="P41">
            <v>0</v>
          </cell>
        </row>
        <row r="42">
          <cell r="A42" t="str">
            <v>460.40.70.570-6400.10</v>
          </cell>
          <cell r="B42">
            <v>460</v>
          </cell>
          <cell r="C42">
            <v>40</v>
          </cell>
          <cell r="D42">
            <v>70</v>
          </cell>
          <cell r="E42">
            <v>570</v>
          </cell>
          <cell r="F42">
            <v>6400</v>
          </cell>
          <cell r="G42">
            <v>10</v>
          </cell>
          <cell r="H42" t="str">
            <v>Repairs &amp; Maintenance Pavement</v>
          </cell>
          <cell r="I42">
            <v>0</v>
          </cell>
          <cell r="J42">
            <v>1181440</v>
          </cell>
          <cell r="K42">
            <v>1181440</v>
          </cell>
          <cell r="L42">
            <v>0</v>
          </cell>
          <cell r="M42">
            <v>0</v>
          </cell>
          <cell r="N42">
            <v>28929.5</v>
          </cell>
          <cell r="O42">
            <v>1152510.5</v>
          </cell>
          <cell r="P42">
            <v>2</v>
          </cell>
        </row>
        <row r="43">
          <cell r="A43" t="str">
            <v>460.40.70.570-6400.22</v>
          </cell>
          <cell r="B43">
            <v>460</v>
          </cell>
          <cell r="C43">
            <v>40</v>
          </cell>
          <cell r="D43">
            <v>70</v>
          </cell>
          <cell r="E43">
            <v>570</v>
          </cell>
          <cell r="F43">
            <v>6400</v>
          </cell>
          <cell r="G43" t="str">
            <v>22</v>
          </cell>
          <cell r="H43" t="str">
            <v>Repairs &amp; Maintenance Curb, Gutter  Sidewalk</v>
          </cell>
          <cell r="I43">
            <v>0</v>
          </cell>
          <cell r="J43">
            <v>300000</v>
          </cell>
          <cell r="K43">
            <v>300000</v>
          </cell>
          <cell r="L43">
            <v>0</v>
          </cell>
          <cell r="M43">
            <v>0</v>
          </cell>
          <cell r="N43">
            <v>0</v>
          </cell>
          <cell r="O43">
            <v>300000</v>
          </cell>
          <cell r="P43">
            <v>0</v>
          </cell>
        </row>
        <row r="44">
          <cell r="A44" t="str">
            <v>460.40.70.570-6410.02</v>
          </cell>
          <cell r="B44">
            <v>460</v>
          </cell>
          <cell r="C44">
            <v>40</v>
          </cell>
          <cell r="D44">
            <v>70</v>
          </cell>
          <cell r="E44">
            <v>570</v>
          </cell>
          <cell r="F44">
            <v>6410</v>
          </cell>
          <cell r="G44" t="str">
            <v>02</v>
          </cell>
          <cell r="H44" t="str">
            <v>Repairs &amp; Maintenance-Transportation Slurry/Overlay</v>
          </cell>
          <cell r="I44">
            <v>0</v>
          </cell>
          <cell r="J44">
            <v>4223965</v>
          </cell>
          <cell r="K44">
            <v>4223965</v>
          </cell>
          <cell r="L44">
            <v>131281.60000000001</v>
          </cell>
          <cell r="M44">
            <v>0</v>
          </cell>
          <cell r="N44">
            <v>1257288.48</v>
          </cell>
          <cell r="O44">
            <v>2966676.52</v>
          </cell>
          <cell r="P44">
            <v>30</v>
          </cell>
        </row>
        <row r="45">
          <cell r="A45" t="str">
            <v>460.40.70.590-6100.01</v>
          </cell>
          <cell r="B45">
            <v>460</v>
          </cell>
          <cell r="C45">
            <v>40</v>
          </cell>
          <cell r="D45">
            <v>70</v>
          </cell>
          <cell r="E45">
            <v>590</v>
          </cell>
          <cell r="F45">
            <v>6100</v>
          </cell>
          <cell r="G45" t="str">
            <v>01</v>
          </cell>
          <cell r="H45" t="str">
            <v>Utilities Electric</v>
          </cell>
          <cell r="I45">
            <v>51500</v>
          </cell>
          <cell r="J45">
            <v>0</v>
          </cell>
          <cell r="K45">
            <v>51500</v>
          </cell>
          <cell r="L45">
            <v>8279.4</v>
          </cell>
          <cell r="M45">
            <v>0</v>
          </cell>
          <cell r="N45">
            <v>46165.43</v>
          </cell>
          <cell r="O45">
            <v>5334.57</v>
          </cell>
          <cell r="P45">
            <v>90</v>
          </cell>
        </row>
        <row r="46">
          <cell r="A46" t="str">
            <v>460.40.70.600-6100.01</v>
          </cell>
          <cell r="B46">
            <v>460</v>
          </cell>
          <cell r="C46">
            <v>40</v>
          </cell>
          <cell r="D46">
            <v>70</v>
          </cell>
          <cell r="E46">
            <v>600</v>
          </cell>
          <cell r="F46">
            <v>6100</v>
          </cell>
          <cell r="G46" t="str">
            <v>01</v>
          </cell>
          <cell r="H46" t="str">
            <v>Utilities Electric</v>
          </cell>
          <cell r="I46">
            <v>245000</v>
          </cell>
          <cell r="J46">
            <v>0</v>
          </cell>
          <cell r="K46">
            <v>245000</v>
          </cell>
          <cell r="L46">
            <v>40422.9</v>
          </cell>
          <cell r="M46">
            <v>0</v>
          </cell>
          <cell r="N46">
            <v>233114.51</v>
          </cell>
          <cell r="O46">
            <v>11885.49</v>
          </cell>
          <cell r="P46">
            <v>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Worksheet"/>
    </sheetNames>
    <sheetDataSet>
      <sheetData sheetId="0">
        <row r="1">
          <cell r="A1" t="str">
            <v>830.00.00.900-5100.17</v>
          </cell>
          <cell r="B1" t="str">
            <v xml:space="preserve">Benefits Other Post Employment Benefits </v>
          </cell>
          <cell r="C1">
            <v>0</v>
          </cell>
        </row>
        <row r="2">
          <cell r="A2" t="str">
            <v>830.00.00.900-7000.27</v>
          </cell>
          <cell r="B2" t="str">
            <v>Capital Outlay Information Technology</v>
          </cell>
          <cell r="C2">
            <v>305000</v>
          </cell>
        </row>
        <row r="3">
          <cell r="A3" t="str">
            <v>830.01.00.900-6200.09</v>
          </cell>
          <cell r="B3" t="str">
            <v>Supplies Data Processing</v>
          </cell>
          <cell r="C3">
            <v>0</v>
          </cell>
        </row>
        <row r="4">
          <cell r="A4" t="str">
            <v>830.01.00.900-6400.04</v>
          </cell>
          <cell r="B4" t="str">
            <v>Repairs &amp; Maintenance Equipment Rental</v>
          </cell>
          <cell r="C4">
            <v>0</v>
          </cell>
        </row>
        <row r="5">
          <cell r="A5" t="str">
            <v>830.03.00.000-5000.01</v>
          </cell>
          <cell r="B5" t="str">
            <v>Salaries Regular</v>
          </cell>
          <cell r="C5">
            <v>0</v>
          </cell>
        </row>
        <row r="6">
          <cell r="A6" t="str">
            <v>830.03.00.000-5000.02</v>
          </cell>
          <cell r="B6" t="str">
            <v>Salaries Part Time</v>
          </cell>
          <cell r="C6">
            <v>0</v>
          </cell>
        </row>
        <row r="7">
          <cell r="A7" t="str">
            <v>830.03.00.000-5000.03</v>
          </cell>
          <cell r="B7" t="str">
            <v>Salaries Overtime</v>
          </cell>
          <cell r="C7">
            <v>0</v>
          </cell>
        </row>
        <row r="8">
          <cell r="A8" t="str">
            <v>830.03.00.000-5000.04</v>
          </cell>
          <cell r="B8" t="str">
            <v>Salaries Holiday Pay</v>
          </cell>
          <cell r="C8">
            <v>0</v>
          </cell>
        </row>
        <row r="9">
          <cell r="A9" t="str">
            <v>830.03.00.000-5000.05</v>
          </cell>
          <cell r="B9" t="str">
            <v>Salaries Duty Pay</v>
          </cell>
          <cell r="C9">
            <v>0</v>
          </cell>
        </row>
        <row r="10">
          <cell r="A10" t="str">
            <v>830.03.00.000-5000.06</v>
          </cell>
          <cell r="B10" t="str">
            <v>Salaries Out of Class</v>
          </cell>
          <cell r="C10">
            <v>0</v>
          </cell>
        </row>
        <row r="11">
          <cell r="A11" t="str">
            <v>830.03.00.000-5000.07</v>
          </cell>
          <cell r="B11" t="str">
            <v>Salaries Admin Leave Pay</v>
          </cell>
          <cell r="C11">
            <v>0</v>
          </cell>
        </row>
        <row r="12">
          <cell r="A12" t="str">
            <v>830.03.00.000-5000.08</v>
          </cell>
          <cell r="B12" t="str">
            <v>Salaries Longevity Pay</v>
          </cell>
          <cell r="C12">
            <v>0</v>
          </cell>
        </row>
        <row r="13">
          <cell r="A13" t="str">
            <v>830.03.00.000-5000.09</v>
          </cell>
          <cell r="B13" t="str">
            <v>Salaries Mutual Aid Overtime</v>
          </cell>
          <cell r="C13">
            <v>0</v>
          </cell>
        </row>
        <row r="14">
          <cell r="A14" t="str">
            <v>830.03.00.000-5000.10</v>
          </cell>
          <cell r="B14" t="str">
            <v>Salaries Furloughs</v>
          </cell>
          <cell r="C14">
            <v>0</v>
          </cell>
        </row>
        <row r="15">
          <cell r="A15" t="str">
            <v>830.03.00.000-5000.11</v>
          </cell>
          <cell r="B15" t="str">
            <v>Salaries Worker's Comp</v>
          </cell>
          <cell r="C15">
            <v>0</v>
          </cell>
        </row>
        <row r="16">
          <cell r="A16" t="str">
            <v>830.03.00.000-5000.12</v>
          </cell>
          <cell r="B16" t="str">
            <v>Salaries Compensated Absences</v>
          </cell>
          <cell r="C16">
            <v>0</v>
          </cell>
        </row>
        <row r="17">
          <cell r="A17" t="str">
            <v>830.03.00.000-5100.01</v>
          </cell>
          <cell r="B17" t="str">
            <v>Benefits Retirement</v>
          </cell>
          <cell r="C17">
            <v>0</v>
          </cell>
        </row>
        <row r="18">
          <cell r="A18" t="str">
            <v>830.03.00.000-5100.02</v>
          </cell>
          <cell r="B18" t="str">
            <v>Benefits Health Insurance</v>
          </cell>
          <cell r="C18">
            <v>0</v>
          </cell>
        </row>
        <row r="19">
          <cell r="A19" t="str">
            <v>830.03.00.000-5100.03</v>
          </cell>
          <cell r="B19" t="str">
            <v>Benefits Dental Insurance</v>
          </cell>
          <cell r="C19">
            <v>0</v>
          </cell>
        </row>
        <row r="20">
          <cell r="A20" t="str">
            <v>830.03.00.000-5100.04</v>
          </cell>
          <cell r="B20" t="str">
            <v>Benefits Vision Insurance</v>
          </cell>
          <cell r="C20">
            <v>0</v>
          </cell>
        </row>
        <row r="21">
          <cell r="A21" t="str">
            <v>830.03.00.000-5100.05</v>
          </cell>
          <cell r="B21" t="str">
            <v>Benefits Life Insurance</v>
          </cell>
          <cell r="C21">
            <v>0</v>
          </cell>
        </row>
        <row r="22">
          <cell r="A22" t="str">
            <v>830.03.00.000-5100.06</v>
          </cell>
          <cell r="B22" t="str">
            <v>Benefits Worker's Comp</v>
          </cell>
          <cell r="C22">
            <v>0</v>
          </cell>
        </row>
        <row r="23">
          <cell r="A23" t="str">
            <v>830.03.00.000-5100.07</v>
          </cell>
          <cell r="B23" t="str">
            <v>Benefits Long Term Disability</v>
          </cell>
          <cell r="C23">
            <v>0</v>
          </cell>
        </row>
        <row r="24">
          <cell r="A24" t="str">
            <v>830.03.00.000-5100.08</v>
          </cell>
          <cell r="B24" t="str">
            <v>Benefits Deferred Compensation</v>
          </cell>
          <cell r="C24">
            <v>0</v>
          </cell>
        </row>
        <row r="25">
          <cell r="A25" t="str">
            <v>830.03.00.000-5100.09</v>
          </cell>
          <cell r="B25" t="str">
            <v>Benefits Unemployment Insurance</v>
          </cell>
          <cell r="C25">
            <v>0</v>
          </cell>
        </row>
        <row r="26">
          <cell r="A26" t="str">
            <v>830.03.00.000-5100.10</v>
          </cell>
          <cell r="B26" t="str">
            <v>Benefits Uniform Allowance</v>
          </cell>
          <cell r="C26">
            <v>0</v>
          </cell>
        </row>
        <row r="27">
          <cell r="A27" t="str">
            <v>830.03.00.000-5100.11</v>
          </cell>
          <cell r="B27" t="str">
            <v>Benefits Medicare</v>
          </cell>
          <cell r="C27">
            <v>0</v>
          </cell>
        </row>
        <row r="28">
          <cell r="A28" t="str">
            <v>830.03.00.000-5100.12</v>
          </cell>
          <cell r="B28" t="str">
            <v>Benefits Annual Physical Exam</v>
          </cell>
          <cell r="C28">
            <v>0</v>
          </cell>
        </row>
        <row r="29">
          <cell r="A29" t="str">
            <v>830.03.00.000-5100.13</v>
          </cell>
          <cell r="B29" t="str">
            <v>Benefits Employee Assistance Program</v>
          </cell>
          <cell r="C29">
            <v>0</v>
          </cell>
        </row>
        <row r="30">
          <cell r="A30" t="str">
            <v>830.03.00.000-5100.14</v>
          </cell>
          <cell r="B30" t="str">
            <v>Benefits PPE</v>
          </cell>
          <cell r="C30">
            <v>0</v>
          </cell>
        </row>
        <row r="31">
          <cell r="A31" t="str">
            <v>830.03.00.000-5100.15</v>
          </cell>
          <cell r="B31" t="str">
            <v>Benefits Cell Phone Allowance</v>
          </cell>
          <cell r="C31">
            <v>0</v>
          </cell>
        </row>
        <row r="32">
          <cell r="A32" t="str">
            <v>830.03.00.000-5100.16</v>
          </cell>
          <cell r="B32" t="str">
            <v>Benefits 1959 Survivor Retirement</v>
          </cell>
          <cell r="C32">
            <v>0</v>
          </cell>
        </row>
        <row r="33">
          <cell r="A33" t="str">
            <v>830.03.00.000-5100.17</v>
          </cell>
          <cell r="B33" t="str">
            <v xml:space="preserve">Benefits Other Post Employment Benefits </v>
          </cell>
          <cell r="C33">
            <v>0</v>
          </cell>
        </row>
        <row r="34">
          <cell r="A34" t="str">
            <v>830.03.00.900-6200.09</v>
          </cell>
          <cell r="B34" t="str">
            <v>Supplies Data Processing</v>
          </cell>
          <cell r="C34">
            <v>0</v>
          </cell>
        </row>
        <row r="35">
          <cell r="A35" t="str">
            <v>830.03.00.900-6400.04</v>
          </cell>
          <cell r="B35" t="str">
            <v>Repairs &amp; Maintenance Equipment Rental</v>
          </cell>
          <cell r="C35">
            <v>0</v>
          </cell>
        </row>
        <row r="36">
          <cell r="A36" t="str">
            <v>830.04.00.900-6200.09</v>
          </cell>
          <cell r="B36" t="str">
            <v>Supplies Data Processing</v>
          </cell>
          <cell r="C36">
            <v>0</v>
          </cell>
        </row>
        <row r="37">
          <cell r="A37" t="str">
            <v>830.04.00.900-6400.04</v>
          </cell>
          <cell r="B37" t="str">
            <v>Repairs &amp; Maintenance Equipment Rental</v>
          </cell>
          <cell r="C37">
            <v>0</v>
          </cell>
        </row>
        <row r="38">
          <cell r="A38" t="str">
            <v>830.04.00.900-7000.27</v>
          </cell>
          <cell r="B38" t="str">
            <v>Capital Outlay Information Technology</v>
          </cell>
          <cell r="C38">
            <v>0</v>
          </cell>
        </row>
        <row r="39">
          <cell r="A39" t="str">
            <v>830.05.00.900-6200.09</v>
          </cell>
          <cell r="B39" t="str">
            <v>Supplies Data Processing</v>
          </cell>
          <cell r="C39">
            <v>0</v>
          </cell>
        </row>
        <row r="40">
          <cell r="A40" t="str">
            <v>830.05.00.900-6400.04</v>
          </cell>
          <cell r="B40" t="str">
            <v>Repairs &amp; Maintenance Equipment Rental</v>
          </cell>
          <cell r="C40">
            <v>0</v>
          </cell>
        </row>
        <row r="41">
          <cell r="A41" t="str">
            <v>830.05.00.900-7000.27</v>
          </cell>
          <cell r="B41" t="str">
            <v>Capital Outlay Information Technology</v>
          </cell>
          <cell r="C41">
            <v>0</v>
          </cell>
        </row>
        <row r="42">
          <cell r="A42" t="str">
            <v>830.07.00.005-8900.08</v>
          </cell>
          <cell r="B42" t="str">
            <v>Debt Service-Principal Westamerica Bank-New World</v>
          </cell>
          <cell r="C42">
            <v>0</v>
          </cell>
        </row>
        <row r="43">
          <cell r="A43" t="str">
            <v>830.07.00.005-8900.23</v>
          </cell>
          <cell r="B43" t="str">
            <v>Debt Service-Principal HSE Leasing</v>
          </cell>
          <cell r="C43">
            <v>128205</v>
          </cell>
        </row>
        <row r="44">
          <cell r="A44" t="str">
            <v>830.07.00.005-8910.08</v>
          </cell>
          <cell r="B44" t="str">
            <v>Debt Service-Interest Westamerica Bank-New World</v>
          </cell>
          <cell r="C44">
            <v>0</v>
          </cell>
        </row>
        <row r="45">
          <cell r="A45" t="str">
            <v>830.07.00.005-8910.23</v>
          </cell>
          <cell r="B45" t="str">
            <v>Debt Service-Interest HSE Leasing</v>
          </cell>
          <cell r="C45">
            <v>3270</v>
          </cell>
        </row>
        <row r="46">
          <cell r="A46" t="str">
            <v>830.07.00.170-5000.01</v>
          </cell>
          <cell r="B46" t="str">
            <v>Salaries Regular</v>
          </cell>
          <cell r="C46">
            <v>540863</v>
          </cell>
        </row>
        <row r="47">
          <cell r="A47" t="str">
            <v>830.07.00.170-5000.02</v>
          </cell>
          <cell r="B47" t="str">
            <v>Salaries Part Time</v>
          </cell>
          <cell r="C47">
            <v>0</v>
          </cell>
        </row>
        <row r="48">
          <cell r="A48" t="str">
            <v>830.07.00.170-5000.03</v>
          </cell>
          <cell r="B48" t="str">
            <v>Salaries Overtime</v>
          </cell>
          <cell r="C48">
            <v>20600</v>
          </cell>
        </row>
        <row r="49">
          <cell r="A49" t="str">
            <v>830.07.00.170-5000.04</v>
          </cell>
          <cell r="B49" t="str">
            <v>Salaries Holiday Pay</v>
          </cell>
          <cell r="C49">
            <v>0</v>
          </cell>
        </row>
        <row r="50">
          <cell r="A50" t="str">
            <v>830.07.00.170-5000.05</v>
          </cell>
          <cell r="B50" t="str">
            <v>Salaries Duty Pay</v>
          </cell>
          <cell r="C50">
            <v>0</v>
          </cell>
        </row>
        <row r="51">
          <cell r="A51" t="str">
            <v>830.07.00.170-5000.06</v>
          </cell>
          <cell r="B51" t="str">
            <v>Salaries Out of Class</v>
          </cell>
          <cell r="C51">
            <v>0</v>
          </cell>
        </row>
        <row r="52">
          <cell r="A52" t="str">
            <v>830.07.00.170-5000.07</v>
          </cell>
          <cell r="B52" t="str">
            <v>Salaries Admin Leave Pay</v>
          </cell>
          <cell r="C52">
            <v>1640</v>
          </cell>
        </row>
        <row r="53">
          <cell r="A53" t="str">
            <v>830.07.00.170-5000.08</v>
          </cell>
          <cell r="B53" t="str">
            <v>Salaries Longevity Pay</v>
          </cell>
          <cell r="C53">
            <v>2730</v>
          </cell>
        </row>
        <row r="54">
          <cell r="A54" t="str">
            <v>830.07.00.170-5000.09</v>
          </cell>
          <cell r="B54" t="str">
            <v>Salaries Mutual Aid Overtime</v>
          </cell>
          <cell r="C54">
            <v>0</v>
          </cell>
        </row>
        <row r="55">
          <cell r="A55" t="str">
            <v>830.07.00.170-5000.10</v>
          </cell>
          <cell r="B55" t="str">
            <v>Salaries Furloughs</v>
          </cell>
          <cell r="C55">
            <v>0</v>
          </cell>
        </row>
        <row r="56">
          <cell r="A56" t="str">
            <v>830.07.00.170-5000.11</v>
          </cell>
          <cell r="B56" t="str">
            <v>Salaries Worker's Comp</v>
          </cell>
          <cell r="C56">
            <v>0</v>
          </cell>
        </row>
        <row r="57">
          <cell r="A57" t="str">
            <v>830.07.00.170-5000.12</v>
          </cell>
          <cell r="B57" t="str">
            <v>Salaries Compensated Absences</v>
          </cell>
          <cell r="C57">
            <v>0</v>
          </cell>
        </row>
        <row r="58">
          <cell r="A58" t="str">
            <v>830.07.00.170-5000.99</v>
          </cell>
          <cell r="B58" t="str">
            <v>Salaries New Personnel Requests</v>
          </cell>
          <cell r="C58">
            <v>0</v>
          </cell>
        </row>
        <row r="59">
          <cell r="A59" t="str">
            <v>830.07.00.170-5100.00</v>
          </cell>
          <cell r="B59" t="str">
            <v>Benefits PERS Pool Liability</v>
          </cell>
          <cell r="C59">
            <v>101565</v>
          </cell>
        </row>
        <row r="60">
          <cell r="A60" t="str">
            <v>830.07.00.170-5100.01</v>
          </cell>
          <cell r="B60" t="str">
            <v>Benefits Retirement</v>
          </cell>
          <cell r="C60">
            <v>49260</v>
          </cell>
        </row>
        <row r="61">
          <cell r="A61" t="str">
            <v>830.07.00.170-5100.02</v>
          </cell>
          <cell r="B61" t="str">
            <v>Benefits Health Insurance</v>
          </cell>
          <cell r="C61">
            <v>89915</v>
          </cell>
        </row>
        <row r="62">
          <cell r="A62" t="str">
            <v>830.07.00.170-5100.03</v>
          </cell>
          <cell r="B62" t="str">
            <v>Benefits Dental Insurance</v>
          </cell>
          <cell r="C62">
            <v>6950</v>
          </cell>
        </row>
        <row r="63">
          <cell r="A63" t="str">
            <v>830.07.00.170-5100.04</v>
          </cell>
          <cell r="B63" t="str">
            <v>Benefits Vision Insurance</v>
          </cell>
          <cell r="C63">
            <v>1075</v>
          </cell>
        </row>
        <row r="64">
          <cell r="A64" t="str">
            <v>830.07.00.170-5100.05</v>
          </cell>
          <cell r="B64" t="str">
            <v>Benefits Life Insurance</v>
          </cell>
          <cell r="C64">
            <v>770</v>
          </cell>
        </row>
        <row r="65">
          <cell r="A65" t="str">
            <v>830.07.00.170-5100.06</v>
          </cell>
          <cell r="B65" t="str">
            <v>Benefits Worker's Comp</v>
          </cell>
          <cell r="C65">
            <v>18790</v>
          </cell>
        </row>
        <row r="66">
          <cell r="A66" t="str">
            <v>830.07.00.170-5100.07</v>
          </cell>
          <cell r="B66" t="str">
            <v>Benefits Long Term Disability</v>
          </cell>
          <cell r="C66">
            <v>1940</v>
          </cell>
        </row>
        <row r="67">
          <cell r="A67" t="str">
            <v>830.07.00.170-5100.08</v>
          </cell>
          <cell r="B67" t="str">
            <v>Benefits Deferred Compensation</v>
          </cell>
          <cell r="C67">
            <v>0</v>
          </cell>
        </row>
        <row r="68">
          <cell r="A68" t="str">
            <v>830.07.00.170-5100.09</v>
          </cell>
          <cell r="B68" t="str">
            <v>Benefits Unemployment Insurance</v>
          </cell>
          <cell r="C68">
            <v>0</v>
          </cell>
        </row>
        <row r="69">
          <cell r="A69" t="str">
            <v>830.07.00.170-5100.10</v>
          </cell>
          <cell r="B69" t="str">
            <v>Benefits Uniform Allowance</v>
          </cell>
          <cell r="C69">
            <v>0</v>
          </cell>
        </row>
        <row r="70">
          <cell r="A70" t="str">
            <v>830.07.00.170-5100.11</v>
          </cell>
          <cell r="B70" t="str">
            <v>Benefits Medicare</v>
          </cell>
          <cell r="C70">
            <v>7790</v>
          </cell>
        </row>
        <row r="71">
          <cell r="A71" t="str">
            <v>830.07.00.170-5100.12</v>
          </cell>
          <cell r="B71" t="str">
            <v>Benefits Annual Physical Exam</v>
          </cell>
          <cell r="C71">
            <v>0</v>
          </cell>
        </row>
        <row r="72">
          <cell r="A72" t="str">
            <v>830.07.00.170-5100.13</v>
          </cell>
          <cell r="B72" t="str">
            <v>Benefits Employee Assistance Program</v>
          </cell>
          <cell r="C72">
            <v>0</v>
          </cell>
        </row>
        <row r="73">
          <cell r="A73" t="str">
            <v>830.07.00.170-5100.14</v>
          </cell>
          <cell r="B73" t="str">
            <v>Benefits PPE</v>
          </cell>
          <cell r="C73">
            <v>0</v>
          </cell>
        </row>
        <row r="74">
          <cell r="A74" t="str">
            <v>830.07.00.170-5100.15</v>
          </cell>
          <cell r="B74" t="str">
            <v>Benefits Cell Phone Allowance</v>
          </cell>
          <cell r="C74">
            <v>7200</v>
          </cell>
        </row>
        <row r="75">
          <cell r="A75" t="str">
            <v>830.07.00.170-5100.16</v>
          </cell>
          <cell r="B75" t="str">
            <v>Benefits 1959 Survivor Retirement</v>
          </cell>
          <cell r="C75">
            <v>0</v>
          </cell>
        </row>
        <row r="76">
          <cell r="A76" t="str">
            <v>830.07.00.170-5100.17</v>
          </cell>
          <cell r="B76" t="str">
            <v xml:space="preserve">Benefits Other Post Employment Benefits </v>
          </cell>
          <cell r="C76">
            <v>16200</v>
          </cell>
        </row>
        <row r="77">
          <cell r="A77" t="str">
            <v>830.07.00.170-6000.01</v>
          </cell>
          <cell r="B77" t="str">
            <v>Professional Services General</v>
          </cell>
          <cell r="C77">
            <v>18000</v>
          </cell>
        </row>
        <row r="78">
          <cell r="A78" t="str">
            <v>830.07.00.170-6000.24</v>
          </cell>
          <cell r="B78" t="str">
            <v>Professional Services Internet Services</v>
          </cell>
          <cell r="C78">
            <v>0</v>
          </cell>
        </row>
        <row r="79">
          <cell r="A79" t="str">
            <v>830.07.00.170-6100.01</v>
          </cell>
          <cell r="B79" t="str">
            <v>Utilities Electric</v>
          </cell>
          <cell r="C79">
            <v>9000</v>
          </cell>
        </row>
        <row r="80">
          <cell r="A80" t="str">
            <v>830.07.00.170-6100.02</v>
          </cell>
          <cell r="B80" t="str">
            <v>Utilities Telephone</v>
          </cell>
          <cell r="C80">
            <v>22900</v>
          </cell>
        </row>
        <row r="81">
          <cell r="A81" t="str">
            <v>830.07.00.170-6100.03</v>
          </cell>
          <cell r="B81" t="str">
            <v>Utilities Data Transmission / ISP</v>
          </cell>
          <cell r="C81">
            <v>42000</v>
          </cell>
        </row>
        <row r="82">
          <cell r="A82" t="str">
            <v>830.07.00.170-6200.01</v>
          </cell>
          <cell r="B82" t="str">
            <v>Supplies Office</v>
          </cell>
          <cell r="C82">
            <v>2000</v>
          </cell>
        </row>
        <row r="83">
          <cell r="A83" t="str">
            <v>830.07.00.170-6200.02</v>
          </cell>
          <cell r="B83" t="str">
            <v>Supplies Special Department</v>
          </cell>
          <cell r="C83">
            <v>23400</v>
          </cell>
        </row>
        <row r="84">
          <cell r="A84" t="str">
            <v>830.07.00.170-6200.03</v>
          </cell>
          <cell r="B84" t="str">
            <v>Supplies Copier Maintenance &amp; Supplies</v>
          </cell>
          <cell r="C84">
            <v>0</v>
          </cell>
        </row>
        <row r="85">
          <cell r="A85" t="str">
            <v>830.07.00.170-6200.04</v>
          </cell>
          <cell r="B85" t="str">
            <v>Supplies Postage</v>
          </cell>
          <cell r="C85">
            <v>400</v>
          </cell>
        </row>
        <row r="86">
          <cell r="A86" t="str">
            <v>830.07.00.170-6200.05</v>
          </cell>
          <cell r="B86" t="str">
            <v>Supplies Gasoline</v>
          </cell>
          <cell r="C86">
            <v>500</v>
          </cell>
        </row>
        <row r="87">
          <cell r="A87" t="str">
            <v>830.07.00.170-6200.09</v>
          </cell>
          <cell r="B87" t="str">
            <v>Supplies Data Processing</v>
          </cell>
          <cell r="C87">
            <v>161200</v>
          </cell>
        </row>
        <row r="88">
          <cell r="A88" t="str">
            <v>830.07.00.170-6300.01</v>
          </cell>
          <cell r="B88" t="str">
            <v>Dues &amp; Subscriptions Memberships</v>
          </cell>
          <cell r="C88">
            <v>12490</v>
          </cell>
        </row>
        <row r="89">
          <cell r="A89" t="str">
            <v>830.07.00.170-6350.01</v>
          </cell>
          <cell r="B89" t="str">
            <v>Maintenance Agreements &amp; Licenses License/Software Maintenance</v>
          </cell>
          <cell r="C89">
            <v>713535</v>
          </cell>
        </row>
        <row r="90">
          <cell r="A90" t="str">
            <v>830.07.00.170-6350.02</v>
          </cell>
          <cell r="B90" t="str">
            <v>Maintenance Agreements &amp; Licenses Hardware Maintenance</v>
          </cell>
          <cell r="C90">
            <v>29700</v>
          </cell>
        </row>
        <row r="91">
          <cell r="A91" t="str">
            <v>830.07.00.170-6350.03</v>
          </cell>
          <cell r="B91" t="str">
            <v>Maintenance Agreements &amp; Licenses Maintenance Agreements</v>
          </cell>
          <cell r="C91">
            <v>0</v>
          </cell>
        </row>
        <row r="92">
          <cell r="A92" t="str">
            <v>830.07.00.170-6400.01</v>
          </cell>
          <cell r="B92" t="str">
            <v>Repairs &amp; Maintenance Building</v>
          </cell>
          <cell r="C92">
            <v>0</v>
          </cell>
        </row>
        <row r="93">
          <cell r="A93" t="str">
            <v>830.07.00.170-6400.02</v>
          </cell>
          <cell r="B93" t="str">
            <v>Repairs &amp; Maintenance Minor Equipment/Other</v>
          </cell>
          <cell r="C93">
            <v>21000</v>
          </cell>
        </row>
        <row r="94">
          <cell r="A94" t="str">
            <v>830.07.00.170-6400.05</v>
          </cell>
          <cell r="B94" t="str">
            <v>Repairs &amp; Maintenance Vehicle</v>
          </cell>
          <cell r="C94">
            <v>0</v>
          </cell>
        </row>
        <row r="95">
          <cell r="A95" t="str">
            <v>830.07.00.170-6400.20</v>
          </cell>
          <cell r="B95" t="str">
            <v>Repairs &amp; Maintenance Property Maintenance</v>
          </cell>
          <cell r="C95">
            <v>700</v>
          </cell>
        </row>
        <row r="96">
          <cell r="A96" t="str">
            <v>830.07.00.170-6500.04</v>
          </cell>
          <cell r="B96" t="str">
            <v>Claims &amp; Insurance Insurance Premiums</v>
          </cell>
          <cell r="C96">
            <v>32740</v>
          </cell>
        </row>
        <row r="97">
          <cell r="A97" t="str">
            <v>830.07.00.170-6600.01</v>
          </cell>
          <cell r="B97" t="str">
            <v>Administrative Expenses Meetings</v>
          </cell>
          <cell r="C97">
            <v>100</v>
          </cell>
        </row>
        <row r="98">
          <cell r="A98" t="str">
            <v>830.07.00.170-6600.03</v>
          </cell>
          <cell r="B98" t="str">
            <v>Administrative Expenses Mileage Reimbursement</v>
          </cell>
          <cell r="C98">
            <v>150</v>
          </cell>
        </row>
        <row r="99">
          <cell r="A99" t="str">
            <v>830.07.00.170-6600.04</v>
          </cell>
          <cell r="B99" t="str">
            <v>Administrative Expenses Training/Conferences</v>
          </cell>
          <cell r="C99">
            <v>10600</v>
          </cell>
        </row>
        <row r="100">
          <cell r="A100" t="str">
            <v>830.07.00.170-6600.06</v>
          </cell>
          <cell r="B100" t="str">
            <v>Administrative Expenses Property/Building Rental</v>
          </cell>
          <cell r="C100">
            <v>46300</v>
          </cell>
        </row>
        <row r="101">
          <cell r="A101" t="str">
            <v>830.07.00.170-6600.07</v>
          </cell>
          <cell r="B101" t="str">
            <v>Administrative Expenses Employee Recruitment</v>
          </cell>
          <cell r="C101">
            <v>0</v>
          </cell>
        </row>
        <row r="102">
          <cell r="A102" t="str">
            <v>830.07.00.170-6600.25</v>
          </cell>
          <cell r="B102" t="str">
            <v>Administrative Expenses Support Services-Indirect Labor</v>
          </cell>
          <cell r="C102">
            <v>273440</v>
          </cell>
        </row>
        <row r="103">
          <cell r="A103" t="str">
            <v>830.07.00.170-6600.28</v>
          </cell>
          <cell r="B103" t="str">
            <v>Administrative Expenses Equipment Fund Contribution</v>
          </cell>
          <cell r="C103">
            <v>0</v>
          </cell>
        </row>
        <row r="104">
          <cell r="A104" t="str">
            <v>830.07.00.170-6600.32</v>
          </cell>
          <cell r="B104" t="str">
            <v>Administrative Expenses Vehicle Fund Contribution</v>
          </cell>
          <cell r="C104">
            <v>1690</v>
          </cell>
        </row>
        <row r="105">
          <cell r="A105" t="str">
            <v>830.07.00.170-6700.99</v>
          </cell>
          <cell r="B105" t="str">
            <v>Depreciation Conversion</v>
          </cell>
          <cell r="C105">
            <v>0</v>
          </cell>
        </row>
        <row r="106">
          <cell r="A106" t="str">
            <v>830.07.00.170-7000.02</v>
          </cell>
          <cell r="B106" t="str">
            <v>Capital Outlay Vehicles-Major</v>
          </cell>
          <cell r="C106">
            <v>0</v>
          </cell>
        </row>
        <row r="107">
          <cell r="A107" t="str">
            <v>830.07.00.180-5000.01</v>
          </cell>
          <cell r="B107" t="str">
            <v>Salaries Regular</v>
          </cell>
          <cell r="C107">
            <v>251191</v>
          </cell>
        </row>
        <row r="108">
          <cell r="A108" t="str">
            <v>830.07.00.180-5000.02</v>
          </cell>
          <cell r="B108" t="str">
            <v>Salaries Part Time</v>
          </cell>
          <cell r="C108">
            <v>0</v>
          </cell>
        </row>
        <row r="109">
          <cell r="A109" t="str">
            <v>830.07.00.180-5000.03</v>
          </cell>
          <cell r="B109" t="str">
            <v>Salaries Overtime</v>
          </cell>
          <cell r="C109">
            <v>0</v>
          </cell>
        </row>
        <row r="110">
          <cell r="A110" t="str">
            <v>830.07.00.180-5000.04</v>
          </cell>
          <cell r="B110" t="str">
            <v>Salaries Holiday Pay</v>
          </cell>
          <cell r="C110">
            <v>0</v>
          </cell>
        </row>
        <row r="111">
          <cell r="A111" t="str">
            <v>830.07.00.180-5000.05</v>
          </cell>
          <cell r="B111" t="str">
            <v>Salaries Duty Pay</v>
          </cell>
          <cell r="C111">
            <v>0</v>
          </cell>
        </row>
        <row r="112">
          <cell r="A112" t="str">
            <v>830.07.00.180-5000.06</v>
          </cell>
          <cell r="B112" t="str">
            <v>Salaries Out of Class</v>
          </cell>
          <cell r="C112">
            <v>0</v>
          </cell>
        </row>
        <row r="113">
          <cell r="A113" t="str">
            <v>830.07.00.180-5000.07</v>
          </cell>
          <cell r="B113" t="str">
            <v>Salaries Admin Leave Pay</v>
          </cell>
          <cell r="C113">
            <v>2130</v>
          </cell>
        </row>
        <row r="114">
          <cell r="A114" t="str">
            <v>830.07.00.180-5000.08</v>
          </cell>
          <cell r="B114" t="str">
            <v>Salaries Longevity Pay</v>
          </cell>
          <cell r="C114">
            <v>1850</v>
          </cell>
        </row>
        <row r="115">
          <cell r="A115" t="str">
            <v>830.07.00.180-5000.09</v>
          </cell>
          <cell r="B115" t="str">
            <v>Salaries Mutual Aid Overtime</v>
          </cell>
          <cell r="C115">
            <v>0</v>
          </cell>
        </row>
        <row r="116">
          <cell r="A116" t="str">
            <v>830.07.00.180-5000.10</v>
          </cell>
          <cell r="B116" t="str">
            <v>Salaries Furloughs</v>
          </cell>
          <cell r="C116">
            <v>0</v>
          </cell>
        </row>
        <row r="117">
          <cell r="A117" t="str">
            <v>830.07.00.180-5000.11</v>
          </cell>
          <cell r="B117" t="str">
            <v>Salaries Worker's Comp</v>
          </cell>
          <cell r="C117">
            <v>0</v>
          </cell>
        </row>
        <row r="118">
          <cell r="A118" t="str">
            <v>830.07.00.180-5000.12</v>
          </cell>
          <cell r="B118" t="str">
            <v>Salaries Compensated Absences</v>
          </cell>
          <cell r="C118">
            <v>0</v>
          </cell>
        </row>
        <row r="119">
          <cell r="A119" t="str">
            <v>830.07.00.180-5000.99</v>
          </cell>
          <cell r="B119" t="str">
            <v>Salaries New Personnel Requests</v>
          </cell>
          <cell r="C119">
            <v>0</v>
          </cell>
        </row>
        <row r="120">
          <cell r="A120" t="str">
            <v>830.07.00.180-5100.00</v>
          </cell>
          <cell r="B120" t="str">
            <v>Benefits PERS Pool Liability</v>
          </cell>
          <cell r="C120">
            <v>45740</v>
          </cell>
        </row>
        <row r="121">
          <cell r="A121" t="str">
            <v>830.07.00.180-5100.01</v>
          </cell>
          <cell r="B121" t="str">
            <v>Benefits Retirement</v>
          </cell>
          <cell r="C121">
            <v>18810</v>
          </cell>
        </row>
        <row r="122">
          <cell r="A122" t="str">
            <v>830.07.00.180-5100.02</v>
          </cell>
          <cell r="B122" t="str">
            <v>Benefits Health Insurance</v>
          </cell>
          <cell r="C122">
            <v>8710</v>
          </cell>
        </row>
        <row r="123">
          <cell r="A123" t="str">
            <v>830.07.00.180-5100.03</v>
          </cell>
          <cell r="B123" t="str">
            <v>Benefits Dental Insurance</v>
          </cell>
          <cell r="C123">
            <v>2785</v>
          </cell>
        </row>
        <row r="124">
          <cell r="A124" t="str">
            <v>830.07.00.180-5100.04</v>
          </cell>
          <cell r="B124" t="str">
            <v>Benefits Vision Insurance</v>
          </cell>
          <cell r="C124">
            <v>465</v>
          </cell>
        </row>
        <row r="125">
          <cell r="A125" t="str">
            <v>830.07.00.180-5100.05</v>
          </cell>
          <cell r="B125" t="str">
            <v>Benefits Life Insurance</v>
          </cell>
          <cell r="C125">
            <v>320</v>
          </cell>
        </row>
        <row r="126">
          <cell r="A126" t="str">
            <v>830.07.00.180-5100.06</v>
          </cell>
          <cell r="B126" t="str">
            <v>Benefits Worker's Comp</v>
          </cell>
          <cell r="C126">
            <v>6340</v>
          </cell>
        </row>
        <row r="127">
          <cell r="A127" t="str">
            <v>830.07.00.180-5100.07</v>
          </cell>
          <cell r="B127" t="str">
            <v>Benefits Long Term Disability</v>
          </cell>
          <cell r="C127">
            <v>1310</v>
          </cell>
        </row>
        <row r="128">
          <cell r="A128" t="str">
            <v>830.07.00.180-5100.08</v>
          </cell>
          <cell r="B128" t="str">
            <v>Benefits Deferred Compensation</v>
          </cell>
          <cell r="C128">
            <v>0</v>
          </cell>
        </row>
        <row r="129">
          <cell r="A129" t="str">
            <v>830.07.00.180-5100.09</v>
          </cell>
          <cell r="B129" t="str">
            <v>Benefits Unemployment Insurance</v>
          </cell>
          <cell r="C129">
            <v>0</v>
          </cell>
        </row>
        <row r="130">
          <cell r="A130" t="str">
            <v>830.07.00.180-5100.10</v>
          </cell>
          <cell r="B130" t="str">
            <v>Benefits Uniform Allowance</v>
          </cell>
          <cell r="C130">
            <v>0</v>
          </cell>
        </row>
        <row r="131">
          <cell r="A131" t="str">
            <v>830.07.00.180-5100.11</v>
          </cell>
          <cell r="B131" t="str">
            <v>Benefits Medicare</v>
          </cell>
          <cell r="C131">
            <v>3625</v>
          </cell>
        </row>
        <row r="132">
          <cell r="A132" t="str">
            <v>830.07.00.180-5100.12</v>
          </cell>
          <cell r="B132" t="str">
            <v>Benefits Annual Physical Exam</v>
          </cell>
          <cell r="C132">
            <v>0</v>
          </cell>
        </row>
        <row r="133">
          <cell r="A133" t="str">
            <v>830.07.00.180-5100.13</v>
          </cell>
          <cell r="B133" t="str">
            <v>Benefits Employee Assistance Program</v>
          </cell>
          <cell r="C133">
            <v>0</v>
          </cell>
        </row>
        <row r="134">
          <cell r="A134" t="str">
            <v>830.07.00.180-5100.14</v>
          </cell>
          <cell r="B134" t="str">
            <v>Benefits PPE</v>
          </cell>
          <cell r="C134">
            <v>0</v>
          </cell>
        </row>
        <row r="135">
          <cell r="A135" t="str">
            <v>830.07.00.180-5100.15</v>
          </cell>
          <cell r="B135" t="str">
            <v>Benefits Cell Phone Allowance</v>
          </cell>
          <cell r="C135">
            <v>1440</v>
          </cell>
        </row>
        <row r="136">
          <cell r="A136" t="str">
            <v>830.07.00.180-5100.16</v>
          </cell>
          <cell r="B136" t="str">
            <v>Benefits 1959 Survivor Retirement</v>
          </cell>
          <cell r="C136">
            <v>0</v>
          </cell>
        </row>
        <row r="137">
          <cell r="A137" t="str">
            <v>830.07.00.180-5100.17</v>
          </cell>
          <cell r="B137" t="str">
            <v xml:space="preserve">Benefits Other Post Employment Benefits </v>
          </cell>
          <cell r="C137">
            <v>0</v>
          </cell>
        </row>
        <row r="138">
          <cell r="A138" t="str">
            <v>830.07.00.180-6000.01</v>
          </cell>
          <cell r="B138" t="str">
            <v>Professional Services General</v>
          </cell>
          <cell r="C138">
            <v>17500</v>
          </cell>
        </row>
        <row r="139">
          <cell r="A139" t="str">
            <v>830.07.00.180-6200.02</v>
          </cell>
          <cell r="B139" t="str">
            <v>Supplies Special Department</v>
          </cell>
          <cell r="C139">
            <v>2000</v>
          </cell>
        </row>
        <row r="140">
          <cell r="A140" t="str">
            <v>830.07.00.180-6200.09</v>
          </cell>
          <cell r="B140" t="str">
            <v>Supplies Data Processing</v>
          </cell>
          <cell r="C140">
            <v>0</v>
          </cell>
        </row>
        <row r="141">
          <cell r="A141" t="str">
            <v>830.07.00.180-6300.01</v>
          </cell>
          <cell r="B141" t="str">
            <v>Dues &amp; Subscriptions Memberships</v>
          </cell>
          <cell r="C141">
            <v>3155</v>
          </cell>
        </row>
        <row r="142">
          <cell r="A142" t="str">
            <v>830.07.00.180-6350.01</v>
          </cell>
          <cell r="B142" t="str">
            <v>Maintenance Agreements &amp; Licenses License/Software Maintenance</v>
          </cell>
          <cell r="C142">
            <v>61000</v>
          </cell>
        </row>
        <row r="143">
          <cell r="A143" t="str">
            <v>830.07.00.180-6350.02</v>
          </cell>
          <cell r="B143" t="str">
            <v>Maintenance Agreements &amp; Licenses Hardware Maintenance</v>
          </cell>
          <cell r="C143">
            <v>1500</v>
          </cell>
        </row>
        <row r="144">
          <cell r="A144" t="str">
            <v>830.07.00.180-6400.04</v>
          </cell>
          <cell r="B144" t="str">
            <v>Repairs &amp; Maintenance Equipment Rental</v>
          </cell>
          <cell r="C144">
            <v>0</v>
          </cell>
        </row>
        <row r="145">
          <cell r="A145" t="str">
            <v>830.07.00.180-6600.04</v>
          </cell>
          <cell r="B145" t="str">
            <v>Administrative Expenses Training/Conferences</v>
          </cell>
          <cell r="C145">
            <v>13495</v>
          </cell>
        </row>
        <row r="146">
          <cell r="A146" t="str">
            <v>830.07.00.180-6600.07</v>
          </cell>
          <cell r="B146" t="str">
            <v>Administrative Expenses Employee Recruitment</v>
          </cell>
          <cell r="C146">
            <v>0</v>
          </cell>
        </row>
        <row r="147">
          <cell r="A147" t="str">
            <v>830.07.00.180-7000.27</v>
          </cell>
          <cell r="B147" t="str">
            <v>Capital Outlay Information Technology</v>
          </cell>
          <cell r="C147">
            <v>0</v>
          </cell>
        </row>
        <row r="148">
          <cell r="A148" t="str">
            <v>830.07.00.900-6200.09</v>
          </cell>
          <cell r="B148" t="str">
            <v>Supplies Data Processing</v>
          </cell>
          <cell r="C148">
            <v>0</v>
          </cell>
        </row>
        <row r="149">
          <cell r="A149" t="str">
            <v>830.07.00.900-6400.04</v>
          </cell>
          <cell r="B149" t="str">
            <v>Repairs &amp; Maintenance Equipment Rental</v>
          </cell>
          <cell r="C149">
            <v>0</v>
          </cell>
        </row>
        <row r="150">
          <cell r="A150" t="str">
            <v>830.07.00.900-7000.02</v>
          </cell>
          <cell r="B150" t="str">
            <v>Capital Outlay Vehicles-Major</v>
          </cell>
          <cell r="C150">
            <v>0</v>
          </cell>
        </row>
        <row r="151">
          <cell r="A151" t="str">
            <v>830.07.00.900-7000.03</v>
          </cell>
          <cell r="B151" t="str">
            <v>Capital Outlay Operations Equip-Minor</v>
          </cell>
          <cell r="C151">
            <v>0</v>
          </cell>
        </row>
        <row r="152">
          <cell r="A152" t="str">
            <v>830.07.00.900-7000.08</v>
          </cell>
          <cell r="B152" t="str">
            <v>Capital Outlay Computer Software</v>
          </cell>
          <cell r="C152">
            <v>0</v>
          </cell>
        </row>
        <row r="153">
          <cell r="A153" t="str">
            <v>830.07.00.900-7000.27</v>
          </cell>
          <cell r="B153" t="str">
            <v>Capital Outlay Information Technology</v>
          </cell>
          <cell r="C153">
            <v>0</v>
          </cell>
        </row>
        <row r="154">
          <cell r="A154" t="str">
            <v>830.07.00.900-7000.99</v>
          </cell>
          <cell r="B154" t="str">
            <v>Capital Outlay General</v>
          </cell>
          <cell r="C154">
            <v>15000</v>
          </cell>
        </row>
        <row r="155">
          <cell r="A155" t="str">
            <v>830.07.00.900-8000.99</v>
          </cell>
          <cell r="B155" t="str">
            <v>Capital Improvements-General Government General</v>
          </cell>
          <cell r="C155">
            <v>0</v>
          </cell>
        </row>
        <row r="156">
          <cell r="A156" t="str">
            <v>830.11.00.900-6200.09</v>
          </cell>
          <cell r="B156" t="str">
            <v>Supplies Data Processing</v>
          </cell>
          <cell r="C156">
            <v>0</v>
          </cell>
        </row>
        <row r="157">
          <cell r="A157" t="str">
            <v>830.11.00.900-6400.04</v>
          </cell>
          <cell r="B157" t="str">
            <v>Repairs &amp; Maintenance Equipment Rental</v>
          </cell>
          <cell r="C157">
            <v>0</v>
          </cell>
        </row>
        <row r="158">
          <cell r="A158" t="str">
            <v>830.11.00.900-7000.27</v>
          </cell>
          <cell r="B158" t="str">
            <v>Capital Outlay Information Technology</v>
          </cell>
          <cell r="C158">
            <v>0</v>
          </cell>
        </row>
        <row r="159">
          <cell r="A159" t="str">
            <v>830.11.10.900-6200.09</v>
          </cell>
          <cell r="B159" t="str">
            <v>Supplies Data Processing</v>
          </cell>
          <cell r="C159">
            <v>0</v>
          </cell>
        </row>
        <row r="160">
          <cell r="A160" t="str">
            <v>830.11.10.900-6400.04</v>
          </cell>
          <cell r="B160" t="str">
            <v>Repairs &amp; Maintenance Equipment Rental</v>
          </cell>
          <cell r="C160">
            <v>0</v>
          </cell>
        </row>
        <row r="161">
          <cell r="A161" t="str">
            <v>830.11.10.900-7000.27</v>
          </cell>
          <cell r="B161" t="str">
            <v>Capital Outlay Information Technology</v>
          </cell>
          <cell r="C161">
            <v>0</v>
          </cell>
        </row>
        <row r="162">
          <cell r="A162" t="str">
            <v>830.13.00.900-6200.09</v>
          </cell>
          <cell r="B162" t="str">
            <v>Supplies Data Processing</v>
          </cell>
          <cell r="C162">
            <v>0</v>
          </cell>
        </row>
        <row r="163">
          <cell r="A163" t="str">
            <v>830.13.00.900-6400.04</v>
          </cell>
          <cell r="B163" t="str">
            <v>Repairs &amp; Maintenance Equipment Rental</v>
          </cell>
          <cell r="C163">
            <v>0</v>
          </cell>
        </row>
        <row r="164">
          <cell r="A164" t="str">
            <v>830.13.00.900-7000.27</v>
          </cell>
          <cell r="B164" t="str">
            <v>Capital Outlay Information Technology</v>
          </cell>
          <cell r="C164">
            <v>0</v>
          </cell>
        </row>
        <row r="165">
          <cell r="A165" t="str">
            <v>830.20.00.900-6200.09</v>
          </cell>
          <cell r="B165" t="str">
            <v>Supplies Data Processing</v>
          </cell>
          <cell r="C165">
            <v>0</v>
          </cell>
        </row>
        <row r="166">
          <cell r="A166" t="str">
            <v>830.20.00.900-6400.04</v>
          </cell>
          <cell r="B166" t="str">
            <v>Repairs &amp; Maintenance Equipment Rental</v>
          </cell>
          <cell r="C166">
            <v>0</v>
          </cell>
        </row>
        <row r="167">
          <cell r="A167" t="str">
            <v>830.20.00.900-7000.27</v>
          </cell>
          <cell r="B167" t="str">
            <v>Capital Outlay Information Technology</v>
          </cell>
          <cell r="C167">
            <v>0</v>
          </cell>
        </row>
        <row r="168">
          <cell r="A168" t="str">
            <v>830.20.20.310-6200.09</v>
          </cell>
          <cell r="B168" t="str">
            <v>Supplies Data Processing</v>
          </cell>
          <cell r="C168">
            <v>0</v>
          </cell>
        </row>
        <row r="169">
          <cell r="A169" t="str">
            <v>830.20.20.310-6400.04</v>
          </cell>
          <cell r="B169" t="str">
            <v>Repairs &amp; Maintenance Equipment Rental</v>
          </cell>
          <cell r="C169">
            <v>0</v>
          </cell>
        </row>
        <row r="170">
          <cell r="A170" t="str">
            <v>830.30.00.900-6200.09</v>
          </cell>
          <cell r="B170" t="str">
            <v>Supplies Data Processing</v>
          </cell>
          <cell r="C170">
            <v>0</v>
          </cell>
        </row>
        <row r="171">
          <cell r="A171" t="str">
            <v>830.30.00.900-6400.04</v>
          </cell>
          <cell r="B171" t="str">
            <v>Repairs &amp; Maintenance Equipment Rental</v>
          </cell>
          <cell r="C171">
            <v>0</v>
          </cell>
        </row>
        <row r="172">
          <cell r="A172" t="str">
            <v>830.30.00.900-7000.27</v>
          </cell>
          <cell r="B172" t="str">
            <v>Capital Outlay Information Technology</v>
          </cell>
          <cell r="C172">
            <v>0</v>
          </cell>
        </row>
        <row r="173">
          <cell r="A173" t="str">
            <v>830.30.45.900-6200.09</v>
          </cell>
          <cell r="B173" t="str">
            <v>Supplies Data Processing</v>
          </cell>
          <cell r="C173">
            <v>0</v>
          </cell>
        </row>
        <row r="174">
          <cell r="A174" t="str">
            <v>830.30.45.900-6400.04</v>
          </cell>
          <cell r="B174" t="str">
            <v>Repairs &amp; Maintenance Equipment Rental</v>
          </cell>
          <cell r="C174">
            <v>0</v>
          </cell>
        </row>
        <row r="175">
          <cell r="A175" t="str">
            <v>830.30.45.900-7000.27</v>
          </cell>
          <cell r="B175" t="str">
            <v>Capital Outlay Information Technology</v>
          </cell>
          <cell r="C175">
            <v>0</v>
          </cell>
        </row>
        <row r="176">
          <cell r="A176" t="str">
            <v>830.40.50.900-6200.09</v>
          </cell>
          <cell r="B176" t="str">
            <v>Supplies Data Processing</v>
          </cell>
          <cell r="C176">
            <v>0</v>
          </cell>
        </row>
        <row r="177">
          <cell r="A177" t="str">
            <v>830.40.50.900-6400.04</v>
          </cell>
          <cell r="B177" t="str">
            <v>Repairs &amp; Maintenance Equipment Rental</v>
          </cell>
          <cell r="C177">
            <v>0</v>
          </cell>
        </row>
        <row r="178">
          <cell r="A178" t="str">
            <v>830.40.50.900-7000.27</v>
          </cell>
          <cell r="B178" t="str">
            <v>Capital Outlay Information Technology</v>
          </cell>
          <cell r="C178">
            <v>0</v>
          </cell>
        </row>
        <row r="179">
          <cell r="A179" t="str">
            <v>830.40.55.900-6200.09</v>
          </cell>
          <cell r="B179" t="str">
            <v>Supplies Data Processing</v>
          </cell>
          <cell r="C179">
            <v>0</v>
          </cell>
        </row>
        <row r="180">
          <cell r="A180" t="str">
            <v>830.40.55.900-6400.04</v>
          </cell>
          <cell r="B180" t="str">
            <v>Repairs &amp; Maintenance Equipment Rental</v>
          </cell>
          <cell r="C180">
            <v>0</v>
          </cell>
        </row>
        <row r="181">
          <cell r="A181" t="str">
            <v>830.40.55.900-7000.27</v>
          </cell>
          <cell r="B181" t="str">
            <v>Capital Outlay Information Technology</v>
          </cell>
          <cell r="C181">
            <v>0</v>
          </cell>
        </row>
        <row r="182">
          <cell r="A182" t="str">
            <v>830.40.60.520-6400.05</v>
          </cell>
          <cell r="B182" t="str">
            <v>Repairs &amp; Maintenance Vehicle</v>
          </cell>
          <cell r="C182">
            <v>800</v>
          </cell>
        </row>
        <row r="183">
          <cell r="A183" t="str">
            <v>830.40.60.900-6200.09</v>
          </cell>
          <cell r="B183" t="str">
            <v>Supplies Data Processing</v>
          </cell>
          <cell r="C183">
            <v>0</v>
          </cell>
        </row>
        <row r="184">
          <cell r="A184" t="str">
            <v>830.40.60.900-6400.04</v>
          </cell>
          <cell r="B184" t="str">
            <v>Repairs &amp; Maintenance Equipment Rental</v>
          </cell>
          <cell r="C184">
            <v>0</v>
          </cell>
        </row>
        <row r="185">
          <cell r="A185" t="str">
            <v>830.40.60.900-7000.27</v>
          </cell>
          <cell r="B185" t="str">
            <v>Capital Outlay Information Technology</v>
          </cell>
          <cell r="C185">
            <v>0</v>
          </cell>
        </row>
        <row r="186">
          <cell r="A186" t="str">
            <v>830.40.70.570-6200.09</v>
          </cell>
          <cell r="B186" t="str">
            <v>Supplies Data Processing</v>
          </cell>
          <cell r="C186">
            <v>0</v>
          </cell>
        </row>
        <row r="187">
          <cell r="A187" t="str">
            <v>830.40.70.570-6400.04</v>
          </cell>
          <cell r="B187" t="str">
            <v>Repairs &amp; Maintenance Equipment Rental</v>
          </cell>
          <cell r="C187">
            <v>0</v>
          </cell>
        </row>
        <row r="188">
          <cell r="A188" t="str">
            <v>830.40.70.570-7000.27</v>
          </cell>
          <cell r="B188" t="str">
            <v>Capital Outlay Information Technology</v>
          </cell>
          <cell r="C188">
            <v>0</v>
          </cell>
        </row>
        <row r="189">
          <cell r="A189" t="str">
            <v>830.40.75.900-6200.09</v>
          </cell>
          <cell r="B189" t="str">
            <v>Supplies Data Processing</v>
          </cell>
          <cell r="C189">
            <v>0</v>
          </cell>
        </row>
        <row r="190">
          <cell r="A190" t="str">
            <v>830.40.75.900-6400.04</v>
          </cell>
          <cell r="B190" t="str">
            <v>Repairs &amp; Maintenance Equipment Rental</v>
          </cell>
          <cell r="C190">
            <v>0</v>
          </cell>
        </row>
        <row r="191">
          <cell r="A191" t="str">
            <v>830.40.75.900-7000.27</v>
          </cell>
          <cell r="B191" t="str">
            <v>Capital Outlay Information Technology</v>
          </cell>
          <cell r="C191">
            <v>0</v>
          </cell>
        </row>
        <row r="192">
          <cell r="A192" t="str">
            <v>830.40.80.900-6400.04</v>
          </cell>
          <cell r="B192" t="str">
            <v>Repairs &amp; Maintenance Equipment Rental</v>
          </cell>
          <cell r="C192">
            <v>0</v>
          </cell>
        </row>
        <row r="193">
          <cell r="A193" t="str">
            <v>830.40.85.900-6200.09</v>
          </cell>
          <cell r="B193" t="str">
            <v>Supplies Data Processing</v>
          </cell>
          <cell r="C193">
            <v>0</v>
          </cell>
        </row>
        <row r="194">
          <cell r="A194" t="str">
            <v>830.40.85.900-6400.04</v>
          </cell>
          <cell r="B194" t="str">
            <v>Repairs &amp; Maintenance Equipment Rental</v>
          </cell>
          <cell r="C194">
            <v>0</v>
          </cell>
        </row>
        <row r="195">
          <cell r="A195" t="str">
            <v>830.40.85.900-7000.27</v>
          </cell>
          <cell r="B195" t="str">
            <v>Capital Outlay Information Technology</v>
          </cell>
          <cell r="C195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21">
          <cell r="A621" t="str">
            <v>460.40.50.001-4850.13</v>
          </cell>
          <cell r="B621" t="str">
            <v>460</v>
          </cell>
          <cell r="C621" t="str">
            <v>40</v>
          </cell>
          <cell r="D621" t="str">
            <v>50</v>
          </cell>
          <cell r="E621" t="str">
            <v>001</v>
          </cell>
          <cell r="F621" t="str">
            <v>4850.13</v>
          </cell>
          <cell r="G621" t="str">
            <v>Other Revenue Rebates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 t="str">
            <v>+++</v>
          </cell>
        </row>
        <row r="622">
          <cell r="A622" t="str">
            <v>460.40.70.015-4475.17</v>
          </cell>
          <cell r="B622" t="str">
            <v>460</v>
          </cell>
          <cell r="C622" t="str">
            <v>40</v>
          </cell>
          <cell r="D622" t="str">
            <v>70</v>
          </cell>
          <cell r="E622" t="str">
            <v>015</v>
          </cell>
          <cell r="F622" t="str">
            <v>4475.17</v>
          </cell>
          <cell r="G622" t="str">
            <v>Intergovernmental Grants-State/County TDA-Ped &amp; Bike</v>
          </cell>
          <cell r="H622">
            <v>55000</v>
          </cell>
          <cell r="I622">
            <v>0</v>
          </cell>
          <cell r="J622">
            <v>55000</v>
          </cell>
          <cell r="K622">
            <v>0</v>
          </cell>
          <cell r="L622">
            <v>0</v>
          </cell>
          <cell r="M622">
            <v>0</v>
          </cell>
          <cell r="N622">
            <v>55000</v>
          </cell>
          <cell r="O622">
            <v>0</v>
          </cell>
        </row>
        <row r="623">
          <cell r="A623" t="str">
            <v>460.40.70.015-4475.18</v>
          </cell>
          <cell r="B623" t="str">
            <v>460</v>
          </cell>
          <cell r="C623" t="str">
            <v>40</v>
          </cell>
          <cell r="D623" t="str">
            <v>70</v>
          </cell>
          <cell r="E623" t="str">
            <v>015</v>
          </cell>
          <cell r="F623" t="str">
            <v>4475.18</v>
          </cell>
          <cell r="G623" t="str">
            <v>Intergovernmental Grants-State/County TDA-Streets &amp; Roads</v>
          </cell>
          <cell r="H623">
            <v>750000</v>
          </cell>
          <cell r="I623">
            <v>0</v>
          </cell>
          <cell r="J623">
            <v>750000</v>
          </cell>
          <cell r="K623">
            <v>0</v>
          </cell>
          <cell r="L623">
            <v>0</v>
          </cell>
          <cell r="M623">
            <v>0</v>
          </cell>
          <cell r="N623">
            <v>750000</v>
          </cell>
          <cell r="O623">
            <v>0</v>
          </cell>
        </row>
        <row r="624">
          <cell r="A624" t="str">
            <v>460.40.70.015-4700.01</v>
          </cell>
          <cell r="B624" t="str">
            <v>460</v>
          </cell>
          <cell r="C624" t="str">
            <v>40</v>
          </cell>
          <cell r="D624" t="str">
            <v>70</v>
          </cell>
          <cell r="E624" t="str">
            <v>015</v>
          </cell>
          <cell r="F624" t="str">
            <v>4700.01</v>
          </cell>
          <cell r="G624" t="str">
            <v>Investment Earnings Interest on Investments</v>
          </cell>
          <cell r="H624">
            <v>25000</v>
          </cell>
          <cell r="I624">
            <v>0</v>
          </cell>
          <cell r="J624">
            <v>25000</v>
          </cell>
          <cell r="K624">
            <v>0</v>
          </cell>
          <cell r="L624">
            <v>0</v>
          </cell>
          <cell r="M624">
            <v>0</v>
          </cell>
          <cell r="N624">
            <v>25000</v>
          </cell>
          <cell r="O624">
            <v>0</v>
          </cell>
        </row>
        <row r="625">
          <cell r="A625" t="str">
            <v>460.40.70.015-4700.02</v>
          </cell>
          <cell r="B625" t="str">
            <v>460</v>
          </cell>
          <cell r="C625" t="str">
            <v>40</v>
          </cell>
          <cell r="D625" t="str">
            <v>70</v>
          </cell>
          <cell r="E625" t="str">
            <v>015</v>
          </cell>
          <cell r="F625" t="str">
            <v>4700.02</v>
          </cell>
          <cell r="G625" t="str">
            <v>Investment Earnings Lease Trust Account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 t="str">
            <v>+++</v>
          </cell>
        </row>
        <row r="626">
          <cell r="A626" t="str">
            <v>460.40.70.015-4700.05</v>
          </cell>
          <cell r="B626" t="str">
            <v>460</v>
          </cell>
          <cell r="C626" t="str">
            <v>40</v>
          </cell>
          <cell r="D626" t="str">
            <v>70</v>
          </cell>
          <cell r="E626" t="str">
            <v>015</v>
          </cell>
          <cell r="F626" t="str">
            <v>4700.05</v>
          </cell>
          <cell r="G626" t="str">
            <v>Investment Earnings Interest Ped &amp; Bike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 t="str">
            <v>+++</v>
          </cell>
        </row>
        <row r="627">
          <cell r="A627" t="str">
            <v>460.40.70.015-4700.06</v>
          </cell>
          <cell r="B627" t="str">
            <v>460</v>
          </cell>
          <cell r="C627" t="str">
            <v>40</v>
          </cell>
          <cell r="D627" t="str">
            <v>70</v>
          </cell>
          <cell r="E627" t="str">
            <v>015</v>
          </cell>
          <cell r="F627" t="str">
            <v>4700.06</v>
          </cell>
          <cell r="G627" t="str">
            <v>Investment Earnings Primavera/Louise Improvement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 t="str">
            <v>+++</v>
          </cell>
        </row>
        <row r="628">
          <cell r="A628" t="str">
            <v>460.40.70.015-4700.19</v>
          </cell>
          <cell r="B628" t="str">
            <v>460</v>
          </cell>
          <cell r="C628" t="str">
            <v>40</v>
          </cell>
          <cell r="D628" t="str">
            <v>70</v>
          </cell>
          <cell r="E628" t="str">
            <v>015</v>
          </cell>
          <cell r="F628" t="str">
            <v>4700.19</v>
          </cell>
          <cell r="G628" t="str">
            <v>Investment Earnings Market Value Change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 t="str">
            <v>+++</v>
          </cell>
        </row>
        <row r="629">
          <cell r="A629" t="str">
            <v>460.40.70.015-4700.21</v>
          </cell>
          <cell r="B629" t="str">
            <v>460</v>
          </cell>
          <cell r="C629" t="str">
            <v>40</v>
          </cell>
          <cell r="D629" t="str">
            <v>70</v>
          </cell>
          <cell r="E629" t="str">
            <v>015</v>
          </cell>
          <cell r="F629" t="str">
            <v>4700.21</v>
          </cell>
          <cell r="G629" t="str">
            <v>Investment Earnings Unallocated Investment Expense</v>
          </cell>
          <cell r="H629">
            <v>-1000</v>
          </cell>
          <cell r="I629">
            <v>0</v>
          </cell>
          <cell r="J629">
            <v>-1000</v>
          </cell>
          <cell r="K629">
            <v>0</v>
          </cell>
          <cell r="L629">
            <v>0</v>
          </cell>
          <cell r="M629">
            <v>0</v>
          </cell>
          <cell r="N629">
            <v>-1000</v>
          </cell>
          <cell r="O629">
            <v>0</v>
          </cell>
        </row>
        <row r="630">
          <cell r="A630" t="str">
            <v>460.40.70.015-4850.04</v>
          </cell>
          <cell r="B630" t="str">
            <v>460</v>
          </cell>
          <cell r="C630" t="str">
            <v>40</v>
          </cell>
          <cell r="D630" t="str">
            <v>70</v>
          </cell>
          <cell r="E630" t="str">
            <v>015</v>
          </cell>
          <cell r="F630" t="str">
            <v>4850.04</v>
          </cell>
          <cell r="G630" t="str">
            <v>Other Revenue Rental of Property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 t="str">
            <v>+++</v>
          </cell>
        </row>
        <row r="631">
          <cell r="A631" t="str">
            <v>460.40.70.015-4850.07</v>
          </cell>
          <cell r="B631" t="str">
            <v>460</v>
          </cell>
          <cell r="C631" t="str">
            <v>40</v>
          </cell>
          <cell r="D631" t="str">
            <v>70</v>
          </cell>
          <cell r="E631" t="str">
            <v>015</v>
          </cell>
          <cell r="F631" t="str">
            <v>4850.07</v>
          </cell>
          <cell r="G631" t="str">
            <v>Other Revenue Misc Reimbursement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 t="str">
            <v>+++</v>
          </cell>
        </row>
        <row r="632">
          <cell r="A632" t="str">
            <v>460.40.70.015-4850.12</v>
          </cell>
          <cell r="B632" t="str">
            <v>460</v>
          </cell>
          <cell r="C632" t="str">
            <v>40</v>
          </cell>
          <cell r="D632" t="str">
            <v>70</v>
          </cell>
          <cell r="E632" t="str">
            <v>015</v>
          </cell>
          <cell r="F632" t="str">
            <v>4850.12</v>
          </cell>
          <cell r="G632" t="str">
            <v>Other Revenue Miscellaneous Receipts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 t="str">
            <v>+++</v>
          </cell>
        </row>
        <row r="633">
          <cell r="A633" t="str">
            <v>460.40.70.015-4900.44</v>
          </cell>
          <cell r="B633" t="str">
            <v>460</v>
          </cell>
          <cell r="C633" t="str">
            <v>40</v>
          </cell>
          <cell r="D633" t="str">
            <v>70</v>
          </cell>
          <cell r="E633" t="str">
            <v>015</v>
          </cell>
          <cell r="F633" t="str">
            <v>4900.44</v>
          </cell>
          <cell r="G633" t="str">
            <v>Other Financing Sources Op Transfer In-Measure K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 t="str">
            <v>+++</v>
          </cell>
        </row>
        <row r="634">
          <cell r="A634" t="str">
            <v>460.40.70.015-4900.88</v>
          </cell>
          <cell r="B634" t="str">
            <v>460</v>
          </cell>
          <cell r="C634" t="str">
            <v>40</v>
          </cell>
          <cell r="D634" t="str">
            <v>70</v>
          </cell>
          <cell r="E634" t="str">
            <v>015</v>
          </cell>
          <cell r="F634" t="str">
            <v>4900.88</v>
          </cell>
          <cell r="G634" t="str">
            <v>Other Financing Sources Op Transfer In-Payroll Tax Ben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 t="str">
            <v>+++</v>
          </cell>
        </row>
        <row r="635">
          <cell r="A635" t="str">
            <v>480.00.00.900-4450.11</v>
          </cell>
          <cell r="B635" t="str">
            <v>480</v>
          </cell>
          <cell r="C635" t="str">
            <v>00</v>
          </cell>
          <cell r="D635" t="str">
            <v>00</v>
          </cell>
          <cell r="E635" t="str">
            <v>900</v>
          </cell>
          <cell r="F635" t="str">
            <v>4450.11</v>
          </cell>
          <cell r="G635" t="str">
            <v>Intergovernmental Grants-Federal Streetlights Retrofits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 t="str">
            <v>+++</v>
          </cell>
        </row>
        <row r="636">
          <cell r="A636" t="str">
            <v>480.00.00.900-4450.16</v>
          </cell>
          <cell r="B636" t="str">
            <v>480</v>
          </cell>
          <cell r="C636" t="str">
            <v>00</v>
          </cell>
          <cell r="D636" t="str">
            <v>00</v>
          </cell>
          <cell r="E636" t="str">
            <v>900</v>
          </cell>
          <cell r="F636" t="str">
            <v>4450.16</v>
          </cell>
          <cell r="G636" t="str">
            <v>Intergovernmental Grants-Federal ARRA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 t="str">
            <v>+++</v>
          </cell>
        </row>
        <row r="637">
          <cell r="A637" t="str">
            <v>480.00.00.900-4450.17</v>
          </cell>
          <cell r="B637" t="str">
            <v>480</v>
          </cell>
          <cell r="C637" t="str">
            <v>00</v>
          </cell>
          <cell r="D637" t="str">
            <v>00</v>
          </cell>
          <cell r="E637" t="str">
            <v>900</v>
          </cell>
          <cell r="F637" t="str">
            <v>4450.17</v>
          </cell>
          <cell r="G637" t="str">
            <v>Intergovernmental Grants-Federal ARRA TE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 t="str">
            <v>+++</v>
          </cell>
        </row>
        <row r="638">
          <cell r="A638" t="str">
            <v>480.00.00.900-4450.18</v>
          </cell>
          <cell r="B638" t="str">
            <v>480</v>
          </cell>
          <cell r="C638" t="str">
            <v>00</v>
          </cell>
          <cell r="D638" t="str">
            <v>00</v>
          </cell>
          <cell r="E638" t="str">
            <v>900</v>
          </cell>
          <cell r="F638" t="str">
            <v>4450.18</v>
          </cell>
          <cell r="G638" t="str">
            <v>Intergovernmental Grants-Federal FAU-STPP/CRP/STP Alloc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 t="str">
            <v>+++</v>
          </cell>
        </row>
        <row r="639">
          <cell r="A639" t="str">
            <v>480.00.00.900-4450.19</v>
          </cell>
          <cell r="B639" t="str">
            <v>480</v>
          </cell>
          <cell r="C639" t="str">
            <v>00</v>
          </cell>
          <cell r="D639" t="str">
            <v>00</v>
          </cell>
          <cell r="E639" t="str">
            <v>900</v>
          </cell>
          <cell r="F639" t="str">
            <v>4450.19</v>
          </cell>
          <cell r="G639" t="str">
            <v>Intergovernmental Grants-Federal Fau-STPP/5242 (022)Moffat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 t="str">
            <v>+++</v>
          </cell>
        </row>
        <row r="640">
          <cell r="A640" t="str">
            <v>480.00.00.900-4450.20</v>
          </cell>
          <cell r="B640" t="str">
            <v>480</v>
          </cell>
          <cell r="C640" t="str">
            <v>00</v>
          </cell>
          <cell r="D640" t="str">
            <v>00</v>
          </cell>
          <cell r="E640" t="str">
            <v>900</v>
          </cell>
          <cell r="F640" t="str">
            <v>4450.20</v>
          </cell>
          <cell r="G640" t="str">
            <v>Intergovernmental Grants-Federal Demo Funds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 t="str">
            <v>+++</v>
          </cell>
        </row>
        <row r="641">
          <cell r="A641" t="str">
            <v>480.00.00.900-4450.21</v>
          </cell>
          <cell r="B641" t="str">
            <v>480</v>
          </cell>
          <cell r="C641" t="str">
            <v>00</v>
          </cell>
          <cell r="D641" t="str">
            <v>00</v>
          </cell>
          <cell r="E641" t="str">
            <v>900</v>
          </cell>
          <cell r="F641" t="str">
            <v>4450.21</v>
          </cell>
          <cell r="G641" t="str">
            <v>Intergovernmental Grants-Federal Atherton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 t="str">
            <v>+++</v>
          </cell>
        </row>
        <row r="642">
          <cell r="A642" t="str">
            <v>480.00.00.900-4450.37</v>
          </cell>
          <cell r="B642" t="str">
            <v>480</v>
          </cell>
          <cell r="C642" t="str">
            <v>00</v>
          </cell>
          <cell r="D642" t="str">
            <v>00</v>
          </cell>
          <cell r="E642" t="str">
            <v>900</v>
          </cell>
          <cell r="F642" t="str">
            <v>4450.37</v>
          </cell>
          <cell r="G642" t="str">
            <v>Intergovernmental Grants-Federal Department of Transportation</v>
          </cell>
          <cell r="H642">
            <v>14916030</v>
          </cell>
          <cell r="I642">
            <v>0</v>
          </cell>
          <cell r="J642">
            <v>14916030</v>
          </cell>
          <cell r="K642">
            <v>0</v>
          </cell>
          <cell r="L642">
            <v>0</v>
          </cell>
          <cell r="M642">
            <v>1989.48</v>
          </cell>
          <cell r="N642">
            <v>14914040.52</v>
          </cell>
          <cell r="O642">
            <v>0</v>
          </cell>
        </row>
        <row r="643">
          <cell r="A643" t="str">
            <v>480.00.00.900-4475.19</v>
          </cell>
          <cell r="B643" t="str">
            <v>480</v>
          </cell>
          <cell r="C643" t="str">
            <v>00</v>
          </cell>
          <cell r="D643" t="str">
            <v>00</v>
          </cell>
          <cell r="E643" t="str">
            <v>900</v>
          </cell>
          <cell r="F643" t="str">
            <v>4475.19</v>
          </cell>
          <cell r="G643" t="str">
            <v>Intergovernmental Grants-State/County Prop 1B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 t="str">
            <v>+++</v>
          </cell>
        </row>
        <row r="644">
          <cell r="A644" t="str">
            <v>480.00.00.900-4475.27</v>
          </cell>
          <cell r="B644" t="str">
            <v>480</v>
          </cell>
          <cell r="C644" t="str">
            <v>00</v>
          </cell>
          <cell r="D644" t="str">
            <v>00</v>
          </cell>
          <cell r="E644" t="str">
            <v>900</v>
          </cell>
          <cell r="F644" t="str">
            <v>4475.27</v>
          </cell>
          <cell r="G644" t="str">
            <v>Intergovernmental Grants-State/County Section 130 (Division of Rail)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 t="str">
            <v>+++</v>
          </cell>
        </row>
        <row r="645">
          <cell r="A645" t="str">
            <v>480.00.00.900-4700.01</v>
          </cell>
          <cell r="B645" t="str">
            <v>480</v>
          </cell>
          <cell r="C645" t="str">
            <v>00</v>
          </cell>
          <cell r="D645" t="str">
            <v>00</v>
          </cell>
          <cell r="E645" t="str">
            <v>900</v>
          </cell>
          <cell r="F645" t="str">
            <v>4700.01</v>
          </cell>
          <cell r="G645" t="str">
            <v>Investment Earnings Interest on Investments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 t="str">
            <v>+++</v>
          </cell>
        </row>
        <row r="646">
          <cell r="A646" t="str">
            <v>480.00.00.900-4700.06</v>
          </cell>
          <cell r="B646" t="str">
            <v>480</v>
          </cell>
          <cell r="C646" t="str">
            <v>00</v>
          </cell>
          <cell r="D646" t="str">
            <v>00</v>
          </cell>
          <cell r="E646" t="str">
            <v>900</v>
          </cell>
          <cell r="F646" t="str">
            <v>4700.06</v>
          </cell>
          <cell r="G646" t="str">
            <v>Investment Earnings Primavera/Louise Improvement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 t="str">
            <v>+++</v>
          </cell>
        </row>
        <row r="647">
          <cell r="A647" t="str">
            <v>480.00.00.900-4700.17</v>
          </cell>
          <cell r="B647" t="str">
            <v>480</v>
          </cell>
          <cell r="C647" t="str">
            <v>00</v>
          </cell>
          <cell r="D647" t="str">
            <v>00</v>
          </cell>
          <cell r="E647" t="str">
            <v>900</v>
          </cell>
          <cell r="F647" t="str">
            <v>4700.17</v>
          </cell>
          <cell r="G647" t="str">
            <v>Investment Earnings Prop 1B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 t="str">
            <v>+++</v>
          </cell>
        </row>
        <row r="648">
          <cell r="A648" t="str">
            <v>480.00.00.900-4700.19</v>
          </cell>
          <cell r="B648" t="str">
            <v>480</v>
          </cell>
          <cell r="C648" t="str">
            <v>00</v>
          </cell>
          <cell r="D648" t="str">
            <v>00</v>
          </cell>
          <cell r="E648" t="str">
            <v>900</v>
          </cell>
          <cell r="F648" t="str">
            <v>4700.19</v>
          </cell>
          <cell r="G648" t="str">
            <v>Investment Earnings Market Value Change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 t="str">
            <v>+++</v>
          </cell>
        </row>
        <row r="649">
          <cell r="A649" t="str">
            <v>480.00.00.900-4700.21</v>
          </cell>
          <cell r="B649" t="str">
            <v>480</v>
          </cell>
          <cell r="C649" t="str">
            <v>00</v>
          </cell>
          <cell r="D649" t="str">
            <v>00</v>
          </cell>
          <cell r="E649" t="str">
            <v>900</v>
          </cell>
          <cell r="F649" t="str">
            <v>4700.21</v>
          </cell>
          <cell r="G649" t="str">
            <v>Investment Earnings Unallocated Investment Expense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 t="str">
            <v>+++</v>
          </cell>
        </row>
        <row r="650">
          <cell r="A650" t="str">
            <v>480.00.00.900-4850.07</v>
          </cell>
          <cell r="B650" t="str">
            <v>480</v>
          </cell>
          <cell r="C650" t="str">
            <v>00</v>
          </cell>
          <cell r="D650" t="str">
            <v>00</v>
          </cell>
          <cell r="E650" t="str">
            <v>900</v>
          </cell>
          <cell r="F650" t="str">
            <v>4850.07</v>
          </cell>
          <cell r="G650" t="str">
            <v>Other Revenue Misc Reimbursement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 t="str">
            <v>+++</v>
          </cell>
        </row>
        <row r="651">
          <cell r="A651" t="str">
            <v>480.00.00.900-4900.00</v>
          </cell>
          <cell r="B651" t="str">
            <v>480</v>
          </cell>
          <cell r="C651" t="str">
            <v>00</v>
          </cell>
          <cell r="D651" t="str">
            <v>00</v>
          </cell>
          <cell r="E651" t="str">
            <v>900</v>
          </cell>
          <cell r="F651" t="str">
            <v>4900.00</v>
          </cell>
          <cell r="G651" t="str">
            <v>Other Financing Sources Undesignated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 t="str">
            <v>+++</v>
          </cell>
        </row>
        <row r="652">
          <cell r="A652" t="str">
            <v>480.00.00.900-4900.01</v>
          </cell>
          <cell r="B652" t="str">
            <v>480</v>
          </cell>
          <cell r="C652" t="str">
            <v>00</v>
          </cell>
          <cell r="D652" t="str">
            <v>00</v>
          </cell>
          <cell r="E652" t="str">
            <v>900</v>
          </cell>
          <cell r="F652" t="str">
            <v>4900.01</v>
          </cell>
          <cell r="G652" t="str">
            <v>Other Financing Sources Op Transfer In-General Fund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 t="str">
            <v>+++</v>
          </cell>
        </row>
        <row r="653">
          <cell r="A653" t="str">
            <v>480.00.00.900-4900.44</v>
          </cell>
          <cell r="B653" t="str">
            <v>480</v>
          </cell>
          <cell r="C653" t="str">
            <v>00</v>
          </cell>
          <cell r="D653" t="str">
            <v>00</v>
          </cell>
          <cell r="E653" t="str">
            <v>900</v>
          </cell>
          <cell r="F653" t="str">
            <v>4900.44</v>
          </cell>
          <cell r="G653" t="str">
            <v>Other Financing Sources Op Transfer In-Measure K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 t="str">
            <v>+++</v>
          </cell>
        </row>
        <row r="654">
          <cell r="A654" t="str">
            <v>480.00.00.900-4900.46</v>
          </cell>
          <cell r="B654" t="str">
            <v>480</v>
          </cell>
          <cell r="C654" t="str">
            <v>00</v>
          </cell>
          <cell r="D654" t="str">
            <v>00</v>
          </cell>
          <cell r="E654" t="str">
            <v>900</v>
          </cell>
          <cell r="F654" t="str">
            <v>4900.46</v>
          </cell>
          <cell r="G654" t="str">
            <v>Other Financing Sources Op Transfer In-LTF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 t="str">
            <v>+++</v>
          </cell>
        </row>
        <row r="655">
          <cell r="A655" t="str">
            <v>500.00.00.900-4900.25</v>
          </cell>
          <cell r="B655" t="str">
            <v>500</v>
          </cell>
          <cell r="C655" t="str">
            <v>00</v>
          </cell>
          <cell r="D655" t="str">
            <v>00</v>
          </cell>
          <cell r="E655" t="str">
            <v>900</v>
          </cell>
          <cell r="F655" t="str">
            <v>4900.25</v>
          </cell>
          <cell r="G655" t="str">
            <v>Other Financing Sources Op Transfer In-Dev Mitigation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 t="str">
            <v>+++</v>
          </cell>
        </row>
        <row r="656">
          <cell r="A656" t="str">
            <v>500.00.00.900-4900.62</v>
          </cell>
          <cell r="B656" t="str">
            <v>500</v>
          </cell>
          <cell r="C656" t="str">
            <v>00</v>
          </cell>
          <cell r="D656" t="str">
            <v>00</v>
          </cell>
          <cell r="E656" t="str">
            <v>900</v>
          </cell>
          <cell r="F656" t="str">
            <v>4900.62</v>
          </cell>
          <cell r="G656" t="str">
            <v>Other Financing Sources Op Transfer In-Golf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 t="str">
            <v>+++</v>
          </cell>
        </row>
        <row r="657">
          <cell r="A657" t="str">
            <v>500.20.25.320-4560.01</v>
          </cell>
          <cell r="B657" t="str">
            <v>500</v>
          </cell>
          <cell r="C657" t="str">
            <v>20</v>
          </cell>
          <cell r="D657" t="str">
            <v>25</v>
          </cell>
          <cell r="E657" t="str">
            <v>320</v>
          </cell>
          <cell r="F657" t="str">
            <v>4560.01</v>
          </cell>
          <cell r="G657" t="str">
            <v>Charges for Services-Parks Acquisition Fee</v>
          </cell>
          <cell r="H657">
            <v>591</v>
          </cell>
          <cell r="I657">
            <v>0</v>
          </cell>
          <cell r="J657">
            <v>591</v>
          </cell>
          <cell r="K657">
            <v>0</v>
          </cell>
          <cell r="L657">
            <v>0</v>
          </cell>
          <cell r="M657">
            <v>0</v>
          </cell>
          <cell r="N657">
            <v>591</v>
          </cell>
          <cell r="O657">
            <v>0</v>
          </cell>
        </row>
        <row r="658">
          <cell r="A658" t="str">
            <v>500.20.25.320-4560.04</v>
          </cell>
          <cell r="B658" t="str">
            <v>500</v>
          </cell>
          <cell r="C658" t="str">
            <v>20</v>
          </cell>
          <cell r="D658" t="str">
            <v>25</v>
          </cell>
          <cell r="E658" t="str">
            <v>320</v>
          </cell>
          <cell r="F658" t="str">
            <v>4560.04</v>
          </cell>
          <cell r="G658" t="str">
            <v>Charges for Services-Parks Developer Credits</v>
          </cell>
          <cell r="H658">
            <v>-174295</v>
          </cell>
          <cell r="I658">
            <v>0</v>
          </cell>
          <cell r="J658">
            <v>-174295</v>
          </cell>
          <cell r="K658">
            <v>0</v>
          </cell>
          <cell r="L658">
            <v>0</v>
          </cell>
          <cell r="M658">
            <v>0</v>
          </cell>
          <cell r="N658">
            <v>-174295</v>
          </cell>
          <cell r="O658">
            <v>0</v>
          </cell>
        </row>
        <row r="659">
          <cell r="A659" t="str">
            <v>500.20.25.320-4560.09</v>
          </cell>
          <cell r="B659" t="str">
            <v>500</v>
          </cell>
          <cell r="C659" t="str">
            <v>20</v>
          </cell>
          <cell r="D659" t="str">
            <v>25</v>
          </cell>
          <cell r="E659" t="str">
            <v>320</v>
          </cell>
          <cell r="F659" t="str">
            <v>4560.09</v>
          </cell>
          <cell r="G659" t="str">
            <v>Charges for Services-Parks Acquisition Fee (NEW 2017)</v>
          </cell>
          <cell r="H659">
            <v>2238340</v>
          </cell>
          <cell r="I659">
            <v>0</v>
          </cell>
          <cell r="J659">
            <v>2238340</v>
          </cell>
          <cell r="K659">
            <v>0</v>
          </cell>
          <cell r="L659">
            <v>0</v>
          </cell>
          <cell r="M659">
            <v>886504.55</v>
          </cell>
          <cell r="N659">
            <v>1351835.45</v>
          </cell>
          <cell r="O659">
            <v>0.4</v>
          </cell>
        </row>
        <row r="660">
          <cell r="A660" t="str">
            <v>500.20.25.320-4560.10</v>
          </cell>
          <cell r="B660" t="str">
            <v>500</v>
          </cell>
          <cell r="C660" t="str">
            <v>20</v>
          </cell>
          <cell r="D660" t="str">
            <v>25</v>
          </cell>
          <cell r="E660" t="str">
            <v>320</v>
          </cell>
          <cell r="F660" t="str">
            <v>4560.10</v>
          </cell>
          <cell r="G660" t="str">
            <v>Charges for Services-Parks Neighborhood In Lieu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31068</v>
          </cell>
          <cell r="N660">
            <v>-31068</v>
          </cell>
          <cell r="O660" t="str">
            <v>+++</v>
          </cell>
        </row>
        <row r="661">
          <cell r="A661" t="str">
            <v>500.20.25.320-4700.01</v>
          </cell>
          <cell r="B661" t="str">
            <v>500</v>
          </cell>
          <cell r="C661" t="str">
            <v>20</v>
          </cell>
          <cell r="D661" t="str">
            <v>25</v>
          </cell>
          <cell r="E661" t="str">
            <v>320</v>
          </cell>
          <cell r="F661" t="str">
            <v>4700.01</v>
          </cell>
          <cell r="G661" t="str">
            <v>Investment Earnings Interest on Investments</v>
          </cell>
          <cell r="H661">
            <v>10000</v>
          </cell>
          <cell r="I661">
            <v>0</v>
          </cell>
          <cell r="J661">
            <v>10000</v>
          </cell>
          <cell r="K661">
            <v>0</v>
          </cell>
          <cell r="L661">
            <v>0</v>
          </cell>
          <cell r="M661">
            <v>0</v>
          </cell>
          <cell r="N661">
            <v>10000</v>
          </cell>
          <cell r="O661">
            <v>0</v>
          </cell>
        </row>
        <row r="662">
          <cell r="A662" t="str">
            <v>500.20.25.320-4700.19</v>
          </cell>
          <cell r="B662" t="str">
            <v>500</v>
          </cell>
          <cell r="C662" t="str">
            <v>20</v>
          </cell>
          <cell r="D662" t="str">
            <v>25</v>
          </cell>
          <cell r="E662" t="str">
            <v>320</v>
          </cell>
          <cell r="F662" t="str">
            <v>4700.19</v>
          </cell>
          <cell r="G662" t="str">
            <v>Investment Earnings Market Value Change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 t="str">
            <v>+++</v>
          </cell>
        </row>
        <row r="663">
          <cell r="A663" t="str">
            <v>500.20.25.320-4700.21</v>
          </cell>
          <cell r="B663" t="str">
            <v>500</v>
          </cell>
          <cell r="C663" t="str">
            <v>20</v>
          </cell>
          <cell r="D663" t="str">
            <v>25</v>
          </cell>
          <cell r="E663" t="str">
            <v>320</v>
          </cell>
          <cell r="F663" t="str">
            <v>4700.21</v>
          </cell>
          <cell r="G663" t="str">
            <v>Investment Earnings Unallocated Investment Expense</v>
          </cell>
          <cell r="H663">
            <v>-1000</v>
          </cell>
          <cell r="I663">
            <v>0</v>
          </cell>
          <cell r="J663">
            <v>-1000</v>
          </cell>
          <cell r="K663">
            <v>0</v>
          </cell>
          <cell r="L663">
            <v>0</v>
          </cell>
          <cell r="M663">
            <v>0</v>
          </cell>
          <cell r="N663">
            <v>-1000</v>
          </cell>
          <cell r="O663">
            <v>0</v>
          </cell>
        </row>
        <row r="664">
          <cell r="A664" t="str">
            <v>500.20.25.320-4850.04</v>
          </cell>
          <cell r="B664" t="str">
            <v>500</v>
          </cell>
          <cell r="C664" t="str">
            <v>20</v>
          </cell>
          <cell r="D664" t="str">
            <v>25</v>
          </cell>
          <cell r="E664" t="str">
            <v>320</v>
          </cell>
          <cell r="F664" t="str">
            <v>4850.04</v>
          </cell>
          <cell r="G664" t="str">
            <v>Other Revenue Rental of Property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 t="str">
            <v>+++</v>
          </cell>
        </row>
        <row r="665">
          <cell r="A665" t="str">
            <v>500.20.25.320-4850.07</v>
          </cell>
          <cell r="B665" t="str">
            <v>500</v>
          </cell>
          <cell r="C665" t="str">
            <v>20</v>
          </cell>
          <cell r="D665" t="str">
            <v>25</v>
          </cell>
          <cell r="E665" t="str">
            <v>320</v>
          </cell>
          <cell r="F665" t="str">
            <v>4850.07</v>
          </cell>
          <cell r="G665" t="str">
            <v>Other Revenue Misc Reimbursement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 t="str">
            <v>+++</v>
          </cell>
        </row>
        <row r="666">
          <cell r="A666" t="str">
            <v>500.20.25.320-4850.11</v>
          </cell>
          <cell r="B666" t="str">
            <v>500</v>
          </cell>
          <cell r="C666" t="str">
            <v>20</v>
          </cell>
          <cell r="D666" t="str">
            <v>25</v>
          </cell>
          <cell r="E666" t="str">
            <v>320</v>
          </cell>
          <cell r="F666" t="str">
            <v>4850.11</v>
          </cell>
          <cell r="G666" t="str">
            <v>Other Revenue Donations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 t="str">
            <v>+++</v>
          </cell>
        </row>
        <row r="667">
          <cell r="A667" t="str">
            <v>520.00.00.900-4700.01</v>
          </cell>
          <cell r="B667" t="str">
            <v>520</v>
          </cell>
          <cell r="C667" t="str">
            <v>00</v>
          </cell>
          <cell r="D667" t="str">
            <v>00</v>
          </cell>
          <cell r="E667" t="str">
            <v>900</v>
          </cell>
          <cell r="F667" t="str">
            <v>4700.01</v>
          </cell>
          <cell r="G667" t="str">
            <v>Investment Earnings Interest on Investments</v>
          </cell>
          <cell r="H667">
            <v>75000</v>
          </cell>
          <cell r="I667">
            <v>0</v>
          </cell>
          <cell r="J667">
            <v>75000</v>
          </cell>
          <cell r="K667">
            <v>0</v>
          </cell>
          <cell r="L667">
            <v>0</v>
          </cell>
          <cell r="M667">
            <v>0</v>
          </cell>
          <cell r="N667">
            <v>75000</v>
          </cell>
          <cell r="O667">
            <v>0</v>
          </cell>
        </row>
        <row r="668">
          <cell r="A668" t="str">
            <v>520.00.00.900-4700.07</v>
          </cell>
          <cell r="B668" t="str">
            <v>520</v>
          </cell>
          <cell r="C668" t="str">
            <v>00</v>
          </cell>
          <cell r="D668" t="str">
            <v>00</v>
          </cell>
          <cell r="E668" t="str">
            <v>900</v>
          </cell>
          <cell r="F668" t="str">
            <v>4700.07</v>
          </cell>
          <cell r="G668" t="str">
            <v>Investment Earnings Trust Accounts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 t="str">
            <v>+++</v>
          </cell>
        </row>
        <row r="669">
          <cell r="A669" t="str">
            <v>520.00.00.900-4850.01</v>
          </cell>
          <cell r="B669" t="str">
            <v>520</v>
          </cell>
          <cell r="C669" t="str">
            <v>00</v>
          </cell>
          <cell r="D669" t="str">
            <v>00</v>
          </cell>
          <cell r="E669" t="str">
            <v>900</v>
          </cell>
          <cell r="F669" t="str">
            <v>4850.01</v>
          </cell>
          <cell r="G669" t="str">
            <v>Other Revenue Sale of Property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+++</v>
          </cell>
        </row>
        <row r="670">
          <cell r="A670" t="str">
            <v>520.00.00.900-4900.04</v>
          </cell>
          <cell r="B670" t="str">
            <v>520</v>
          </cell>
          <cell r="C670" t="str">
            <v>00</v>
          </cell>
          <cell r="D670" t="str">
            <v>00</v>
          </cell>
          <cell r="E670" t="str">
            <v>900</v>
          </cell>
          <cell r="F670" t="str">
            <v>4900.04</v>
          </cell>
          <cell r="G670" t="str">
            <v>Other Financing Sources Long Term Debt Proceeds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 t="str">
            <v>+++</v>
          </cell>
        </row>
        <row r="671">
          <cell r="A671" t="str">
            <v>520.00.00.900-4900.94</v>
          </cell>
          <cell r="B671" t="str">
            <v>520</v>
          </cell>
          <cell r="C671" t="str">
            <v>00</v>
          </cell>
          <cell r="D671" t="str">
            <v>00</v>
          </cell>
          <cell r="E671" t="str">
            <v>900</v>
          </cell>
          <cell r="F671" t="str">
            <v>4900.94</v>
          </cell>
          <cell r="G671" t="str">
            <v>Other Financing Sources Op Transfer In-RDA Captial Proj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 t="str">
            <v>+++</v>
          </cell>
        </row>
        <row r="672">
          <cell r="A672" t="str">
            <v>540.00.00.900-4500.05</v>
          </cell>
          <cell r="B672" t="str">
            <v>540</v>
          </cell>
          <cell r="C672" t="str">
            <v>00</v>
          </cell>
          <cell r="D672" t="str">
            <v>00</v>
          </cell>
          <cell r="E672" t="str">
            <v>900</v>
          </cell>
          <cell r="F672" t="str">
            <v>4500.05</v>
          </cell>
          <cell r="G672" t="str">
            <v>Charges for Services-Public Works Gov't Building Facilities Fee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 t="str">
            <v>+++</v>
          </cell>
        </row>
        <row r="673">
          <cell r="A673" t="str">
            <v>540.00.00.900-4540.07</v>
          </cell>
          <cell r="B673" t="str">
            <v>540</v>
          </cell>
          <cell r="C673" t="str">
            <v>00</v>
          </cell>
          <cell r="D673" t="str">
            <v>00</v>
          </cell>
          <cell r="E673" t="str">
            <v>900</v>
          </cell>
          <cell r="F673" t="str">
            <v>4540.07</v>
          </cell>
          <cell r="G673" t="str">
            <v>Charges for Services-Fire Sprinkler Residential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 t="str">
            <v>+++</v>
          </cell>
        </row>
        <row r="674">
          <cell r="A674" t="str">
            <v>540.00.00.900-4540.08</v>
          </cell>
          <cell r="B674" t="str">
            <v>540</v>
          </cell>
          <cell r="C674" t="str">
            <v>00</v>
          </cell>
          <cell r="D674" t="str">
            <v>00</v>
          </cell>
          <cell r="E674" t="str">
            <v>900</v>
          </cell>
          <cell r="F674" t="str">
            <v>4540.08</v>
          </cell>
          <cell r="G674" t="str">
            <v>Charges for Services-Fire Sprinkler Commercial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 t="str">
            <v>+++</v>
          </cell>
        </row>
        <row r="675">
          <cell r="A675" t="str">
            <v>540.00.00.900-4540.09</v>
          </cell>
          <cell r="B675" t="str">
            <v>540</v>
          </cell>
          <cell r="C675" t="str">
            <v>00</v>
          </cell>
          <cell r="D675" t="str">
            <v>00</v>
          </cell>
          <cell r="E675" t="str">
            <v>900</v>
          </cell>
          <cell r="F675" t="str">
            <v>4540.09</v>
          </cell>
          <cell r="G675" t="str">
            <v>Charges for Services-Fire Sprinkler Industrial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 t="str">
            <v>+++</v>
          </cell>
        </row>
        <row r="676">
          <cell r="A676" t="str">
            <v>540.00.00.900-4600.11</v>
          </cell>
          <cell r="B676" t="str">
            <v>540</v>
          </cell>
          <cell r="C676" t="str">
            <v>00</v>
          </cell>
          <cell r="D676" t="str">
            <v>00</v>
          </cell>
          <cell r="E676" t="str">
            <v>900</v>
          </cell>
          <cell r="F676" t="str">
            <v>4600.11</v>
          </cell>
          <cell r="G676" t="str">
            <v>Charges for Services-General Government Gov't Building Facilities</v>
          </cell>
          <cell r="H676">
            <v>3475025</v>
          </cell>
          <cell r="I676">
            <v>0</v>
          </cell>
          <cell r="J676">
            <v>3475025</v>
          </cell>
          <cell r="K676">
            <v>0</v>
          </cell>
          <cell r="L676">
            <v>0</v>
          </cell>
          <cell r="M676">
            <v>1293000.8400000001</v>
          </cell>
          <cell r="N676">
            <v>2182024.16</v>
          </cell>
          <cell r="O676">
            <v>0.37</v>
          </cell>
        </row>
        <row r="677">
          <cell r="A677" t="str">
            <v>540.00.00.900-4700.01</v>
          </cell>
          <cell r="B677" t="str">
            <v>540</v>
          </cell>
          <cell r="C677" t="str">
            <v>00</v>
          </cell>
          <cell r="D677" t="str">
            <v>00</v>
          </cell>
          <cell r="E677" t="str">
            <v>900</v>
          </cell>
          <cell r="F677" t="str">
            <v>4700.01</v>
          </cell>
          <cell r="G677" t="str">
            <v>Investment Earnings Interest on Investments</v>
          </cell>
          <cell r="H677">
            <v>30000</v>
          </cell>
          <cell r="I677">
            <v>0</v>
          </cell>
          <cell r="J677">
            <v>30000</v>
          </cell>
          <cell r="K677">
            <v>0</v>
          </cell>
          <cell r="L677">
            <v>0</v>
          </cell>
          <cell r="M677">
            <v>0</v>
          </cell>
          <cell r="N677">
            <v>30000</v>
          </cell>
          <cell r="O677">
            <v>0</v>
          </cell>
        </row>
        <row r="678">
          <cell r="A678" t="str">
            <v>540.00.00.900-4700.02</v>
          </cell>
          <cell r="B678" t="str">
            <v>540</v>
          </cell>
          <cell r="C678" t="str">
            <v>00</v>
          </cell>
          <cell r="D678" t="str">
            <v>00</v>
          </cell>
          <cell r="E678" t="str">
            <v>900</v>
          </cell>
          <cell r="F678" t="str">
            <v>4700.02</v>
          </cell>
          <cell r="G678" t="str">
            <v>Investment Earnings Lease Trust Account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 t="str">
            <v>+++</v>
          </cell>
        </row>
        <row r="679">
          <cell r="A679" t="str">
            <v>540.00.00.900-4700.19</v>
          </cell>
          <cell r="B679" t="str">
            <v>540</v>
          </cell>
          <cell r="C679" t="str">
            <v>00</v>
          </cell>
          <cell r="D679" t="str">
            <v>00</v>
          </cell>
          <cell r="E679" t="str">
            <v>900</v>
          </cell>
          <cell r="F679" t="str">
            <v>4700.19</v>
          </cell>
          <cell r="G679" t="str">
            <v>Investment Earnings Market Value Change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 t="str">
            <v>+++</v>
          </cell>
        </row>
        <row r="680">
          <cell r="A680" t="str">
            <v>540.00.00.900-4700.21</v>
          </cell>
          <cell r="B680" t="str">
            <v>540</v>
          </cell>
          <cell r="C680" t="str">
            <v>00</v>
          </cell>
          <cell r="D680" t="str">
            <v>00</v>
          </cell>
          <cell r="E680" t="str">
            <v>900</v>
          </cell>
          <cell r="F680" t="str">
            <v>4700.21</v>
          </cell>
          <cell r="G680" t="str">
            <v>Investment Earnings Unallocated Investment Expense</v>
          </cell>
          <cell r="H680">
            <v>-3500</v>
          </cell>
          <cell r="I680">
            <v>0</v>
          </cell>
          <cell r="J680">
            <v>-3500</v>
          </cell>
          <cell r="K680">
            <v>0</v>
          </cell>
          <cell r="L680">
            <v>0</v>
          </cell>
          <cell r="M680">
            <v>0</v>
          </cell>
          <cell r="N680">
            <v>-3500</v>
          </cell>
          <cell r="O680">
            <v>0</v>
          </cell>
        </row>
        <row r="681">
          <cell r="A681" t="str">
            <v>540.00.00.900-4850.04</v>
          </cell>
          <cell r="B681" t="str">
            <v>540</v>
          </cell>
          <cell r="C681" t="str">
            <v>00</v>
          </cell>
          <cell r="D681" t="str">
            <v>00</v>
          </cell>
          <cell r="E681" t="str">
            <v>900</v>
          </cell>
          <cell r="F681" t="str">
            <v>4850.04</v>
          </cell>
          <cell r="G681" t="str">
            <v>Other Revenue Rental of Property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 t="str">
            <v>+++</v>
          </cell>
        </row>
        <row r="682">
          <cell r="A682" t="str">
            <v>540.00.00.900-4850.07</v>
          </cell>
          <cell r="B682" t="str">
            <v>540</v>
          </cell>
          <cell r="C682" t="str">
            <v>00</v>
          </cell>
          <cell r="D682" t="str">
            <v>00</v>
          </cell>
          <cell r="E682" t="str">
            <v>900</v>
          </cell>
          <cell r="F682" t="str">
            <v>4850.07</v>
          </cell>
          <cell r="G682" t="str">
            <v>Other Revenue Misc Reimbursement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+++</v>
          </cell>
        </row>
        <row r="683">
          <cell r="A683" t="str">
            <v>540.00.00.900-4900.01</v>
          </cell>
          <cell r="B683" t="str">
            <v>540</v>
          </cell>
          <cell r="C683" t="str">
            <v>00</v>
          </cell>
          <cell r="D683" t="str">
            <v>00</v>
          </cell>
          <cell r="E683" t="str">
            <v>900</v>
          </cell>
          <cell r="F683" t="str">
            <v>4900.01</v>
          </cell>
          <cell r="G683" t="str">
            <v>Other Financing Sources Op Transfer In-General Fund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 t="str">
            <v>+++</v>
          </cell>
        </row>
        <row r="684">
          <cell r="A684" t="str">
            <v>540.00.00.900-4900.05</v>
          </cell>
          <cell r="B684" t="str">
            <v>540</v>
          </cell>
          <cell r="C684" t="str">
            <v>00</v>
          </cell>
          <cell r="D684" t="str">
            <v>00</v>
          </cell>
          <cell r="E684" t="str">
            <v>900</v>
          </cell>
          <cell r="F684" t="str">
            <v>4900.05</v>
          </cell>
          <cell r="G684" t="str">
            <v>Other Financing Sources Lasalle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 t="str">
            <v>+++</v>
          </cell>
        </row>
        <row r="685">
          <cell r="A685" t="str">
            <v>540.00.00.900-4900.25</v>
          </cell>
          <cell r="B685" t="str">
            <v>540</v>
          </cell>
          <cell r="C685" t="str">
            <v>00</v>
          </cell>
          <cell r="D685" t="str">
            <v>00</v>
          </cell>
          <cell r="E685" t="str">
            <v>900</v>
          </cell>
          <cell r="F685" t="str">
            <v>4900.25</v>
          </cell>
          <cell r="G685" t="str">
            <v>Other Financing Sources Op Transfer In-Dev Mitigation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 t="str">
            <v>+++</v>
          </cell>
        </row>
        <row r="686">
          <cell r="A686" t="str">
            <v>540.00.00.900-4900.33</v>
          </cell>
          <cell r="B686" t="str">
            <v>540</v>
          </cell>
          <cell r="C686" t="str">
            <v>00</v>
          </cell>
          <cell r="D686" t="str">
            <v>00</v>
          </cell>
          <cell r="E686" t="str">
            <v>900</v>
          </cell>
          <cell r="F686" t="str">
            <v>4900.33</v>
          </cell>
          <cell r="G686" t="str">
            <v>Other Financing Sources Op Transfer In-Pub Safety Endow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 t="str">
            <v>+++</v>
          </cell>
        </row>
        <row r="687">
          <cell r="A687" t="str">
            <v>540.13.00.900-4540.07</v>
          </cell>
          <cell r="B687" t="str">
            <v>540</v>
          </cell>
          <cell r="C687" t="str">
            <v>13</v>
          </cell>
          <cell r="D687" t="str">
            <v>00</v>
          </cell>
          <cell r="E687" t="str">
            <v>900</v>
          </cell>
          <cell r="F687" t="str">
            <v>4540.07</v>
          </cell>
          <cell r="G687" t="str">
            <v>Charges for Services-Fire Sprinkler Residential</v>
          </cell>
          <cell r="H687">
            <v>505200</v>
          </cell>
          <cell r="I687">
            <v>0</v>
          </cell>
          <cell r="J687">
            <v>505200</v>
          </cell>
          <cell r="K687">
            <v>0</v>
          </cell>
          <cell r="L687">
            <v>0</v>
          </cell>
          <cell r="M687">
            <v>461487.42</v>
          </cell>
          <cell r="N687">
            <v>43712.58</v>
          </cell>
          <cell r="O687">
            <v>0.91</v>
          </cell>
        </row>
        <row r="688">
          <cell r="A688" t="str">
            <v>540.13.00.900-4540.08</v>
          </cell>
          <cell r="B688" t="str">
            <v>540</v>
          </cell>
          <cell r="C688" t="str">
            <v>13</v>
          </cell>
          <cell r="D688" t="str">
            <v>00</v>
          </cell>
          <cell r="E688" t="str">
            <v>900</v>
          </cell>
          <cell r="F688" t="str">
            <v>4540.08</v>
          </cell>
          <cell r="G688" t="str">
            <v>Charges for Services-Fire Sprinkler Commercial</v>
          </cell>
          <cell r="H688">
            <v>7500</v>
          </cell>
          <cell r="I688">
            <v>0</v>
          </cell>
          <cell r="J688">
            <v>7500</v>
          </cell>
          <cell r="K688">
            <v>0</v>
          </cell>
          <cell r="L688">
            <v>0</v>
          </cell>
          <cell r="M688">
            <v>39707.519999999997</v>
          </cell>
          <cell r="N688">
            <v>-32207.52</v>
          </cell>
          <cell r="O688">
            <v>5.29</v>
          </cell>
        </row>
        <row r="689">
          <cell r="A689" t="str">
            <v>540.13.00.900-4540.09</v>
          </cell>
          <cell r="B689" t="str">
            <v>540</v>
          </cell>
          <cell r="C689" t="str">
            <v>13</v>
          </cell>
          <cell r="D689" t="str">
            <v>00</v>
          </cell>
          <cell r="E689" t="str">
            <v>900</v>
          </cell>
          <cell r="F689" t="str">
            <v>4540.09</v>
          </cell>
          <cell r="G689" t="str">
            <v>Charges for Services-Fire Sprinkler Industrial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238.8</v>
          </cell>
          <cell r="N689">
            <v>-238.8</v>
          </cell>
          <cell r="O689" t="str">
            <v>+++</v>
          </cell>
        </row>
        <row r="690">
          <cell r="A690" t="str">
            <v>540.13.00.900-4850.01</v>
          </cell>
          <cell r="B690" t="str">
            <v>540</v>
          </cell>
          <cell r="C690" t="str">
            <v>13</v>
          </cell>
          <cell r="D690" t="str">
            <v>00</v>
          </cell>
          <cell r="E690" t="str">
            <v>900</v>
          </cell>
          <cell r="F690" t="str">
            <v>4850.01</v>
          </cell>
          <cell r="G690" t="str">
            <v>Other Revenue Sale of Property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 t="str">
            <v>+++</v>
          </cell>
        </row>
        <row r="691">
          <cell r="A691" t="str">
            <v>540.13.00.900-4900.25</v>
          </cell>
          <cell r="B691" t="str">
            <v>540</v>
          </cell>
          <cell r="C691" t="str">
            <v>13</v>
          </cell>
          <cell r="D691" t="str">
            <v>00</v>
          </cell>
          <cell r="E691" t="str">
            <v>900</v>
          </cell>
          <cell r="F691" t="str">
            <v>4900.25</v>
          </cell>
          <cell r="G691" t="str">
            <v>Other Financing Sources Op Transfer In-Dev Mitigation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 t="str">
            <v>+++</v>
          </cell>
        </row>
        <row r="692">
          <cell r="A692" t="str">
            <v>550.20.28.801-4560.05</v>
          </cell>
          <cell r="B692" t="str">
            <v>550</v>
          </cell>
          <cell r="C692" t="str">
            <v>20</v>
          </cell>
          <cell r="D692" t="str">
            <v>28</v>
          </cell>
          <cell r="E692" t="str">
            <v>801</v>
          </cell>
          <cell r="F692" t="str">
            <v>4560.05</v>
          </cell>
          <cell r="G692" t="str">
            <v>Charges for Services-Parks CFD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19816</v>
          </cell>
          <cell r="N692">
            <v>-19816</v>
          </cell>
          <cell r="O692" t="str">
            <v>+++</v>
          </cell>
        </row>
        <row r="693">
          <cell r="A693" t="str">
            <v>550.20.28.838-4560.05</v>
          </cell>
          <cell r="B693" t="str">
            <v>550</v>
          </cell>
          <cell r="C693" t="str">
            <v>20</v>
          </cell>
          <cell r="D693" t="str">
            <v>28</v>
          </cell>
          <cell r="E693" t="str">
            <v>838</v>
          </cell>
          <cell r="F693" t="str">
            <v>4560.05</v>
          </cell>
          <cell r="G693" t="str">
            <v>Charges for Services-Parks CFD</v>
          </cell>
          <cell r="H693">
            <v>74055</v>
          </cell>
          <cell r="I693">
            <v>0</v>
          </cell>
          <cell r="J693">
            <v>74055</v>
          </cell>
          <cell r="K693">
            <v>0</v>
          </cell>
          <cell r="L693">
            <v>0</v>
          </cell>
          <cell r="M693">
            <v>0</v>
          </cell>
          <cell r="N693">
            <v>74055</v>
          </cell>
          <cell r="O693">
            <v>0</v>
          </cell>
        </row>
        <row r="694">
          <cell r="A694" t="str">
            <v>550.20.28.838-4700.01</v>
          </cell>
          <cell r="B694" t="str">
            <v>550</v>
          </cell>
          <cell r="C694" t="str">
            <v>20</v>
          </cell>
          <cell r="D694" t="str">
            <v>28</v>
          </cell>
          <cell r="E694" t="str">
            <v>838</v>
          </cell>
          <cell r="F694" t="str">
            <v>4700.01</v>
          </cell>
          <cell r="G694" t="str">
            <v>Investment Earnings Interest on Investments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 t="str">
            <v>+++</v>
          </cell>
        </row>
        <row r="695">
          <cell r="A695" t="str">
            <v>550.20.28.838-4850.04</v>
          </cell>
          <cell r="B695" t="str">
            <v>550</v>
          </cell>
          <cell r="C695" t="str">
            <v>20</v>
          </cell>
          <cell r="D695" t="str">
            <v>28</v>
          </cell>
          <cell r="E695" t="str">
            <v>838</v>
          </cell>
          <cell r="F695" t="str">
            <v>4850.04</v>
          </cell>
          <cell r="G695" t="str">
            <v>Other Revenue Rental of Property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 t="str">
            <v>+++</v>
          </cell>
        </row>
        <row r="696">
          <cell r="A696" t="str">
            <v>550.20.28.839-4560.02</v>
          </cell>
          <cell r="B696" t="str">
            <v>550</v>
          </cell>
          <cell r="C696" t="str">
            <v>20</v>
          </cell>
          <cell r="D696" t="str">
            <v>28</v>
          </cell>
          <cell r="E696" t="str">
            <v>839</v>
          </cell>
          <cell r="F696" t="str">
            <v>4560.02</v>
          </cell>
          <cell r="G696" t="str">
            <v>Charges for Services-Parks LMD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 t="str">
            <v>+++</v>
          </cell>
        </row>
        <row r="697">
          <cell r="A697" t="str">
            <v>550.20.28.839-4560.05</v>
          </cell>
          <cell r="B697" t="str">
            <v>550</v>
          </cell>
          <cell r="C697" t="str">
            <v>20</v>
          </cell>
          <cell r="D697" t="str">
            <v>28</v>
          </cell>
          <cell r="E697" t="str">
            <v>839</v>
          </cell>
          <cell r="F697" t="str">
            <v>4560.05</v>
          </cell>
          <cell r="G697" t="str">
            <v>Charges for Services-Parks CFD</v>
          </cell>
          <cell r="H697">
            <v>79270</v>
          </cell>
          <cell r="I697">
            <v>0</v>
          </cell>
          <cell r="J697">
            <v>79270</v>
          </cell>
          <cell r="K697">
            <v>0</v>
          </cell>
          <cell r="L697">
            <v>0</v>
          </cell>
          <cell r="M697">
            <v>0</v>
          </cell>
          <cell r="N697">
            <v>79270</v>
          </cell>
          <cell r="O697">
            <v>0</v>
          </cell>
        </row>
        <row r="698">
          <cell r="A698" t="str">
            <v>550.20.28.839-4850.04</v>
          </cell>
          <cell r="B698" t="str">
            <v>550</v>
          </cell>
          <cell r="C698" t="str">
            <v>20</v>
          </cell>
          <cell r="D698" t="str">
            <v>28</v>
          </cell>
          <cell r="E698" t="str">
            <v>839</v>
          </cell>
          <cell r="F698" t="str">
            <v>4850.04</v>
          </cell>
          <cell r="G698" t="str">
            <v>Other Revenue Rental of Property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 t="str">
            <v>+++</v>
          </cell>
        </row>
        <row r="699">
          <cell r="A699" t="str">
            <v>550.20.28.840-4560.02</v>
          </cell>
          <cell r="B699" t="str">
            <v>550</v>
          </cell>
          <cell r="C699" t="str">
            <v>20</v>
          </cell>
          <cell r="D699" t="str">
            <v>28</v>
          </cell>
          <cell r="E699" t="str">
            <v>840</v>
          </cell>
          <cell r="F699" t="str">
            <v>4560.02</v>
          </cell>
          <cell r="G699" t="str">
            <v>Charges for Services-Parks LMD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 t="str">
            <v>+++</v>
          </cell>
        </row>
        <row r="700">
          <cell r="A700" t="str">
            <v>550.20.28.840-4560.05</v>
          </cell>
          <cell r="B700" t="str">
            <v>550</v>
          </cell>
          <cell r="C700" t="str">
            <v>20</v>
          </cell>
          <cell r="D700" t="str">
            <v>28</v>
          </cell>
          <cell r="E700" t="str">
            <v>840</v>
          </cell>
          <cell r="F700" t="str">
            <v>4560.05</v>
          </cell>
          <cell r="G700" t="str">
            <v>Charges for Services-Parks CFD</v>
          </cell>
          <cell r="H700">
            <v>82550</v>
          </cell>
          <cell r="I700">
            <v>0</v>
          </cell>
          <cell r="J700">
            <v>82550</v>
          </cell>
          <cell r="K700">
            <v>0</v>
          </cell>
          <cell r="L700">
            <v>0</v>
          </cell>
          <cell r="M700">
            <v>0</v>
          </cell>
          <cell r="N700">
            <v>82550</v>
          </cell>
          <cell r="O700">
            <v>0</v>
          </cell>
        </row>
        <row r="701">
          <cell r="A701" t="str">
            <v>550.20.28.840-4850.04</v>
          </cell>
          <cell r="B701" t="str">
            <v>550</v>
          </cell>
          <cell r="C701" t="str">
            <v>20</v>
          </cell>
          <cell r="D701" t="str">
            <v>28</v>
          </cell>
          <cell r="E701" t="str">
            <v>840</v>
          </cell>
          <cell r="F701" t="str">
            <v>4850.04</v>
          </cell>
          <cell r="G701" t="str">
            <v>Other Revenue Rental of Property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 t="str">
            <v>+++</v>
          </cell>
        </row>
        <row r="702">
          <cell r="A702" t="str">
            <v>550.20.28.841-4560.02</v>
          </cell>
          <cell r="B702" t="str">
            <v>550</v>
          </cell>
          <cell r="C702" t="str">
            <v>20</v>
          </cell>
          <cell r="D702" t="str">
            <v>28</v>
          </cell>
          <cell r="E702" t="str">
            <v>841</v>
          </cell>
          <cell r="F702" t="str">
            <v>4560.02</v>
          </cell>
          <cell r="G702" t="str">
            <v>Charges for Services-Parks LMD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 t="str">
            <v>+++</v>
          </cell>
        </row>
        <row r="703">
          <cell r="A703" t="str">
            <v>550.20.28.841-4560.05</v>
          </cell>
          <cell r="B703" t="str">
            <v>550</v>
          </cell>
          <cell r="C703" t="str">
            <v>20</v>
          </cell>
          <cell r="D703" t="str">
            <v>28</v>
          </cell>
          <cell r="E703" t="str">
            <v>841</v>
          </cell>
          <cell r="F703" t="str">
            <v>4560.05</v>
          </cell>
          <cell r="G703" t="str">
            <v>Charges for Services-Parks CFD</v>
          </cell>
          <cell r="H703">
            <v>94455</v>
          </cell>
          <cell r="I703">
            <v>0</v>
          </cell>
          <cell r="J703">
            <v>94455</v>
          </cell>
          <cell r="K703">
            <v>0</v>
          </cell>
          <cell r="L703">
            <v>0</v>
          </cell>
          <cell r="M703">
            <v>0</v>
          </cell>
          <cell r="N703">
            <v>94455</v>
          </cell>
          <cell r="O703">
            <v>0</v>
          </cell>
        </row>
        <row r="704">
          <cell r="A704" t="str">
            <v>550.20.28.841-4850.04</v>
          </cell>
          <cell r="B704" t="str">
            <v>550</v>
          </cell>
          <cell r="C704" t="str">
            <v>20</v>
          </cell>
          <cell r="D704" t="str">
            <v>28</v>
          </cell>
          <cell r="E704" t="str">
            <v>841</v>
          </cell>
          <cell r="F704" t="str">
            <v>4850.04</v>
          </cell>
          <cell r="G704" t="str">
            <v>Other Revenue Rental of Property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 t="str">
            <v>+++</v>
          </cell>
        </row>
        <row r="705">
          <cell r="A705" t="str">
            <v>550.20.28.842-4560.05</v>
          </cell>
          <cell r="B705" t="str">
            <v>550</v>
          </cell>
          <cell r="C705" t="str">
            <v>20</v>
          </cell>
          <cell r="D705" t="str">
            <v>28</v>
          </cell>
          <cell r="E705" t="str">
            <v>842</v>
          </cell>
          <cell r="F705" t="str">
            <v>4560.05</v>
          </cell>
          <cell r="G705" t="str">
            <v>Charges for Services-Parks CFD</v>
          </cell>
          <cell r="H705">
            <v>90780</v>
          </cell>
          <cell r="I705">
            <v>0</v>
          </cell>
          <cell r="J705">
            <v>90780</v>
          </cell>
          <cell r="K705">
            <v>0</v>
          </cell>
          <cell r="L705">
            <v>0</v>
          </cell>
          <cell r="M705">
            <v>0</v>
          </cell>
          <cell r="N705">
            <v>90780</v>
          </cell>
          <cell r="O705">
            <v>0</v>
          </cell>
        </row>
        <row r="706">
          <cell r="A706" t="str">
            <v>550.20.28.842-4850.04</v>
          </cell>
          <cell r="B706" t="str">
            <v>550</v>
          </cell>
          <cell r="C706" t="str">
            <v>20</v>
          </cell>
          <cell r="D706" t="str">
            <v>28</v>
          </cell>
          <cell r="E706" t="str">
            <v>842</v>
          </cell>
          <cell r="F706" t="str">
            <v>4850.04</v>
          </cell>
          <cell r="G706" t="str">
            <v>Other Revenue Rental of Property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 t="str">
            <v>+++</v>
          </cell>
        </row>
        <row r="707">
          <cell r="A707" t="str">
            <v>550.20.28.843-4560.02</v>
          </cell>
          <cell r="B707" t="str">
            <v>550</v>
          </cell>
          <cell r="C707" t="str">
            <v>20</v>
          </cell>
          <cell r="D707" t="str">
            <v>28</v>
          </cell>
          <cell r="E707" t="str">
            <v>843</v>
          </cell>
          <cell r="F707" t="str">
            <v>4560.02</v>
          </cell>
          <cell r="G707" t="str">
            <v>Charges for Services-Parks LMD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 t="str">
            <v>+++</v>
          </cell>
        </row>
        <row r="708">
          <cell r="A708" t="str">
            <v>550.20.28.843-4560.05</v>
          </cell>
          <cell r="B708" t="str">
            <v>550</v>
          </cell>
          <cell r="C708" t="str">
            <v>20</v>
          </cell>
          <cell r="D708" t="str">
            <v>28</v>
          </cell>
          <cell r="E708" t="str">
            <v>843</v>
          </cell>
          <cell r="F708" t="str">
            <v>4560.05</v>
          </cell>
          <cell r="G708" t="str">
            <v>Charges for Services-Parks CFD</v>
          </cell>
          <cell r="H708">
            <v>22235</v>
          </cell>
          <cell r="I708">
            <v>0</v>
          </cell>
          <cell r="J708">
            <v>22235</v>
          </cell>
          <cell r="K708">
            <v>0</v>
          </cell>
          <cell r="L708">
            <v>0</v>
          </cell>
          <cell r="M708">
            <v>0</v>
          </cell>
          <cell r="N708">
            <v>22235</v>
          </cell>
          <cell r="O708">
            <v>0</v>
          </cell>
        </row>
        <row r="709">
          <cell r="A709" t="str">
            <v>550.20.28.843-4850.04</v>
          </cell>
          <cell r="B709" t="str">
            <v>550</v>
          </cell>
          <cell r="C709" t="str">
            <v>20</v>
          </cell>
          <cell r="D709" t="str">
            <v>28</v>
          </cell>
          <cell r="E709" t="str">
            <v>843</v>
          </cell>
          <cell r="F709" t="str">
            <v>4850.04</v>
          </cell>
          <cell r="G709" t="str">
            <v>Other Revenue Rental of Property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 t="str">
            <v>+++</v>
          </cell>
        </row>
        <row r="710">
          <cell r="A710" t="str">
            <v>550.20.28.844-4560.05</v>
          </cell>
          <cell r="B710" t="str">
            <v>550</v>
          </cell>
          <cell r="C710" t="str">
            <v>20</v>
          </cell>
          <cell r="D710" t="str">
            <v>28</v>
          </cell>
          <cell r="E710" t="str">
            <v>844</v>
          </cell>
          <cell r="F710" t="str">
            <v>4560.05</v>
          </cell>
          <cell r="G710" t="str">
            <v>Charges for Services-Parks CFD</v>
          </cell>
          <cell r="H710">
            <v>65580</v>
          </cell>
          <cell r="I710">
            <v>0</v>
          </cell>
          <cell r="J710">
            <v>65580</v>
          </cell>
          <cell r="K710">
            <v>0</v>
          </cell>
          <cell r="L710">
            <v>0</v>
          </cell>
          <cell r="M710">
            <v>0</v>
          </cell>
          <cell r="N710">
            <v>65580</v>
          </cell>
          <cell r="O710">
            <v>0</v>
          </cell>
        </row>
        <row r="711">
          <cell r="A711" t="str">
            <v>550.20.28.844-4850.04</v>
          </cell>
          <cell r="B711" t="str">
            <v>550</v>
          </cell>
          <cell r="C711" t="str">
            <v>20</v>
          </cell>
          <cell r="D711" t="str">
            <v>28</v>
          </cell>
          <cell r="E711" t="str">
            <v>844</v>
          </cell>
          <cell r="F711" t="str">
            <v>4850.04</v>
          </cell>
          <cell r="G711" t="str">
            <v>Other Revenue Rental of Property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 t="str">
            <v>+++</v>
          </cell>
        </row>
        <row r="712">
          <cell r="A712" t="str">
            <v>550.20.28.845-4560.05</v>
          </cell>
          <cell r="B712" t="str">
            <v>550</v>
          </cell>
          <cell r="C712" t="str">
            <v>20</v>
          </cell>
          <cell r="D712" t="str">
            <v>28</v>
          </cell>
          <cell r="E712" t="str">
            <v>845</v>
          </cell>
          <cell r="F712" t="str">
            <v>4560.05</v>
          </cell>
          <cell r="G712" t="str">
            <v>Charges for Services-Parks CFD</v>
          </cell>
          <cell r="H712">
            <v>77115</v>
          </cell>
          <cell r="I712">
            <v>0</v>
          </cell>
          <cell r="J712">
            <v>77115</v>
          </cell>
          <cell r="K712">
            <v>0</v>
          </cell>
          <cell r="L712">
            <v>0</v>
          </cell>
          <cell r="M712">
            <v>0</v>
          </cell>
          <cell r="N712">
            <v>77115</v>
          </cell>
          <cell r="O712">
            <v>0</v>
          </cell>
        </row>
        <row r="713">
          <cell r="A713" t="str">
            <v>550.20.28.845-4850.04</v>
          </cell>
          <cell r="B713" t="str">
            <v>550</v>
          </cell>
          <cell r="C713" t="str">
            <v>20</v>
          </cell>
          <cell r="D713" t="str">
            <v>28</v>
          </cell>
          <cell r="E713" t="str">
            <v>845</v>
          </cell>
          <cell r="F713" t="str">
            <v>4850.04</v>
          </cell>
          <cell r="G713" t="str">
            <v>Other Revenue Rental of Property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 t="str">
            <v>+++</v>
          </cell>
        </row>
        <row r="714">
          <cell r="A714" t="str">
            <v>550.20.28.846-4560.05</v>
          </cell>
          <cell r="B714" t="str">
            <v>550</v>
          </cell>
          <cell r="C714" t="str">
            <v>20</v>
          </cell>
          <cell r="D714" t="str">
            <v>28</v>
          </cell>
          <cell r="E714" t="str">
            <v>846</v>
          </cell>
          <cell r="F714" t="str">
            <v>4560.05</v>
          </cell>
          <cell r="G714" t="str">
            <v>Charges for Services-Parks CFD</v>
          </cell>
          <cell r="H714">
            <v>82470</v>
          </cell>
          <cell r="I714">
            <v>0</v>
          </cell>
          <cell r="J714">
            <v>82470</v>
          </cell>
          <cell r="K714">
            <v>0</v>
          </cell>
          <cell r="L714">
            <v>0</v>
          </cell>
          <cell r="M714">
            <v>0</v>
          </cell>
          <cell r="N714">
            <v>82470</v>
          </cell>
          <cell r="O714">
            <v>0</v>
          </cell>
        </row>
        <row r="715">
          <cell r="A715" t="str">
            <v>550.20.28.846-4850.04</v>
          </cell>
          <cell r="B715" t="str">
            <v>550</v>
          </cell>
          <cell r="C715" t="str">
            <v>20</v>
          </cell>
          <cell r="D715" t="str">
            <v>28</v>
          </cell>
          <cell r="E715" t="str">
            <v>846</v>
          </cell>
          <cell r="F715" t="str">
            <v>4850.04</v>
          </cell>
          <cell r="G715" t="str">
            <v>Other Revenue Rental of Property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 t="str">
            <v>+++</v>
          </cell>
        </row>
        <row r="716">
          <cell r="A716" t="str">
            <v>550.20.28.847-4560.05</v>
          </cell>
          <cell r="B716" t="str">
            <v>550</v>
          </cell>
          <cell r="C716" t="str">
            <v>20</v>
          </cell>
          <cell r="D716" t="str">
            <v>28</v>
          </cell>
          <cell r="E716" t="str">
            <v>847</v>
          </cell>
          <cell r="F716" t="str">
            <v>4560.05</v>
          </cell>
          <cell r="G716" t="str">
            <v>Charges for Services-Parks CFD</v>
          </cell>
          <cell r="H716">
            <v>86965</v>
          </cell>
          <cell r="I716">
            <v>0</v>
          </cell>
          <cell r="J716">
            <v>86965</v>
          </cell>
          <cell r="K716">
            <v>0</v>
          </cell>
          <cell r="L716">
            <v>0</v>
          </cell>
          <cell r="M716">
            <v>0</v>
          </cell>
          <cell r="N716">
            <v>86965</v>
          </cell>
          <cell r="O716">
            <v>0</v>
          </cell>
        </row>
        <row r="717">
          <cell r="A717" t="str">
            <v>550.20.28.847-4850.04</v>
          </cell>
          <cell r="B717" t="str">
            <v>550</v>
          </cell>
          <cell r="C717" t="str">
            <v>20</v>
          </cell>
          <cell r="D717" t="str">
            <v>28</v>
          </cell>
          <cell r="E717" t="str">
            <v>847</v>
          </cell>
          <cell r="F717" t="str">
            <v>4850.04</v>
          </cell>
          <cell r="G717" t="str">
            <v>Other Revenue Rental of Property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 t="str">
            <v>+++</v>
          </cell>
        </row>
        <row r="718">
          <cell r="A718" t="str">
            <v>550.20.28.848-4560.05</v>
          </cell>
          <cell r="B718" t="str">
            <v>550</v>
          </cell>
          <cell r="C718" t="str">
            <v>20</v>
          </cell>
          <cell r="D718" t="str">
            <v>28</v>
          </cell>
          <cell r="E718" t="str">
            <v>848</v>
          </cell>
          <cell r="F718" t="str">
            <v>4560.05</v>
          </cell>
          <cell r="G718" t="str">
            <v>Charges for Services-Parks CFD</v>
          </cell>
          <cell r="H718">
            <v>83449</v>
          </cell>
          <cell r="I718">
            <v>0</v>
          </cell>
          <cell r="J718">
            <v>83449</v>
          </cell>
          <cell r="K718">
            <v>0</v>
          </cell>
          <cell r="L718">
            <v>0</v>
          </cell>
          <cell r="M718">
            <v>0</v>
          </cell>
          <cell r="N718">
            <v>83449</v>
          </cell>
          <cell r="O718">
            <v>0</v>
          </cell>
        </row>
        <row r="719">
          <cell r="A719" t="str">
            <v>550.20.28.849-4560.05</v>
          </cell>
          <cell r="B719" t="str">
            <v>550</v>
          </cell>
          <cell r="C719" t="str">
            <v>20</v>
          </cell>
          <cell r="D719" t="str">
            <v>28</v>
          </cell>
          <cell r="E719" t="str">
            <v>849</v>
          </cell>
          <cell r="F719" t="str">
            <v>4560.05</v>
          </cell>
          <cell r="G719" t="str">
            <v>Charges for Services-Parks CFD</v>
          </cell>
          <cell r="H719">
            <v>69380</v>
          </cell>
          <cell r="I719">
            <v>0</v>
          </cell>
          <cell r="J719">
            <v>69380</v>
          </cell>
          <cell r="K719">
            <v>0</v>
          </cell>
          <cell r="L719">
            <v>0</v>
          </cell>
          <cell r="M719">
            <v>0</v>
          </cell>
          <cell r="N719">
            <v>69380</v>
          </cell>
          <cell r="O719">
            <v>0</v>
          </cell>
        </row>
        <row r="720">
          <cell r="A720" t="str">
            <v>550.20.28.850-4560.05</v>
          </cell>
          <cell r="B720" t="str">
            <v>550</v>
          </cell>
          <cell r="C720" t="str">
            <v>20</v>
          </cell>
          <cell r="D720" t="str">
            <v>28</v>
          </cell>
          <cell r="E720" t="str">
            <v>850</v>
          </cell>
          <cell r="F720" t="str">
            <v>4560.05</v>
          </cell>
          <cell r="G720" t="str">
            <v>Charges for Services-Parks CFD</v>
          </cell>
          <cell r="H720">
            <v>126810</v>
          </cell>
          <cell r="I720">
            <v>0</v>
          </cell>
          <cell r="J720">
            <v>126810</v>
          </cell>
          <cell r="K720">
            <v>0</v>
          </cell>
          <cell r="L720">
            <v>0</v>
          </cell>
          <cell r="M720">
            <v>0</v>
          </cell>
          <cell r="N720">
            <v>126810</v>
          </cell>
          <cell r="O720">
            <v>0</v>
          </cell>
        </row>
        <row r="721">
          <cell r="A721" t="str">
            <v>550.20.28.851-4560.05</v>
          </cell>
          <cell r="B721" t="str">
            <v>550</v>
          </cell>
          <cell r="C721" t="str">
            <v>20</v>
          </cell>
          <cell r="D721" t="str">
            <v>28</v>
          </cell>
          <cell r="E721" t="str">
            <v>851</v>
          </cell>
          <cell r="F721" t="str">
            <v>4560.05</v>
          </cell>
          <cell r="G721" t="str">
            <v>Charges for Services-Parks CFD</v>
          </cell>
          <cell r="H721">
            <v>44395</v>
          </cell>
          <cell r="I721">
            <v>0</v>
          </cell>
          <cell r="J721">
            <v>44395</v>
          </cell>
          <cell r="K721">
            <v>0</v>
          </cell>
          <cell r="L721">
            <v>0</v>
          </cell>
          <cell r="M721">
            <v>0</v>
          </cell>
          <cell r="N721">
            <v>44395</v>
          </cell>
          <cell r="O721">
            <v>0</v>
          </cell>
        </row>
        <row r="722">
          <cell r="A722" t="str">
            <v>550.20.28.852-4560.05</v>
          </cell>
          <cell r="B722" t="str">
            <v>550</v>
          </cell>
          <cell r="C722" t="str">
            <v>20</v>
          </cell>
          <cell r="D722" t="str">
            <v>28</v>
          </cell>
          <cell r="E722" t="str">
            <v>852</v>
          </cell>
          <cell r="F722" t="str">
            <v>4560.05</v>
          </cell>
          <cell r="G722" t="str">
            <v>Charges for Services-Parks CFD</v>
          </cell>
          <cell r="H722">
            <v>47293</v>
          </cell>
          <cell r="I722">
            <v>0</v>
          </cell>
          <cell r="J722">
            <v>47293</v>
          </cell>
          <cell r="K722">
            <v>0</v>
          </cell>
          <cell r="L722">
            <v>0</v>
          </cell>
          <cell r="M722">
            <v>0</v>
          </cell>
          <cell r="N722">
            <v>47293</v>
          </cell>
          <cell r="O722">
            <v>0</v>
          </cell>
        </row>
        <row r="723">
          <cell r="A723" t="str">
            <v>550.20.28.853-4560.05</v>
          </cell>
          <cell r="B723" t="str">
            <v>550</v>
          </cell>
          <cell r="C723" t="str">
            <v>20</v>
          </cell>
          <cell r="D723" t="str">
            <v>28</v>
          </cell>
          <cell r="E723" t="str">
            <v>853</v>
          </cell>
          <cell r="F723" t="str">
            <v>4560.05</v>
          </cell>
          <cell r="G723" t="str">
            <v>Charges for Services-Parks CFD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 t="str">
            <v>+++</v>
          </cell>
        </row>
        <row r="724">
          <cell r="A724" t="str">
            <v>550.30.40.001-4000.13</v>
          </cell>
          <cell r="B724" t="str">
            <v>550</v>
          </cell>
          <cell r="C724" t="str">
            <v>30</v>
          </cell>
          <cell r="D724" t="str">
            <v>40</v>
          </cell>
          <cell r="E724" t="str">
            <v>001</v>
          </cell>
          <cell r="F724" t="str">
            <v>4000.13</v>
          </cell>
          <cell r="G724" t="str">
            <v>Property Tax Assessment District Formations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 t="str">
            <v>+++</v>
          </cell>
        </row>
        <row r="725">
          <cell r="A725" t="str">
            <v>550.30.40.001-4560.05</v>
          </cell>
          <cell r="B725" t="str">
            <v>550</v>
          </cell>
          <cell r="C725" t="str">
            <v>30</v>
          </cell>
          <cell r="D725" t="str">
            <v>40</v>
          </cell>
          <cell r="E725" t="str">
            <v>001</v>
          </cell>
          <cell r="F725" t="str">
            <v>4560.05</v>
          </cell>
          <cell r="G725" t="str">
            <v>Charges for Services-Parks CFD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 t="str">
            <v>+++</v>
          </cell>
        </row>
        <row r="726">
          <cell r="A726" t="str">
            <v>550.30.40.001-4700.01</v>
          </cell>
          <cell r="B726" t="str">
            <v>550</v>
          </cell>
          <cell r="C726" t="str">
            <v>30</v>
          </cell>
          <cell r="D726" t="str">
            <v>40</v>
          </cell>
          <cell r="E726" t="str">
            <v>001</v>
          </cell>
          <cell r="F726" t="str">
            <v>4700.01</v>
          </cell>
          <cell r="G726" t="str">
            <v>Investment Earnings Interest on Investments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 t="str">
            <v>+++</v>
          </cell>
        </row>
        <row r="727">
          <cell r="A727" t="str">
            <v>570.00.95.001-4500.47</v>
          </cell>
          <cell r="B727" t="str">
            <v>570</v>
          </cell>
          <cell r="C727" t="str">
            <v>00</v>
          </cell>
          <cell r="D727" t="str">
            <v>95</v>
          </cell>
          <cell r="E727" t="str">
            <v>001</v>
          </cell>
          <cell r="F727" t="str">
            <v>4500.47</v>
          </cell>
          <cell r="G727" t="str">
            <v>Charges for Services-Public Works ULOP Impact Fee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152158.79</v>
          </cell>
          <cell r="N727">
            <v>-152158.79</v>
          </cell>
          <cell r="O727" t="str">
            <v>+++</v>
          </cell>
        </row>
        <row r="728">
          <cell r="A728" t="str">
            <v>570.00.95.001-4700.01</v>
          </cell>
          <cell r="B728" t="str">
            <v>570</v>
          </cell>
          <cell r="C728" t="str">
            <v>00</v>
          </cell>
          <cell r="D728" t="str">
            <v>95</v>
          </cell>
          <cell r="E728" t="str">
            <v>001</v>
          </cell>
          <cell r="F728" t="str">
            <v>4700.01</v>
          </cell>
          <cell r="G728" t="str">
            <v>Investment Earnings Interest on Investments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 t="str">
            <v>+++</v>
          </cell>
        </row>
        <row r="729">
          <cell r="A729" t="str">
            <v>580.00.00.900-4900.59</v>
          </cell>
          <cell r="B729" t="str">
            <v>580</v>
          </cell>
          <cell r="C729" t="str">
            <v>00</v>
          </cell>
          <cell r="D729" t="str">
            <v>00</v>
          </cell>
          <cell r="E729" t="str">
            <v>900</v>
          </cell>
          <cell r="F729" t="str">
            <v>4900.59</v>
          </cell>
          <cell r="G729" t="str">
            <v>Other Financing Sources Op Transfer In-PFIP Transport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 t="str">
            <v>+++</v>
          </cell>
        </row>
        <row r="730">
          <cell r="A730" t="str">
            <v>580.40.65.015-4500.32</v>
          </cell>
          <cell r="B730" t="str">
            <v>580</v>
          </cell>
          <cell r="C730" t="str">
            <v>40</v>
          </cell>
          <cell r="D730" t="str">
            <v>65</v>
          </cell>
          <cell r="E730" t="str">
            <v>015</v>
          </cell>
          <cell r="F730" t="str">
            <v>4500.32</v>
          </cell>
          <cell r="G730" t="str">
            <v>Charges for Services-Public Works Drainage PFIP Zone 31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 t="str">
            <v>+++</v>
          </cell>
        </row>
        <row r="731">
          <cell r="A731" t="str">
            <v>580.40.65.015-4500.33</v>
          </cell>
          <cell r="B731" t="str">
            <v>580</v>
          </cell>
          <cell r="C731" t="str">
            <v>40</v>
          </cell>
          <cell r="D731" t="str">
            <v>65</v>
          </cell>
          <cell r="E731" t="str">
            <v>015</v>
          </cell>
          <cell r="F731" t="str">
            <v>4500.33</v>
          </cell>
          <cell r="G731" t="str">
            <v>Charges for Services-Public Works Drainage PFIP Zone 32</v>
          </cell>
          <cell r="H731">
            <v>95200</v>
          </cell>
          <cell r="I731">
            <v>0</v>
          </cell>
          <cell r="J731">
            <v>95200</v>
          </cell>
          <cell r="K731">
            <v>0</v>
          </cell>
          <cell r="L731">
            <v>0</v>
          </cell>
          <cell r="M731">
            <v>1382</v>
          </cell>
          <cell r="N731">
            <v>93818</v>
          </cell>
          <cell r="O731">
            <v>0.01</v>
          </cell>
        </row>
        <row r="732">
          <cell r="A732" t="str">
            <v>580.40.65.015-4500.34</v>
          </cell>
          <cell r="B732" t="str">
            <v>580</v>
          </cell>
          <cell r="C732" t="str">
            <v>40</v>
          </cell>
          <cell r="D732" t="str">
            <v>65</v>
          </cell>
          <cell r="E732" t="str">
            <v>015</v>
          </cell>
          <cell r="F732" t="str">
            <v>4500.34</v>
          </cell>
          <cell r="G732" t="str">
            <v>Charges for Services-Public Works Drainage PFIP Zone 33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 t="str">
            <v>+++</v>
          </cell>
        </row>
        <row r="733">
          <cell r="A733" t="str">
            <v>580.40.65.015-4500.35</v>
          </cell>
          <cell r="B733" t="str">
            <v>580</v>
          </cell>
          <cell r="C733" t="str">
            <v>40</v>
          </cell>
          <cell r="D733" t="str">
            <v>65</v>
          </cell>
          <cell r="E733" t="str">
            <v>015</v>
          </cell>
          <cell r="F733" t="str">
            <v>4500.35</v>
          </cell>
          <cell r="G733" t="str">
            <v>Charges for Services-Public Works Drainage PFIP Zone 34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41495.040000000001</v>
          </cell>
          <cell r="N733">
            <v>-41495.040000000001</v>
          </cell>
          <cell r="O733" t="str">
            <v>+++</v>
          </cell>
        </row>
        <row r="734">
          <cell r="A734" t="str">
            <v>580.40.65.015-4500.36</v>
          </cell>
          <cell r="B734" t="str">
            <v>580</v>
          </cell>
          <cell r="C734" t="str">
            <v>40</v>
          </cell>
          <cell r="D734" t="str">
            <v>65</v>
          </cell>
          <cell r="E734" t="str">
            <v>015</v>
          </cell>
          <cell r="F734" t="str">
            <v>4500.36</v>
          </cell>
          <cell r="G734" t="str">
            <v>Charges for Services-Public Works Drainage PFIP Zone 35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 t="str">
            <v>+++</v>
          </cell>
        </row>
        <row r="735">
          <cell r="A735" t="str">
            <v>580.40.65.015-4500.37</v>
          </cell>
          <cell r="B735" t="str">
            <v>580</v>
          </cell>
          <cell r="C735" t="str">
            <v>40</v>
          </cell>
          <cell r="D735" t="str">
            <v>65</v>
          </cell>
          <cell r="E735" t="str">
            <v>015</v>
          </cell>
          <cell r="F735" t="str">
            <v>4500.37</v>
          </cell>
          <cell r="G735" t="str">
            <v>Charges for Services-Public Works Drainage PFIP Zone 36</v>
          </cell>
          <cell r="H735">
            <v>554235</v>
          </cell>
          <cell r="I735">
            <v>0</v>
          </cell>
          <cell r="J735">
            <v>554235</v>
          </cell>
          <cell r="K735">
            <v>0</v>
          </cell>
          <cell r="L735">
            <v>0</v>
          </cell>
          <cell r="M735">
            <v>340842.23999999999</v>
          </cell>
          <cell r="N735">
            <v>213392.76</v>
          </cell>
          <cell r="O735">
            <v>0.61</v>
          </cell>
        </row>
        <row r="736">
          <cell r="A736" t="str">
            <v>580.40.65.015-4500.44</v>
          </cell>
          <cell r="B736" t="str">
            <v>580</v>
          </cell>
          <cell r="C736" t="str">
            <v>40</v>
          </cell>
          <cell r="D736" t="str">
            <v>65</v>
          </cell>
          <cell r="E736" t="str">
            <v>015</v>
          </cell>
          <cell r="F736" t="str">
            <v>4500.44</v>
          </cell>
          <cell r="G736" t="str">
            <v>Charges for Services-Public Works Drainage PFIP Zone 30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 t="str">
            <v>+++</v>
          </cell>
        </row>
        <row r="737">
          <cell r="A737" t="str">
            <v>580.40.65.015-4500.45</v>
          </cell>
          <cell r="B737" t="str">
            <v>580</v>
          </cell>
          <cell r="C737" t="str">
            <v>40</v>
          </cell>
          <cell r="D737" t="str">
            <v>65</v>
          </cell>
          <cell r="E737" t="str">
            <v>015</v>
          </cell>
          <cell r="F737" t="str">
            <v>4500.45</v>
          </cell>
          <cell r="G737" t="str">
            <v>Charges for Services-Public Works Drainage PFIP Zone 39</v>
          </cell>
          <cell r="H737">
            <v>17160</v>
          </cell>
          <cell r="I737">
            <v>0</v>
          </cell>
          <cell r="J737">
            <v>17160</v>
          </cell>
          <cell r="K737">
            <v>0</v>
          </cell>
          <cell r="L737">
            <v>0</v>
          </cell>
          <cell r="M737">
            <v>15696</v>
          </cell>
          <cell r="N737">
            <v>1464</v>
          </cell>
          <cell r="O737">
            <v>0.91</v>
          </cell>
        </row>
        <row r="738">
          <cell r="A738" t="str">
            <v>580.40.65.015-4700.01</v>
          </cell>
          <cell r="B738" t="str">
            <v>580</v>
          </cell>
          <cell r="C738" t="str">
            <v>40</v>
          </cell>
          <cell r="D738" t="str">
            <v>65</v>
          </cell>
          <cell r="E738" t="str">
            <v>015</v>
          </cell>
          <cell r="F738" t="str">
            <v>4700.01</v>
          </cell>
          <cell r="G738" t="str">
            <v>Investment Earnings Interest on Investments</v>
          </cell>
          <cell r="H738">
            <v>30000</v>
          </cell>
          <cell r="I738">
            <v>0</v>
          </cell>
          <cell r="J738">
            <v>30000</v>
          </cell>
          <cell r="K738">
            <v>0</v>
          </cell>
          <cell r="L738">
            <v>0</v>
          </cell>
          <cell r="M738">
            <v>0</v>
          </cell>
          <cell r="N738">
            <v>30000</v>
          </cell>
          <cell r="O738">
            <v>0</v>
          </cell>
        </row>
        <row r="739">
          <cell r="A739" t="str">
            <v>580.40.65.015-4700.19</v>
          </cell>
          <cell r="B739" t="str">
            <v>580</v>
          </cell>
          <cell r="C739" t="str">
            <v>40</v>
          </cell>
          <cell r="D739" t="str">
            <v>65</v>
          </cell>
          <cell r="E739" t="str">
            <v>015</v>
          </cell>
          <cell r="F739" t="str">
            <v>4700.19</v>
          </cell>
          <cell r="G739" t="str">
            <v>Investment Earnings Market Value Change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 t="str">
            <v>+++</v>
          </cell>
        </row>
        <row r="740">
          <cell r="A740" t="str">
            <v>580.40.65.015-4700.21</v>
          </cell>
          <cell r="B740" t="str">
            <v>580</v>
          </cell>
          <cell r="C740" t="str">
            <v>40</v>
          </cell>
          <cell r="D740" t="str">
            <v>65</v>
          </cell>
          <cell r="E740" t="str">
            <v>015</v>
          </cell>
          <cell r="F740" t="str">
            <v>4700.21</v>
          </cell>
          <cell r="G740" t="str">
            <v>Investment Earnings Unallocated Investment Expense</v>
          </cell>
          <cell r="H740">
            <v>-4000</v>
          </cell>
          <cell r="I740">
            <v>0</v>
          </cell>
          <cell r="J740">
            <v>-4000</v>
          </cell>
          <cell r="K740">
            <v>0</v>
          </cell>
          <cell r="L740">
            <v>0</v>
          </cell>
          <cell r="M740">
            <v>0</v>
          </cell>
          <cell r="N740">
            <v>-4000</v>
          </cell>
          <cell r="O740">
            <v>0</v>
          </cell>
        </row>
        <row r="741">
          <cell r="A741" t="str">
            <v>580.40.65.015-4850.07</v>
          </cell>
          <cell r="B741" t="str">
            <v>580</v>
          </cell>
          <cell r="C741" t="str">
            <v>40</v>
          </cell>
          <cell r="D741" t="str">
            <v>65</v>
          </cell>
          <cell r="E741" t="str">
            <v>015</v>
          </cell>
          <cell r="F741" t="str">
            <v>4850.07</v>
          </cell>
          <cell r="G741" t="str">
            <v>Other Revenue Misc Reimbursement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 t="str">
            <v>+++</v>
          </cell>
        </row>
        <row r="742">
          <cell r="A742" t="str">
            <v>580.40.65.015-4900.59</v>
          </cell>
          <cell r="B742" t="str">
            <v>580</v>
          </cell>
          <cell r="C742" t="str">
            <v>40</v>
          </cell>
          <cell r="D742" t="str">
            <v>65</v>
          </cell>
          <cell r="E742" t="str">
            <v>015</v>
          </cell>
          <cell r="F742" t="str">
            <v>4900.59</v>
          </cell>
          <cell r="G742" t="str">
            <v>Other Financing Sources Op Transfer In-PFIP Transport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 t="str">
            <v>+++</v>
          </cell>
        </row>
        <row r="743">
          <cell r="A743" t="str">
            <v>590.40.70.015-4510.01</v>
          </cell>
          <cell r="B743" t="str">
            <v>590</v>
          </cell>
          <cell r="C743" t="str">
            <v>40</v>
          </cell>
          <cell r="D743" t="str">
            <v>70</v>
          </cell>
          <cell r="E743" t="str">
            <v>015</v>
          </cell>
          <cell r="F743" t="str">
            <v>4510.01</v>
          </cell>
          <cell r="G743" t="str">
            <v>Charges for Services-Transportation PFIP Zone 1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 t="str">
            <v>+++</v>
          </cell>
        </row>
        <row r="744">
          <cell r="A744" t="str">
            <v>590.40.70.015-4510.02</v>
          </cell>
          <cell r="B744" t="str">
            <v>590</v>
          </cell>
          <cell r="C744" t="str">
            <v>40</v>
          </cell>
          <cell r="D744" t="str">
            <v>70</v>
          </cell>
          <cell r="E744" t="str">
            <v>015</v>
          </cell>
          <cell r="F744" t="str">
            <v>4510.02</v>
          </cell>
          <cell r="G744" t="str">
            <v>Charges for Services-Transportation PFIP Zone 2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 t="str">
            <v>+++</v>
          </cell>
        </row>
        <row r="745">
          <cell r="A745" t="str">
            <v>590.40.70.015-4510.03</v>
          </cell>
          <cell r="B745" t="str">
            <v>590</v>
          </cell>
          <cell r="C745" t="str">
            <v>40</v>
          </cell>
          <cell r="D745" t="str">
            <v>70</v>
          </cell>
          <cell r="E745" t="str">
            <v>015</v>
          </cell>
          <cell r="F745" t="str">
            <v>4510.03</v>
          </cell>
          <cell r="G745" t="str">
            <v>Charges for Services-Transportation PFIP Zone 3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 t="str">
            <v>+++</v>
          </cell>
        </row>
        <row r="746">
          <cell r="A746" t="str">
            <v>590.40.70.015-4510.04</v>
          </cell>
          <cell r="B746" t="str">
            <v>590</v>
          </cell>
          <cell r="C746" t="str">
            <v>40</v>
          </cell>
          <cell r="D746" t="str">
            <v>70</v>
          </cell>
          <cell r="E746" t="str">
            <v>015</v>
          </cell>
          <cell r="F746" t="str">
            <v>4510.04</v>
          </cell>
          <cell r="G746" t="str">
            <v>Charges for Services-Transportation PFIP Zone 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 t="str">
            <v>+++</v>
          </cell>
        </row>
        <row r="747">
          <cell r="A747" t="str">
            <v>590.40.70.015-4510.05</v>
          </cell>
          <cell r="B747" t="str">
            <v>590</v>
          </cell>
          <cell r="C747" t="str">
            <v>40</v>
          </cell>
          <cell r="D747" t="str">
            <v>70</v>
          </cell>
          <cell r="E747" t="str">
            <v>015</v>
          </cell>
          <cell r="F747" t="str">
            <v>4510.05</v>
          </cell>
          <cell r="G747" t="str">
            <v>Charges for Services-Transportation PFIP Zone 5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 t="str">
            <v>+++</v>
          </cell>
        </row>
        <row r="748">
          <cell r="A748" t="str">
            <v>590.40.70.015-4510.13</v>
          </cell>
          <cell r="B748" t="str">
            <v>590</v>
          </cell>
          <cell r="C748" t="str">
            <v>40</v>
          </cell>
          <cell r="D748" t="str">
            <v>70</v>
          </cell>
          <cell r="E748" t="str">
            <v>015</v>
          </cell>
          <cell r="F748" t="str">
            <v>4510.13</v>
          </cell>
          <cell r="G748" t="str">
            <v>Charges for Services-Transportation PFIP Zone 7</v>
          </cell>
          <cell r="H748">
            <v>5214170</v>
          </cell>
          <cell r="I748">
            <v>0</v>
          </cell>
          <cell r="J748">
            <v>5214170</v>
          </cell>
          <cell r="K748">
            <v>0</v>
          </cell>
          <cell r="L748">
            <v>0</v>
          </cell>
          <cell r="M748">
            <v>2721968.05</v>
          </cell>
          <cell r="N748">
            <v>2492201.9500000002</v>
          </cell>
          <cell r="O748">
            <v>0.52</v>
          </cell>
        </row>
        <row r="749">
          <cell r="A749" t="str">
            <v>590.40.70.015-4700.01</v>
          </cell>
          <cell r="B749" t="str">
            <v>590</v>
          </cell>
          <cell r="C749" t="str">
            <v>40</v>
          </cell>
          <cell r="D749" t="str">
            <v>70</v>
          </cell>
          <cell r="E749" t="str">
            <v>015</v>
          </cell>
          <cell r="F749" t="str">
            <v>4700.01</v>
          </cell>
          <cell r="G749" t="str">
            <v>Investment Earnings Interest on Investments</v>
          </cell>
          <cell r="H749">
            <v>250490</v>
          </cell>
          <cell r="I749">
            <v>0</v>
          </cell>
          <cell r="J749">
            <v>250490</v>
          </cell>
          <cell r="K749">
            <v>0</v>
          </cell>
          <cell r="L749">
            <v>0</v>
          </cell>
          <cell r="M749">
            <v>0</v>
          </cell>
          <cell r="N749">
            <v>250490</v>
          </cell>
          <cell r="O749">
            <v>0</v>
          </cell>
        </row>
        <row r="750">
          <cell r="A750" t="str">
            <v>590.40.70.015-4700.19</v>
          </cell>
          <cell r="B750" t="str">
            <v>590</v>
          </cell>
          <cell r="C750" t="str">
            <v>40</v>
          </cell>
          <cell r="D750" t="str">
            <v>70</v>
          </cell>
          <cell r="E750" t="str">
            <v>015</v>
          </cell>
          <cell r="F750" t="str">
            <v>4700.19</v>
          </cell>
          <cell r="G750" t="str">
            <v>Investment Earnings Market Value Change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 t="str">
            <v>+++</v>
          </cell>
        </row>
        <row r="751">
          <cell r="A751" t="str">
            <v>590.40.70.015-4700.21</v>
          </cell>
          <cell r="B751" t="str">
            <v>590</v>
          </cell>
          <cell r="C751" t="str">
            <v>40</v>
          </cell>
          <cell r="D751" t="str">
            <v>70</v>
          </cell>
          <cell r="E751" t="str">
            <v>015</v>
          </cell>
          <cell r="F751" t="str">
            <v>4700.21</v>
          </cell>
          <cell r="G751" t="str">
            <v>Investment Earnings Unallocated Investment Expense</v>
          </cell>
          <cell r="H751">
            <v>-9000</v>
          </cell>
          <cell r="I751">
            <v>0</v>
          </cell>
          <cell r="J751">
            <v>-9000</v>
          </cell>
          <cell r="K751">
            <v>0</v>
          </cell>
          <cell r="L751">
            <v>0</v>
          </cell>
          <cell r="M751">
            <v>0</v>
          </cell>
          <cell r="N751">
            <v>-9000</v>
          </cell>
          <cell r="O751">
            <v>0</v>
          </cell>
        </row>
        <row r="752">
          <cell r="A752" t="str">
            <v>590.40.70.015-4850.07</v>
          </cell>
          <cell r="B752" t="str">
            <v>590</v>
          </cell>
          <cell r="C752" t="str">
            <v>40</v>
          </cell>
          <cell r="D752" t="str">
            <v>70</v>
          </cell>
          <cell r="E752" t="str">
            <v>015</v>
          </cell>
          <cell r="F752" t="str">
            <v>4850.07</v>
          </cell>
          <cell r="G752" t="str">
            <v>Other Revenue Misc Reimbursement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 t="str">
            <v>+++</v>
          </cell>
        </row>
        <row r="753">
          <cell r="A753" t="str">
            <v>590.40.70.015-4900.46</v>
          </cell>
          <cell r="B753" t="str">
            <v>590</v>
          </cell>
          <cell r="C753" t="str">
            <v>40</v>
          </cell>
          <cell r="D753" t="str">
            <v>70</v>
          </cell>
          <cell r="E753" t="str">
            <v>015</v>
          </cell>
          <cell r="F753" t="str">
            <v>4900.46</v>
          </cell>
          <cell r="G753" t="str">
            <v>Other Financing Sources Op Transfer In-LTF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 t="str">
            <v>+++</v>
          </cell>
        </row>
        <row r="754">
          <cell r="A754" t="str">
            <v>620.00.00.900-4800.01</v>
          </cell>
          <cell r="B754" t="str">
            <v>620</v>
          </cell>
          <cell r="C754" t="str">
            <v>00</v>
          </cell>
          <cell r="D754" t="str">
            <v>00</v>
          </cell>
          <cell r="E754" t="str">
            <v>900</v>
          </cell>
          <cell r="F754" t="str">
            <v>4800.01</v>
          </cell>
          <cell r="G754" t="str">
            <v>Contributions Fixed Asset Contributions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 t="str">
            <v>+++</v>
          </cell>
        </row>
        <row r="755">
          <cell r="A755" t="str">
            <v>620.00.00.900-4900.01</v>
          </cell>
          <cell r="B755" t="str">
            <v>620</v>
          </cell>
          <cell r="C755" t="str">
            <v>00</v>
          </cell>
          <cell r="D755" t="str">
            <v>00</v>
          </cell>
          <cell r="E755" t="str">
            <v>900</v>
          </cell>
          <cell r="F755" t="str">
            <v>4900.01</v>
          </cell>
          <cell r="G755" t="str">
            <v>Other Financing Sources Op Transfer In-General Fund</v>
          </cell>
          <cell r="H755">
            <v>0</v>
          </cell>
          <cell r="I755">
            <v>300000</v>
          </cell>
          <cell r="J755">
            <v>300000</v>
          </cell>
          <cell r="K755">
            <v>0</v>
          </cell>
          <cell r="L755">
            <v>0</v>
          </cell>
          <cell r="M755">
            <v>0</v>
          </cell>
          <cell r="N755">
            <v>300000</v>
          </cell>
          <cell r="O755">
            <v>0</v>
          </cell>
        </row>
        <row r="756">
          <cell r="A756" t="str">
            <v>620.20.35.001-4570.01</v>
          </cell>
          <cell r="B756" t="str">
            <v>620</v>
          </cell>
          <cell r="C756" t="str">
            <v>20</v>
          </cell>
          <cell r="D756" t="str">
            <v>35</v>
          </cell>
          <cell r="E756" t="str">
            <v>001</v>
          </cell>
          <cell r="F756" t="str">
            <v>4570.01</v>
          </cell>
          <cell r="G756" t="str">
            <v>Charges for Services-Golf Green Fees</v>
          </cell>
          <cell r="H756">
            <v>850000</v>
          </cell>
          <cell r="I756">
            <v>0</v>
          </cell>
          <cell r="J756">
            <v>850000</v>
          </cell>
          <cell r="K756">
            <v>0</v>
          </cell>
          <cell r="L756">
            <v>0</v>
          </cell>
          <cell r="M756">
            <v>324603</v>
          </cell>
          <cell r="N756">
            <v>525397</v>
          </cell>
          <cell r="O756">
            <v>0.38</v>
          </cell>
        </row>
        <row r="757">
          <cell r="A757" t="str">
            <v>620.20.35.001-4570.02</v>
          </cell>
          <cell r="B757" t="str">
            <v>620</v>
          </cell>
          <cell r="C757" t="str">
            <v>20</v>
          </cell>
          <cell r="D757" t="str">
            <v>35</v>
          </cell>
          <cell r="E757" t="str">
            <v>001</v>
          </cell>
          <cell r="F757" t="str">
            <v>4570.02</v>
          </cell>
          <cell r="G757" t="str">
            <v>Charges for Services-Golf Driving Range</v>
          </cell>
          <cell r="H757">
            <v>9000</v>
          </cell>
          <cell r="I757">
            <v>0</v>
          </cell>
          <cell r="J757">
            <v>9000</v>
          </cell>
          <cell r="K757">
            <v>0</v>
          </cell>
          <cell r="L757">
            <v>0</v>
          </cell>
          <cell r="M757">
            <v>3336.85</v>
          </cell>
          <cell r="N757">
            <v>5663.15</v>
          </cell>
          <cell r="O757">
            <v>0.37</v>
          </cell>
        </row>
        <row r="758">
          <cell r="A758" t="str">
            <v>620.20.35.001-4570.03</v>
          </cell>
          <cell r="B758" t="str">
            <v>620</v>
          </cell>
          <cell r="C758" t="str">
            <v>20</v>
          </cell>
          <cell r="D758" t="str">
            <v>35</v>
          </cell>
          <cell r="E758" t="str">
            <v>001</v>
          </cell>
          <cell r="F758" t="str">
            <v>4570.03</v>
          </cell>
          <cell r="G758" t="str">
            <v>Charges for Services-Golf Carts</v>
          </cell>
          <cell r="H758">
            <v>42000</v>
          </cell>
          <cell r="I758">
            <v>0</v>
          </cell>
          <cell r="J758">
            <v>42000</v>
          </cell>
          <cell r="K758">
            <v>0</v>
          </cell>
          <cell r="L758">
            <v>0</v>
          </cell>
          <cell r="M758">
            <v>13906.08</v>
          </cell>
          <cell r="N758">
            <v>28093.919999999998</v>
          </cell>
          <cell r="O758">
            <v>0.33</v>
          </cell>
        </row>
        <row r="759">
          <cell r="A759" t="str">
            <v>620.20.35.001-4570.04</v>
          </cell>
          <cell r="B759" t="str">
            <v>620</v>
          </cell>
          <cell r="C759" t="str">
            <v>20</v>
          </cell>
          <cell r="D759" t="str">
            <v>35</v>
          </cell>
          <cell r="E759" t="str">
            <v>001</v>
          </cell>
          <cell r="F759" t="str">
            <v>4570.04</v>
          </cell>
          <cell r="G759" t="str">
            <v>Charges for Services-Golf Snack Bar Operations</v>
          </cell>
          <cell r="H759">
            <v>26800</v>
          </cell>
          <cell r="I759">
            <v>0</v>
          </cell>
          <cell r="J759">
            <v>26800</v>
          </cell>
          <cell r="K759">
            <v>0</v>
          </cell>
          <cell r="L759">
            <v>0</v>
          </cell>
          <cell r="M759">
            <v>6721.23</v>
          </cell>
          <cell r="N759">
            <v>20078.77</v>
          </cell>
          <cell r="O759">
            <v>0.25</v>
          </cell>
        </row>
        <row r="760">
          <cell r="A760" t="str">
            <v>620.20.35.001-4570.05</v>
          </cell>
          <cell r="B760" t="str">
            <v>620</v>
          </cell>
          <cell r="C760" t="str">
            <v>20</v>
          </cell>
          <cell r="D760" t="str">
            <v>35</v>
          </cell>
          <cell r="E760" t="str">
            <v>001</v>
          </cell>
          <cell r="F760" t="str">
            <v>4570.05</v>
          </cell>
          <cell r="G760" t="str">
            <v>Charges for Services-Golf Restaurant Operations</v>
          </cell>
          <cell r="H760">
            <v>37900</v>
          </cell>
          <cell r="I760">
            <v>0</v>
          </cell>
          <cell r="J760">
            <v>37900</v>
          </cell>
          <cell r="K760">
            <v>0</v>
          </cell>
          <cell r="L760">
            <v>0</v>
          </cell>
          <cell r="M760">
            <v>0</v>
          </cell>
          <cell r="N760">
            <v>37900</v>
          </cell>
          <cell r="O760">
            <v>0</v>
          </cell>
        </row>
        <row r="761">
          <cell r="A761" t="str">
            <v>620.20.35.001-4570.06</v>
          </cell>
          <cell r="B761" t="str">
            <v>620</v>
          </cell>
          <cell r="C761" t="str">
            <v>20</v>
          </cell>
          <cell r="D761" t="str">
            <v>35</v>
          </cell>
          <cell r="E761" t="str">
            <v>001</v>
          </cell>
          <cell r="F761" t="str">
            <v>4570.06</v>
          </cell>
          <cell r="G761" t="str">
            <v>Charges for Services-Golf Common Area Maintenance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 t="str">
            <v>+++</v>
          </cell>
        </row>
        <row r="762">
          <cell r="A762" t="str">
            <v>620.20.35.001-4570.07</v>
          </cell>
          <cell r="B762" t="str">
            <v>620</v>
          </cell>
          <cell r="C762" t="str">
            <v>20</v>
          </cell>
          <cell r="D762" t="str">
            <v>35</v>
          </cell>
          <cell r="E762" t="str">
            <v>001</v>
          </cell>
          <cell r="F762" t="str">
            <v>4570.07</v>
          </cell>
          <cell r="G762" t="str">
            <v>Charges for Services-Golf Facility Use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 t="str">
            <v>+++</v>
          </cell>
        </row>
        <row r="763">
          <cell r="A763" t="str">
            <v>620.20.35.001-4570.08</v>
          </cell>
          <cell r="B763" t="str">
            <v>620</v>
          </cell>
          <cell r="C763" t="str">
            <v>20</v>
          </cell>
          <cell r="D763" t="str">
            <v>35</v>
          </cell>
          <cell r="E763" t="str">
            <v>001</v>
          </cell>
          <cell r="F763" t="str">
            <v>4570.08</v>
          </cell>
          <cell r="G763" t="str">
            <v>Charges for Services-Golf Banquet Rentals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 t="str">
            <v>+++</v>
          </cell>
        </row>
        <row r="764">
          <cell r="A764" t="str">
            <v>620.20.35.001-4570.09</v>
          </cell>
          <cell r="B764" t="str">
            <v>620</v>
          </cell>
          <cell r="C764" t="str">
            <v>20</v>
          </cell>
          <cell r="D764" t="str">
            <v>35</v>
          </cell>
          <cell r="E764" t="str">
            <v>001</v>
          </cell>
          <cell r="F764" t="str">
            <v>4570.09</v>
          </cell>
          <cell r="G764" t="str">
            <v>Charges for Services-Golf Merchandise Fees</v>
          </cell>
          <cell r="H764">
            <v>4600</v>
          </cell>
          <cell r="I764">
            <v>0</v>
          </cell>
          <cell r="J764">
            <v>4600</v>
          </cell>
          <cell r="K764">
            <v>0</v>
          </cell>
          <cell r="L764">
            <v>0</v>
          </cell>
          <cell r="M764">
            <v>2415.79</v>
          </cell>
          <cell r="N764">
            <v>2184.21</v>
          </cell>
          <cell r="O764">
            <v>0.53</v>
          </cell>
        </row>
        <row r="765">
          <cell r="A765" t="str">
            <v>620.20.35.001-4570.10</v>
          </cell>
          <cell r="B765" t="str">
            <v>620</v>
          </cell>
          <cell r="C765" t="str">
            <v>20</v>
          </cell>
          <cell r="D765" t="str">
            <v>35</v>
          </cell>
          <cell r="E765" t="str">
            <v>001</v>
          </cell>
          <cell r="F765" t="str">
            <v>4570.10</v>
          </cell>
          <cell r="G765" t="str">
            <v>Charges for Services-Golf Golf Lesson Fees</v>
          </cell>
          <cell r="H765">
            <v>1300</v>
          </cell>
          <cell r="I765">
            <v>0</v>
          </cell>
          <cell r="J765">
            <v>1300</v>
          </cell>
          <cell r="K765">
            <v>0</v>
          </cell>
          <cell r="L765">
            <v>0</v>
          </cell>
          <cell r="M765">
            <v>529</v>
          </cell>
          <cell r="N765">
            <v>771</v>
          </cell>
          <cell r="O765">
            <v>0.41</v>
          </cell>
        </row>
        <row r="766">
          <cell r="A766" t="str">
            <v>620.20.35.001-4570.11</v>
          </cell>
          <cell r="B766" t="str">
            <v>620</v>
          </cell>
          <cell r="C766" t="str">
            <v>20</v>
          </cell>
          <cell r="D766" t="str">
            <v>35</v>
          </cell>
          <cell r="E766" t="str">
            <v>001</v>
          </cell>
          <cell r="F766" t="str">
            <v>4570.11</v>
          </cell>
          <cell r="G766" t="str">
            <v>Charges for Services-Golf Other Golf Shop Fees</v>
          </cell>
          <cell r="H766">
            <v>500</v>
          </cell>
          <cell r="I766">
            <v>0</v>
          </cell>
          <cell r="J766">
            <v>500</v>
          </cell>
          <cell r="K766">
            <v>0</v>
          </cell>
          <cell r="L766">
            <v>0</v>
          </cell>
          <cell r="M766">
            <v>91.3</v>
          </cell>
          <cell r="N766">
            <v>408.7</v>
          </cell>
          <cell r="O766">
            <v>0.18</v>
          </cell>
        </row>
        <row r="767">
          <cell r="A767" t="str">
            <v>620.20.35.001-4584.06</v>
          </cell>
          <cell r="B767" t="str">
            <v>620</v>
          </cell>
          <cell r="C767" t="str">
            <v>20</v>
          </cell>
          <cell r="D767" t="str">
            <v>35</v>
          </cell>
          <cell r="E767" t="str">
            <v>001</v>
          </cell>
          <cell r="F767" t="str">
            <v>4584.06</v>
          </cell>
          <cell r="G767" t="str">
            <v>Charges for Services-Recreation/General Revenue Agency Revenue</v>
          </cell>
          <cell r="H767">
            <v>150000</v>
          </cell>
          <cell r="I767">
            <v>-150000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 t="str">
            <v>+++</v>
          </cell>
        </row>
        <row r="768">
          <cell r="A768" t="str">
            <v>620.20.35.001-4700.01</v>
          </cell>
          <cell r="B768" t="str">
            <v>620</v>
          </cell>
          <cell r="C768" t="str">
            <v>20</v>
          </cell>
          <cell r="D768" t="str">
            <v>35</v>
          </cell>
          <cell r="E768" t="str">
            <v>001</v>
          </cell>
          <cell r="F768" t="str">
            <v>4700.01</v>
          </cell>
          <cell r="G768" t="str">
            <v>Investment Earnings Interest on Investments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 t="str">
            <v>+++</v>
          </cell>
        </row>
        <row r="769">
          <cell r="A769" t="str">
            <v>620.20.35.001-4700.07</v>
          </cell>
          <cell r="B769" t="str">
            <v>620</v>
          </cell>
          <cell r="C769" t="str">
            <v>20</v>
          </cell>
          <cell r="D769" t="str">
            <v>35</v>
          </cell>
          <cell r="E769" t="str">
            <v>001</v>
          </cell>
          <cell r="F769" t="str">
            <v>4700.07</v>
          </cell>
          <cell r="G769" t="str">
            <v>Investment Earnings Trust Accounts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 t="str">
            <v>+++</v>
          </cell>
        </row>
        <row r="770">
          <cell r="A770" t="str">
            <v>620.20.35.001-4700.21</v>
          </cell>
          <cell r="B770" t="str">
            <v>620</v>
          </cell>
          <cell r="C770" t="str">
            <v>20</v>
          </cell>
          <cell r="D770" t="str">
            <v>35</v>
          </cell>
          <cell r="E770" t="str">
            <v>001</v>
          </cell>
          <cell r="F770" t="str">
            <v>4700.21</v>
          </cell>
          <cell r="G770" t="str">
            <v>Investment Earnings Unallocated Investment Expense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 t="str">
            <v>+++</v>
          </cell>
        </row>
        <row r="771">
          <cell r="A771" t="str">
            <v>620.20.35.001-4850.07</v>
          </cell>
          <cell r="B771" t="str">
            <v>620</v>
          </cell>
          <cell r="C771" t="str">
            <v>20</v>
          </cell>
          <cell r="D771" t="str">
            <v>35</v>
          </cell>
          <cell r="E771" t="str">
            <v>001</v>
          </cell>
          <cell r="F771" t="str">
            <v>4850.07</v>
          </cell>
          <cell r="G771" t="str">
            <v>Other Revenue Misc Reimbursement</v>
          </cell>
          <cell r="H771">
            <v>20000</v>
          </cell>
          <cell r="I771">
            <v>0</v>
          </cell>
          <cell r="J771">
            <v>20000</v>
          </cell>
          <cell r="K771">
            <v>0</v>
          </cell>
          <cell r="L771">
            <v>0</v>
          </cell>
          <cell r="M771">
            <v>6461.12</v>
          </cell>
          <cell r="N771">
            <v>13538.88</v>
          </cell>
          <cell r="O771">
            <v>0.32</v>
          </cell>
        </row>
        <row r="772">
          <cell r="A772" t="str">
            <v>620.20.35.001-4850.12</v>
          </cell>
          <cell r="B772" t="str">
            <v>620</v>
          </cell>
          <cell r="C772" t="str">
            <v>20</v>
          </cell>
          <cell r="D772" t="str">
            <v>35</v>
          </cell>
          <cell r="E772" t="str">
            <v>001</v>
          </cell>
          <cell r="F772" t="str">
            <v>4850.12</v>
          </cell>
          <cell r="G772" t="str">
            <v>Other Revenue Miscellaneous Receipts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 t="str">
            <v>+++</v>
          </cell>
        </row>
        <row r="773">
          <cell r="A773" t="str">
            <v>620.20.35.001-4850.29</v>
          </cell>
          <cell r="B773" t="str">
            <v>620</v>
          </cell>
          <cell r="C773" t="str">
            <v>20</v>
          </cell>
          <cell r="D773" t="str">
            <v>35</v>
          </cell>
          <cell r="E773" t="str">
            <v>001</v>
          </cell>
          <cell r="F773" t="str">
            <v>4850.29</v>
          </cell>
          <cell r="G773" t="str">
            <v>Other Revenue Discounts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 t="str">
            <v>+++</v>
          </cell>
        </row>
        <row r="774">
          <cell r="A774" t="str">
            <v>620.20.35.001-4900.25</v>
          </cell>
          <cell r="B774" t="str">
            <v>620</v>
          </cell>
          <cell r="C774" t="str">
            <v>20</v>
          </cell>
          <cell r="D774" t="str">
            <v>35</v>
          </cell>
          <cell r="E774" t="str">
            <v>001</v>
          </cell>
          <cell r="F774" t="str">
            <v>4900.25</v>
          </cell>
          <cell r="G774" t="str">
            <v>Other Financing Sources Op Transfer In-Dev Mitigation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 t="str">
            <v>+++</v>
          </cell>
        </row>
        <row r="775">
          <cell r="A775" t="str">
            <v>620.20.35.001-4900.88</v>
          </cell>
          <cell r="B775" t="str">
            <v>620</v>
          </cell>
          <cell r="C775" t="str">
            <v>20</v>
          </cell>
          <cell r="D775" t="str">
            <v>35</v>
          </cell>
          <cell r="E775" t="str">
            <v>001</v>
          </cell>
          <cell r="F775" t="str">
            <v>4900.88</v>
          </cell>
          <cell r="G775" t="str">
            <v>Other Financing Sources Op Transfer In-Payroll Tax Ben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 t="str">
            <v>+++</v>
          </cell>
        </row>
        <row r="776">
          <cell r="A776" t="str">
            <v>620.20.35.001-4900.94</v>
          </cell>
          <cell r="B776" t="str">
            <v>620</v>
          </cell>
          <cell r="C776" t="str">
            <v>20</v>
          </cell>
          <cell r="D776" t="str">
            <v>35</v>
          </cell>
          <cell r="E776" t="str">
            <v>001</v>
          </cell>
          <cell r="F776" t="str">
            <v>4900.94</v>
          </cell>
          <cell r="G776" t="str">
            <v>Other Financing Sources Op Transfer In-RDA Captial Proj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 t="str">
            <v>+++</v>
          </cell>
        </row>
        <row r="777">
          <cell r="A777" t="str">
            <v>630.00.00.900-4900.01</v>
          </cell>
          <cell r="B777" t="str">
            <v>630</v>
          </cell>
          <cell r="C777" t="str">
            <v>00</v>
          </cell>
          <cell r="D777" t="str">
            <v>00</v>
          </cell>
          <cell r="E777" t="str">
            <v>900</v>
          </cell>
          <cell r="F777" t="str">
            <v>4900.01</v>
          </cell>
          <cell r="G777" t="str">
            <v>Other Financing Sources Op Transfer In-General Fund</v>
          </cell>
          <cell r="H777">
            <v>250000</v>
          </cell>
          <cell r="I777">
            <v>0</v>
          </cell>
          <cell r="J777">
            <v>250000</v>
          </cell>
          <cell r="K777">
            <v>0</v>
          </cell>
          <cell r="L777">
            <v>0</v>
          </cell>
          <cell r="M777">
            <v>0</v>
          </cell>
          <cell r="N777">
            <v>250000</v>
          </cell>
          <cell r="O777">
            <v>0</v>
          </cell>
        </row>
        <row r="778">
          <cell r="A778" t="str">
            <v>630.40.80.015-4500.14</v>
          </cell>
          <cell r="B778" t="str">
            <v>630</v>
          </cell>
          <cell r="C778" t="str">
            <v>40</v>
          </cell>
          <cell r="D778" t="str">
            <v>80</v>
          </cell>
          <cell r="E778" t="str">
            <v>015</v>
          </cell>
          <cell r="F778" t="str">
            <v>4500.14</v>
          </cell>
          <cell r="G778" t="str">
            <v>Charges for Services-Public Works Sewer PFIP Zone 22</v>
          </cell>
          <cell r="H778">
            <v>20430</v>
          </cell>
          <cell r="I778">
            <v>0</v>
          </cell>
          <cell r="J778">
            <v>20430</v>
          </cell>
          <cell r="K778">
            <v>0</v>
          </cell>
          <cell r="L778">
            <v>0</v>
          </cell>
          <cell r="M778">
            <v>0</v>
          </cell>
          <cell r="N778">
            <v>20430</v>
          </cell>
          <cell r="O778">
            <v>0</v>
          </cell>
        </row>
        <row r="779">
          <cell r="A779" t="str">
            <v>630.40.80.015-4500.15</v>
          </cell>
          <cell r="B779" t="str">
            <v>630</v>
          </cell>
          <cell r="C779" t="str">
            <v>40</v>
          </cell>
          <cell r="D779" t="str">
            <v>80</v>
          </cell>
          <cell r="E779" t="str">
            <v>015</v>
          </cell>
          <cell r="F779" t="str">
            <v>4500.15</v>
          </cell>
          <cell r="G779" t="str">
            <v>Charges for Services-Public Works Sewer PFIP Zone 23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 t="str">
            <v>+++</v>
          </cell>
        </row>
        <row r="780">
          <cell r="A780" t="str">
            <v>630.40.80.015-4500.16</v>
          </cell>
          <cell r="B780" t="str">
            <v>630</v>
          </cell>
          <cell r="C780" t="str">
            <v>40</v>
          </cell>
          <cell r="D780" t="str">
            <v>80</v>
          </cell>
          <cell r="E780" t="str">
            <v>015</v>
          </cell>
          <cell r="F780" t="str">
            <v>4500.16</v>
          </cell>
          <cell r="G780" t="str">
            <v>Charges for Services-Public Works Sewer PFIP Zone 24</v>
          </cell>
          <cell r="H780">
            <v>539000</v>
          </cell>
          <cell r="I780">
            <v>0</v>
          </cell>
          <cell r="J780">
            <v>539000</v>
          </cell>
          <cell r="K780">
            <v>0</v>
          </cell>
          <cell r="L780">
            <v>0</v>
          </cell>
          <cell r="M780">
            <v>312581</v>
          </cell>
          <cell r="N780">
            <v>226419</v>
          </cell>
          <cell r="O780">
            <v>0.57999999999999996</v>
          </cell>
        </row>
        <row r="781">
          <cell r="A781" t="str">
            <v>630.40.80.015-4500.17</v>
          </cell>
          <cell r="B781" t="str">
            <v>630</v>
          </cell>
          <cell r="C781" t="str">
            <v>40</v>
          </cell>
          <cell r="D781" t="str">
            <v>80</v>
          </cell>
          <cell r="E781" t="str">
            <v>015</v>
          </cell>
          <cell r="F781" t="str">
            <v>4500.17</v>
          </cell>
          <cell r="G781" t="str">
            <v>Charges for Services-Public Works Sewer Force Main(ABC)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 t="str">
            <v>+++</v>
          </cell>
        </row>
        <row r="782">
          <cell r="A782" t="str">
            <v>630.40.80.015-4500.18</v>
          </cell>
          <cell r="B782" t="str">
            <v>630</v>
          </cell>
          <cell r="C782" t="str">
            <v>40</v>
          </cell>
          <cell r="D782" t="str">
            <v>80</v>
          </cell>
          <cell r="E782" t="str">
            <v>015</v>
          </cell>
          <cell r="F782" t="str">
            <v>4500.18</v>
          </cell>
          <cell r="G782" t="str">
            <v>Charges for Services-Public Works Sewer Force Main "A" Overlay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 t="str">
            <v>+++</v>
          </cell>
        </row>
        <row r="783">
          <cell r="A783" t="str">
            <v>630.40.80.015-4500.38</v>
          </cell>
          <cell r="B783" t="str">
            <v>630</v>
          </cell>
          <cell r="C783" t="str">
            <v>40</v>
          </cell>
          <cell r="D783" t="str">
            <v>80</v>
          </cell>
          <cell r="E783" t="str">
            <v>015</v>
          </cell>
          <cell r="F783" t="str">
            <v>4500.38</v>
          </cell>
          <cell r="G783" t="str">
            <v>Charges for Services-Public Works PFIP-Sewer Zone 21</v>
          </cell>
          <cell r="H783">
            <v>59400</v>
          </cell>
          <cell r="I783">
            <v>0</v>
          </cell>
          <cell r="J783">
            <v>59400</v>
          </cell>
          <cell r="K783">
            <v>0</v>
          </cell>
          <cell r="L783">
            <v>0</v>
          </cell>
          <cell r="M783">
            <v>4923</v>
          </cell>
          <cell r="N783">
            <v>54477</v>
          </cell>
          <cell r="O783">
            <v>0.08</v>
          </cell>
        </row>
        <row r="784">
          <cell r="A784" t="str">
            <v>630.40.80.015-4500.42</v>
          </cell>
          <cell r="B784" t="str">
            <v>630</v>
          </cell>
          <cell r="C784" t="str">
            <v>40</v>
          </cell>
          <cell r="D784" t="str">
            <v>80</v>
          </cell>
          <cell r="E784" t="str">
            <v>015</v>
          </cell>
          <cell r="F784" t="str">
            <v>4500.42</v>
          </cell>
          <cell r="G784" t="str">
            <v>Charges for Services-Public Works Sewer PFIP Zone 25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13536</v>
          </cell>
          <cell r="N784">
            <v>-13536</v>
          </cell>
          <cell r="O784" t="str">
            <v>+++</v>
          </cell>
        </row>
        <row r="785">
          <cell r="A785" t="str">
            <v>630.40.80.015-4500.43</v>
          </cell>
          <cell r="B785" t="str">
            <v>630</v>
          </cell>
          <cell r="C785" t="str">
            <v>40</v>
          </cell>
          <cell r="D785" t="str">
            <v>80</v>
          </cell>
          <cell r="E785" t="str">
            <v>015</v>
          </cell>
          <cell r="F785" t="str">
            <v>4500.43</v>
          </cell>
          <cell r="G785" t="str">
            <v>Charges for Services-Public Works Sewer PFIP Zone 26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 t="str">
            <v>+++</v>
          </cell>
        </row>
        <row r="786">
          <cell r="A786" t="str">
            <v>630.40.80.015-4700.01</v>
          </cell>
          <cell r="B786" t="str">
            <v>630</v>
          </cell>
          <cell r="C786" t="str">
            <v>40</v>
          </cell>
          <cell r="D786" t="str">
            <v>80</v>
          </cell>
          <cell r="E786" t="str">
            <v>015</v>
          </cell>
          <cell r="F786" t="str">
            <v>4700.01</v>
          </cell>
          <cell r="G786" t="str">
            <v>Investment Earnings Interest on Investments</v>
          </cell>
          <cell r="H786">
            <v>50000</v>
          </cell>
          <cell r="I786">
            <v>0</v>
          </cell>
          <cell r="J786">
            <v>50000</v>
          </cell>
          <cell r="K786">
            <v>0</v>
          </cell>
          <cell r="L786">
            <v>0</v>
          </cell>
          <cell r="M786">
            <v>0</v>
          </cell>
          <cell r="N786">
            <v>50000</v>
          </cell>
          <cell r="O786">
            <v>0</v>
          </cell>
        </row>
        <row r="787">
          <cell r="A787" t="str">
            <v>630.40.80.015-4700.08</v>
          </cell>
          <cell r="B787" t="str">
            <v>630</v>
          </cell>
          <cell r="C787" t="str">
            <v>40</v>
          </cell>
          <cell r="D787" t="str">
            <v>80</v>
          </cell>
          <cell r="E787" t="str">
            <v>015</v>
          </cell>
          <cell r="F787" t="str">
            <v>4700.08</v>
          </cell>
          <cell r="G787" t="str">
            <v>Investment Earnings 4000 Due Pump Station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 t="str">
            <v>+++</v>
          </cell>
        </row>
        <row r="788">
          <cell r="A788" t="str">
            <v>630.40.80.015-4700.19</v>
          </cell>
          <cell r="B788" t="str">
            <v>630</v>
          </cell>
          <cell r="C788" t="str">
            <v>40</v>
          </cell>
          <cell r="D788" t="str">
            <v>80</v>
          </cell>
          <cell r="E788" t="str">
            <v>015</v>
          </cell>
          <cell r="F788" t="str">
            <v>4700.19</v>
          </cell>
          <cell r="G788" t="str">
            <v>Investment Earnings Market Value Change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 t="str">
            <v>+++</v>
          </cell>
        </row>
        <row r="789">
          <cell r="A789" t="str">
            <v>630.40.80.015-4700.21</v>
          </cell>
          <cell r="B789" t="str">
            <v>630</v>
          </cell>
          <cell r="C789" t="str">
            <v>40</v>
          </cell>
          <cell r="D789" t="str">
            <v>80</v>
          </cell>
          <cell r="E789" t="str">
            <v>015</v>
          </cell>
          <cell r="F789" t="str">
            <v>4700.21</v>
          </cell>
          <cell r="G789" t="str">
            <v>Investment Earnings Unallocated Investment Expense</v>
          </cell>
          <cell r="H789">
            <v>-5500</v>
          </cell>
          <cell r="I789">
            <v>0</v>
          </cell>
          <cell r="J789">
            <v>-5500</v>
          </cell>
          <cell r="K789">
            <v>0</v>
          </cell>
          <cell r="L789">
            <v>0</v>
          </cell>
          <cell r="M789">
            <v>0</v>
          </cell>
          <cell r="N789">
            <v>-5500</v>
          </cell>
          <cell r="O789">
            <v>0</v>
          </cell>
        </row>
        <row r="790">
          <cell r="A790" t="str">
            <v>630.40.80.015-4850.07</v>
          </cell>
          <cell r="B790" t="str">
            <v>630</v>
          </cell>
          <cell r="C790" t="str">
            <v>40</v>
          </cell>
          <cell r="D790" t="str">
            <v>80</v>
          </cell>
          <cell r="E790" t="str">
            <v>015</v>
          </cell>
          <cell r="F790" t="str">
            <v>4850.07</v>
          </cell>
          <cell r="G790" t="str">
            <v>Other Revenue Misc Reimbursement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 t="str">
            <v>+++</v>
          </cell>
        </row>
        <row r="791">
          <cell r="A791" t="str">
            <v>630.40.80.015-4850.08</v>
          </cell>
          <cell r="B791" t="str">
            <v>630</v>
          </cell>
          <cell r="C791" t="str">
            <v>40</v>
          </cell>
          <cell r="D791" t="str">
            <v>80</v>
          </cell>
          <cell r="E791" t="str">
            <v>015</v>
          </cell>
          <cell r="F791" t="str">
            <v>4850.08</v>
          </cell>
          <cell r="G791" t="str">
            <v>Other Revenue Misc Reimbursement-Developers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 t="str">
            <v>+++</v>
          </cell>
        </row>
        <row r="792">
          <cell r="A792" t="str">
            <v>640 - Sewer M-4900.65</v>
          </cell>
          <cell r="B792" t="str">
            <v>640</v>
          </cell>
          <cell r="C792" t="str">
            <v xml:space="preserve">- </v>
          </cell>
          <cell r="D792" t="str">
            <v>ew</v>
          </cell>
          <cell r="E792" t="str">
            <v>r M</v>
          </cell>
          <cell r="F792" t="str">
            <v>4900.65</v>
          </cell>
          <cell r="G792" t="str">
            <v>Other Financing Sources Op Transfer In-Sewer Fee Improve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 t="str">
            <v>+++</v>
          </cell>
        </row>
        <row r="793">
          <cell r="A793" t="str">
            <v>640.00.00.900-4500.08</v>
          </cell>
          <cell r="B793" t="str">
            <v>640</v>
          </cell>
          <cell r="C793" t="str">
            <v>00</v>
          </cell>
          <cell r="D793" t="str">
            <v>00</v>
          </cell>
          <cell r="E793" t="str">
            <v>900</v>
          </cell>
          <cell r="F793" t="str">
            <v>4500.08</v>
          </cell>
          <cell r="G793" t="str">
            <v>Charges for Services-Public Works Sewer Farm Rental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640.00.00.900-4900.65</v>
          </cell>
          <cell r="B794" t="str">
            <v>640</v>
          </cell>
          <cell r="C794" t="str">
            <v>00</v>
          </cell>
          <cell r="D794" t="str">
            <v>00</v>
          </cell>
          <cell r="E794" t="str">
            <v>900</v>
          </cell>
          <cell r="F794" t="str">
            <v>4900.65</v>
          </cell>
          <cell r="G794" t="str">
            <v>Other Financing Sources Op Transfer In-Sewer Fee Improve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  <row r="795">
          <cell r="A795" t="str">
            <v>640.40.80.015-4475.26</v>
          </cell>
          <cell r="B795" t="str">
            <v>640</v>
          </cell>
          <cell r="C795" t="str">
            <v>40</v>
          </cell>
          <cell r="D795" t="str">
            <v>80</v>
          </cell>
          <cell r="E795" t="str">
            <v>015</v>
          </cell>
          <cell r="F795" t="str">
            <v>4475.26</v>
          </cell>
          <cell r="G795" t="str">
            <v>Intergovernmental Grants-State/County SJV Air Pollution Grant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 t="str">
            <v>+++</v>
          </cell>
        </row>
        <row r="796">
          <cell r="A796" t="str">
            <v>640.40.80.015-4475.30</v>
          </cell>
          <cell r="B796" t="str">
            <v>640</v>
          </cell>
          <cell r="C796" t="str">
            <v>40</v>
          </cell>
          <cell r="D796" t="str">
            <v>80</v>
          </cell>
          <cell r="E796" t="str">
            <v>015</v>
          </cell>
          <cell r="F796" t="str">
            <v>4475.30</v>
          </cell>
          <cell r="G796" t="str">
            <v>Intergovernmental Grants-State/County CA Energy Commission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 t="str">
            <v>+++</v>
          </cell>
        </row>
        <row r="797">
          <cell r="A797" t="str">
            <v>640.40.80.015-4500.06</v>
          </cell>
          <cell r="B797" t="str">
            <v>640</v>
          </cell>
          <cell r="C797" t="str">
            <v>40</v>
          </cell>
          <cell r="D797" t="str">
            <v>80</v>
          </cell>
          <cell r="E797" t="str">
            <v>015</v>
          </cell>
          <cell r="F797" t="str">
            <v>4500.06</v>
          </cell>
          <cell r="G797" t="str">
            <v>Charges for Services-Public Works Sewer Service Fee</v>
          </cell>
          <cell r="H797">
            <v>15921570</v>
          </cell>
          <cell r="I797">
            <v>0</v>
          </cell>
          <cell r="J797">
            <v>15921570</v>
          </cell>
          <cell r="K797">
            <v>921.26</v>
          </cell>
          <cell r="L797">
            <v>0</v>
          </cell>
          <cell r="M797">
            <v>4039032.01</v>
          </cell>
          <cell r="N797">
            <v>11882537.99</v>
          </cell>
          <cell r="O797">
            <v>0.25</v>
          </cell>
        </row>
        <row r="798">
          <cell r="A798" t="str">
            <v>640.40.80.015-4500.07</v>
          </cell>
          <cell r="B798" t="str">
            <v>640</v>
          </cell>
          <cell r="C798" t="str">
            <v>40</v>
          </cell>
          <cell r="D798" t="str">
            <v>80</v>
          </cell>
          <cell r="E798" t="str">
            <v>015</v>
          </cell>
          <cell r="F798" t="str">
            <v>4500.07</v>
          </cell>
          <cell r="G798" t="str">
            <v>Charges for Services-Public Works Sewer Fee-City of Lathrop</v>
          </cell>
          <cell r="H798">
            <v>1538450</v>
          </cell>
          <cell r="I798">
            <v>0</v>
          </cell>
          <cell r="J798">
            <v>1538450</v>
          </cell>
          <cell r="K798">
            <v>0</v>
          </cell>
          <cell r="L798">
            <v>0</v>
          </cell>
          <cell r="M798">
            <v>133036.34</v>
          </cell>
          <cell r="N798">
            <v>1405413.66</v>
          </cell>
          <cell r="O798">
            <v>0.09</v>
          </cell>
        </row>
        <row r="799">
          <cell r="A799" t="str">
            <v>640.40.80.015-4500.08</v>
          </cell>
          <cell r="B799" t="str">
            <v>640</v>
          </cell>
          <cell r="C799" t="str">
            <v>40</v>
          </cell>
          <cell r="D799" t="str">
            <v>80</v>
          </cell>
          <cell r="E799" t="str">
            <v>015</v>
          </cell>
          <cell r="F799" t="str">
            <v>4500.08</v>
          </cell>
          <cell r="G799" t="str">
            <v>Charges for Services-Public Works Sewer Farm Rental</v>
          </cell>
          <cell r="H799">
            <v>100000</v>
          </cell>
          <cell r="I799">
            <v>0</v>
          </cell>
          <cell r="J799">
            <v>100000</v>
          </cell>
          <cell r="K799">
            <v>0</v>
          </cell>
          <cell r="L799">
            <v>0</v>
          </cell>
          <cell r="M799">
            <v>8080.28</v>
          </cell>
          <cell r="N799">
            <v>91919.72</v>
          </cell>
          <cell r="O799">
            <v>0.08</v>
          </cell>
        </row>
        <row r="800">
          <cell r="A800" t="str">
            <v>640.40.80.015-4500.09</v>
          </cell>
          <cell r="B800" t="str">
            <v>640</v>
          </cell>
          <cell r="C800" t="str">
            <v>40</v>
          </cell>
          <cell r="D800" t="str">
            <v>80</v>
          </cell>
          <cell r="E800" t="str">
            <v>015</v>
          </cell>
          <cell r="F800" t="str">
            <v>4500.09</v>
          </cell>
          <cell r="G800" t="str">
            <v>Charges for Services-Public Works Sewer Fee-Outside District Fee</v>
          </cell>
          <cell r="H800">
            <v>150000</v>
          </cell>
          <cell r="I800">
            <v>0</v>
          </cell>
          <cell r="J800">
            <v>150000</v>
          </cell>
          <cell r="K800">
            <v>0</v>
          </cell>
          <cell r="L800">
            <v>0</v>
          </cell>
          <cell r="M800">
            <v>0</v>
          </cell>
          <cell r="N800">
            <v>150000</v>
          </cell>
          <cell r="O800">
            <v>0</v>
          </cell>
        </row>
        <row r="801">
          <cell r="A801" t="str">
            <v>640.40.80.015-4500.24</v>
          </cell>
          <cell r="B801" t="str">
            <v>640</v>
          </cell>
          <cell r="C801" t="str">
            <v>40</v>
          </cell>
          <cell r="D801" t="str">
            <v>80</v>
          </cell>
          <cell r="E801" t="str">
            <v>015</v>
          </cell>
          <cell r="F801" t="str">
            <v>4500.24</v>
          </cell>
          <cell r="G801" t="str">
            <v>Charges for Services-Public Works Penalties</v>
          </cell>
          <cell r="H801">
            <v>30000</v>
          </cell>
          <cell r="I801">
            <v>0</v>
          </cell>
          <cell r="J801">
            <v>30000</v>
          </cell>
          <cell r="K801">
            <v>0</v>
          </cell>
          <cell r="L801">
            <v>0</v>
          </cell>
          <cell r="M801">
            <v>42</v>
          </cell>
          <cell r="N801">
            <v>29958</v>
          </cell>
          <cell r="O801">
            <v>0</v>
          </cell>
        </row>
        <row r="802">
          <cell r="A802" t="str">
            <v>640.40.80.015-4700.01</v>
          </cell>
          <cell r="B802" t="str">
            <v>640</v>
          </cell>
          <cell r="C802" t="str">
            <v>40</v>
          </cell>
          <cell r="D802" t="str">
            <v>80</v>
          </cell>
          <cell r="E802" t="str">
            <v>015</v>
          </cell>
          <cell r="F802" t="str">
            <v>4700.01</v>
          </cell>
          <cell r="G802" t="str">
            <v>Investment Earnings Interest on Investments</v>
          </cell>
          <cell r="H802">
            <v>475000</v>
          </cell>
          <cell r="I802">
            <v>0</v>
          </cell>
          <cell r="J802">
            <v>475000</v>
          </cell>
          <cell r="K802">
            <v>0</v>
          </cell>
          <cell r="L802">
            <v>0</v>
          </cell>
          <cell r="M802">
            <v>0</v>
          </cell>
          <cell r="N802">
            <v>475000</v>
          </cell>
          <cell r="O802">
            <v>0</v>
          </cell>
        </row>
        <row r="803">
          <cell r="A803" t="str">
            <v>640.40.80.015-4700.02</v>
          </cell>
          <cell r="B803" t="str">
            <v>640</v>
          </cell>
          <cell r="C803" t="str">
            <v>40</v>
          </cell>
          <cell r="D803" t="str">
            <v>80</v>
          </cell>
          <cell r="E803" t="str">
            <v>015</v>
          </cell>
          <cell r="F803" t="str">
            <v>4700.02</v>
          </cell>
          <cell r="G803" t="str">
            <v>Investment Earnings Lease Trust Account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 t="str">
            <v>+++</v>
          </cell>
        </row>
        <row r="804">
          <cell r="A804" t="str">
            <v>640.40.80.015-4700.07</v>
          </cell>
          <cell r="B804" t="str">
            <v>640</v>
          </cell>
          <cell r="C804" t="str">
            <v>40</v>
          </cell>
          <cell r="D804" t="str">
            <v>80</v>
          </cell>
          <cell r="E804" t="str">
            <v>015</v>
          </cell>
          <cell r="F804" t="str">
            <v>4700.07</v>
          </cell>
          <cell r="G804" t="str">
            <v>Investment Earnings Trust Accounts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 t="str">
            <v>+++</v>
          </cell>
        </row>
        <row r="805">
          <cell r="A805" t="str">
            <v>640.40.80.015-4700.09</v>
          </cell>
          <cell r="B805" t="str">
            <v>640</v>
          </cell>
          <cell r="C805" t="str">
            <v>40</v>
          </cell>
          <cell r="D805" t="str">
            <v>80</v>
          </cell>
          <cell r="E805" t="str">
            <v>015</v>
          </cell>
          <cell r="F805" t="str">
            <v>4700.09</v>
          </cell>
          <cell r="G805" t="str">
            <v>Investment Earnings 2003 Issue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 t="str">
            <v>+++</v>
          </cell>
        </row>
        <row r="806">
          <cell r="A806" t="str">
            <v>640.40.80.015-4700.19</v>
          </cell>
          <cell r="B806" t="str">
            <v>640</v>
          </cell>
          <cell r="C806" t="str">
            <v>40</v>
          </cell>
          <cell r="D806" t="str">
            <v>80</v>
          </cell>
          <cell r="E806" t="str">
            <v>015</v>
          </cell>
          <cell r="F806" t="str">
            <v>4700.19</v>
          </cell>
          <cell r="G806" t="str">
            <v>Investment Earnings Market Value Change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 t="str">
            <v>+++</v>
          </cell>
        </row>
        <row r="807">
          <cell r="A807" t="str">
            <v>640.40.80.015-4700.21</v>
          </cell>
          <cell r="B807" t="str">
            <v>640</v>
          </cell>
          <cell r="C807" t="str">
            <v>40</v>
          </cell>
          <cell r="D807" t="str">
            <v>80</v>
          </cell>
          <cell r="E807" t="str">
            <v>015</v>
          </cell>
          <cell r="F807" t="str">
            <v>4700.21</v>
          </cell>
          <cell r="G807" t="str">
            <v>Investment Earnings Unallocated Investment Expense</v>
          </cell>
          <cell r="H807">
            <v>-35000</v>
          </cell>
          <cell r="I807">
            <v>0</v>
          </cell>
          <cell r="J807">
            <v>-35000</v>
          </cell>
          <cell r="K807">
            <v>0</v>
          </cell>
          <cell r="L807">
            <v>0</v>
          </cell>
          <cell r="M807">
            <v>0</v>
          </cell>
          <cell r="N807">
            <v>-35000</v>
          </cell>
          <cell r="O807">
            <v>0</v>
          </cell>
        </row>
        <row r="808">
          <cell r="A808" t="str">
            <v>640.40.80.015-4850.01</v>
          </cell>
          <cell r="B808" t="str">
            <v>640</v>
          </cell>
          <cell r="C808" t="str">
            <v>40</v>
          </cell>
          <cell r="D808" t="str">
            <v>80</v>
          </cell>
          <cell r="E808" t="str">
            <v>015</v>
          </cell>
          <cell r="F808" t="str">
            <v>4850.01</v>
          </cell>
          <cell r="G808" t="str">
            <v>Other Revenue Sale of Property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 t="str">
            <v>+++</v>
          </cell>
        </row>
        <row r="809">
          <cell r="A809" t="str">
            <v>640.40.80.015-4850.07</v>
          </cell>
          <cell r="B809" t="str">
            <v>640</v>
          </cell>
          <cell r="C809" t="str">
            <v>40</v>
          </cell>
          <cell r="D809" t="str">
            <v>80</v>
          </cell>
          <cell r="E809" t="str">
            <v>015</v>
          </cell>
          <cell r="F809" t="str">
            <v>4850.07</v>
          </cell>
          <cell r="G809" t="str">
            <v>Other Revenue Misc Reimbursement</v>
          </cell>
          <cell r="H809">
            <v>85000</v>
          </cell>
          <cell r="I809">
            <v>0</v>
          </cell>
          <cell r="J809">
            <v>85000</v>
          </cell>
          <cell r="K809">
            <v>0</v>
          </cell>
          <cell r="L809">
            <v>0</v>
          </cell>
          <cell r="M809">
            <v>36895.589999999997</v>
          </cell>
          <cell r="N809">
            <v>48104.41</v>
          </cell>
          <cell r="O809">
            <v>0.43</v>
          </cell>
        </row>
        <row r="810">
          <cell r="A810" t="str">
            <v>640.40.80.015-4850.10</v>
          </cell>
          <cell r="B810" t="str">
            <v>640</v>
          </cell>
          <cell r="C810" t="str">
            <v>40</v>
          </cell>
          <cell r="D810" t="str">
            <v>80</v>
          </cell>
          <cell r="E810" t="str">
            <v>015</v>
          </cell>
          <cell r="F810" t="str">
            <v>4850.10</v>
          </cell>
          <cell r="G810" t="str">
            <v>Other Revenue Settlements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 t="str">
            <v>+++</v>
          </cell>
        </row>
        <row r="811">
          <cell r="A811" t="str">
            <v>640.40.80.015-4850.12</v>
          </cell>
          <cell r="B811" t="str">
            <v>640</v>
          </cell>
          <cell r="C811" t="str">
            <v>40</v>
          </cell>
          <cell r="D811" t="str">
            <v>80</v>
          </cell>
          <cell r="E811" t="str">
            <v>015</v>
          </cell>
          <cell r="F811" t="str">
            <v>4850.12</v>
          </cell>
          <cell r="G811" t="str">
            <v>Other Revenue Miscellaneous Receipts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 t="str">
            <v>+++</v>
          </cell>
        </row>
        <row r="812">
          <cell r="A812" t="str">
            <v>640.40.80.015-4850.13</v>
          </cell>
          <cell r="B812" t="str">
            <v>640</v>
          </cell>
          <cell r="C812" t="str">
            <v>40</v>
          </cell>
          <cell r="D812" t="str">
            <v>80</v>
          </cell>
          <cell r="E812" t="str">
            <v>015</v>
          </cell>
          <cell r="F812" t="str">
            <v>4850.13</v>
          </cell>
          <cell r="G812" t="str">
            <v>Other Revenue Rebates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 t="str">
            <v>+++</v>
          </cell>
        </row>
        <row r="813">
          <cell r="A813" t="str">
            <v>640.40.80.015-4850.29</v>
          </cell>
          <cell r="B813" t="str">
            <v>640</v>
          </cell>
          <cell r="C813" t="str">
            <v>40</v>
          </cell>
          <cell r="D813" t="str">
            <v>80</v>
          </cell>
          <cell r="E813" t="str">
            <v>015</v>
          </cell>
          <cell r="F813" t="str">
            <v>4850.29</v>
          </cell>
          <cell r="G813" t="str">
            <v>Other Revenue Discounts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 t="str">
            <v>+++</v>
          </cell>
        </row>
        <row r="814">
          <cell r="A814" t="str">
            <v>640.40.80.015-4900.00</v>
          </cell>
          <cell r="B814" t="str">
            <v>640</v>
          </cell>
          <cell r="C814" t="str">
            <v>40</v>
          </cell>
          <cell r="D814" t="str">
            <v>80</v>
          </cell>
          <cell r="E814" t="str">
            <v>015</v>
          </cell>
          <cell r="F814" t="str">
            <v>4900.00</v>
          </cell>
          <cell r="G814" t="str">
            <v>Other Financing Sources Undesignated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 t="str">
            <v>+++</v>
          </cell>
        </row>
        <row r="815">
          <cell r="A815" t="str">
            <v>640.40.80.015-4900.03</v>
          </cell>
          <cell r="B815" t="str">
            <v>640</v>
          </cell>
          <cell r="C815" t="str">
            <v>40</v>
          </cell>
          <cell r="D815" t="str">
            <v>80</v>
          </cell>
          <cell r="E815" t="str">
            <v>015</v>
          </cell>
          <cell r="F815" t="str">
            <v>4900.03</v>
          </cell>
          <cell r="G815" t="str">
            <v>Other Financing Sources Donated Infrastructure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 t="str">
            <v>+++</v>
          </cell>
        </row>
        <row r="816">
          <cell r="A816" t="str">
            <v>640.40.80.015-4900.04</v>
          </cell>
          <cell r="B816" t="str">
            <v>640</v>
          </cell>
          <cell r="C816" t="str">
            <v>40</v>
          </cell>
          <cell r="D816" t="str">
            <v>80</v>
          </cell>
          <cell r="E816" t="str">
            <v>015</v>
          </cell>
          <cell r="F816" t="str">
            <v>4900.04</v>
          </cell>
          <cell r="G816" t="str">
            <v>Other Financing Sources Long Term Debt Proceeds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 t="str">
            <v>+++</v>
          </cell>
        </row>
        <row r="817">
          <cell r="A817" t="str">
            <v>640.40.80.015-4900.25</v>
          </cell>
          <cell r="B817" t="str">
            <v>640</v>
          </cell>
          <cell r="C817" t="str">
            <v>40</v>
          </cell>
          <cell r="D817" t="str">
            <v>80</v>
          </cell>
          <cell r="E817" t="str">
            <v>015</v>
          </cell>
          <cell r="F817" t="str">
            <v>4900.25</v>
          </cell>
          <cell r="G817" t="str">
            <v>Other Financing Sources Op Transfer In-Dev Mitigation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 t="str">
            <v>+++</v>
          </cell>
        </row>
        <row r="818">
          <cell r="A818" t="str">
            <v>640.40.80.015-4900.88</v>
          </cell>
          <cell r="B818" t="str">
            <v>640</v>
          </cell>
          <cell r="C818" t="str">
            <v>40</v>
          </cell>
          <cell r="D818" t="str">
            <v>80</v>
          </cell>
          <cell r="E818" t="str">
            <v>015</v>
          </cell>
          <cell r="F818" t="str">
            <v>4900.88</v>
          </cell>
          <cell r="G818" t="str">
            <v>Other Financing Sources Op Transfer In-Payroll Tax Ben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 t="str">
            <v>+++</v>
          </cell>
        </row>
        <row r="819">
          <cell r="A819" t="str">
            <v>640.40.80.015-4900.94</v>
          </cell>
          <cell r="B819" t="str">
            <v>640</v>
          </cell>
          <cell r="C819" t="str">
            <v>40</v>
          </cell>
          <cell r="D819" t="str">
            <v>80</v>
          </cell>
          <cell r="E819" t="str">
            <v>015</v>
          </cell>
          <cell r="F819" t="str">
            <v>4900.94</v>
          </cell>
          <cell r="G819" t="str">
            <v>Other Financing Sources Op Transfer In-RDA Captial Proj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 t="str">
            <v>+++</v>
          </cell>
        </row>
        <row r="820">
          <cell r="A820" t="str">
            <v>640.40.80.675-4500.48</v>
          </cell>
          <cell r="B820" t="str">
            <v>640</v>
          </cell>
          <cell r="C820" t="str">
            <v>40</v>
          </cell>
          <cell r="D820" t="str">
            <v>80</v>
          </cell>
          <cell r="E820" t="str">
            <v>675</v>
          </cell>
          <cell r="F820" t="str">
            <v>4500.48</v>
          </cell>
          <cell r="G820" t="str">
            <v>Charges for Services-Public Works CNG Fuel Pump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 t="str">
            <v>+++</v>
          </cell>
        </row>
        <row r="821">
          <cell r="A821" t="str">
            <v>650 - Sewer Im-4900.64</v>
          </cell>
          <cell r="B821" t="str">
            <v>650</v>
          </cell>
          <cell r="C821" t="str">
            <v xml:space="preserve">- </v>
          </cell>
          <cell r="D821" t="str">
            <v>ew</v>
          </cell>
          <cell r="E821" t="str">
            <v>r I</v>
          </cell>
          <cell r="F821" t="str">
            <v>4900.64</v>
          </cell>
          <cell r="G821" t="str">
            <v>Other Financing Sources Op Transfer In-Sewer M&amp;O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 t="str">
            <v>+++</v>
          </cell>
        </row>
        <row r="822">
          <cell r="A822" t="str">
            <v>650.00.00.900-4900.64</v>
          </cell>
          <cell r="B822" t="str">
            <v>650</v>
          </cell>
          <cell r="C822" t="str">
            <v>00</v>
          </cell>
          <cell r="D822" t="str">
            <v>00</v>
          </cell>
          <cell r="E822" t="str">
            <v>900</v>
          </cell>
          <cell r="F822" t="str">
            <v>4900.64</v>
          </cell>
          <cell r="G822" t="str">
            <v>Other Financing Sources Op Transfer In-Sewer M&amp;O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 t="str">
            <v>+++</v>
          </cell>
        </row>
        <row r="823">
          <cell r="A823" t="str">
            <v>650.40.80.015-4400.08</v>
          </cell>
          <cell r="B823" t="str">
            <v>650</v>
          </cell>
          <cell r="C823" t="str">
            <v>40</v>
          </cell>
          <cell r="D823" t="str">
            <v>80</v>
          </cell>
          <cell r="E823" t="str">
            <v>015</v>
          </cell>
          <cell r="F823" t="str">
            <v>4400.08</v>
          </cell>
          <cell r="G823" t="str">
            <v>Intergovernmental Revenues Lathrop 14.7% WQCF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 t="str">
            <v>+++</v>
          </cell>
        </row>
        <row r="824">
          <cell r="A824" t="str">
            <v>650.40.80.015-4400.09</v>
          </cell>
          <cell r="B824" t="str">
            <v>650</v>
          </cell>
          <cell r="C824" t="str">
            <v>40</v>
          </cell>
          <cell r="D824" t="str">
            <v>80</v>
          </cell>
          <cell r="E824" t="str">
            <v>015</v>
          </cell>
          <cell r="F824" t="str">
            <v>4400.09</v>
          </cell>
          <cell r="G824" t="str">
            <v>Intergovernmental Revenues SWRCB Prop 13 WQCF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 t="str">
            <v>+++</v>
          </cell>
        </row>
        <row r="825">
          <cell r="A825" t="str">
            <v>650.40.80.015-4500.10</v>
          </cell>
          <cell r="B825" t="str">
            <v>650</v>
          </cell>
          <cell r="C825" t="str">
            <v>40</v>
          </cell>
          <cell r="D825" t="str">
            <v>80</v>
          </cell>
          <cell r="E825" t="str">
            <v>015</v>
          </cell>
          <cell r="F825" t="str">
            <v>4500.10</v>
          </cell>
          <cell r="G825" t="str">
            <v>Charges for Services-Public Works Sewer Connection Fee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 t="str">
            <v>+++</v>
          </cell>
        </row>
        <row r="826">
          <cell r="A826" t="str">
            <v>650.40.80.015-4500.11</v>
          </cell>
          <cell r="B826" t="str">
            <v>650</v>
          </cell>
          <cell r="C826" t="str">
            <v>40</v>
          </cell>
          <cell r="D826" t="str">
            <v>80</v>
          </cell>
          <cell r="E826" t="str">
            <v>015</v>
          </cell>
          <cell r="F826" t="str">
            <v>4500.11</v>
          </cell>
          <cell r="G826" t="str">
            <v>Charges for Services-Public Works Sewer Connection Fee-WQCF Exp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 t="str">
            <v>+++</v>
          </cell>
        </row>
        <row r="827">
          <cell r="A827" t="str">
            <v>650.40.80.015-4500.12</v>
          </cell>
          <cell r="B827" t="str">
            <v>650</v>
          </cell>
          <cell r="C827" t="str">
            <v>40</v>
          </cell>
          <cell r="D827" t="str">
            <v>80</v>
          </cell>
          <cell r="E827" t="str">
            <v>015</v>
          </cell>
          <cell r="F827" t="str">
            <v>4500.12</v>
          </cell>
          <cell r="G827" t="str">
            <v>Charges for Services-Public Works WQCF Phase III</v>
          </cell>
          <cell r="H827">
            <v>2878360</v>
          </cell>
          <cell r="I827">
            <v>0</v>
          </cell>
          <cell r="J827">
            <v>2878360</v>
          </cell>
          <cell r="K827">
            <v>0</v>
          </cell>
          <cell r="L827">
            <v>0</v>
          </cell>
          <cell r="M827">
            <v>1430955.64</v>
          </cell>
          <cell r="N827">
            <v>1447404.36</v>
          </cell>
          <cell r="O827">
            <v>0.5</v>
          </cell>
        </row>
        <row r="828">
          <cell r="A828" t="str">
            <v>650.40.80.015-4500.13</v>
          </cell>
          <cell r="B828" t="str">
            <v>650</v>
          </cell>
          <cell r="C828" t="str">
            <v>40</v>
          </cell>
          <cell r="D828" t="str">
            <v>80</v>
          </cell>
          <cell r="E828" t="str">
            <v>015</v>
          </cell>
          <cell r="F828" t="str">
            <v>4500.13</v>
          </cell>
          <cell r="G828" t="str">
            <v>Charges for Services-Public Works WQCF Phase III-Completion</v>
          </cell>
          <cell r="H828">
            <v>1482100</v>
          </cell>
          <cell r="I828">
            <v>0</v>
          </cell>
          <cell r="J828">
            <v>1482100</v>
          </cell>
          <cell r="K828">
            <v>0</v>
          </cell>
          <cell r="L828">
            <v>0</v>
          </cell>
          <cell r="M828">
            <v>747456.52</v>
          </cell>
          <cell r="N828">
            <v>734643.48</v>
          </cell>
          <cell r="O828">
            <v>0.5</v>
          </cell>
        </row>
        <row r="829">
          <cell r="A829" t="str">
            <v>650.40.80.015-4500.39</v>
          </cell>
          <cell r="B829" t="str">
            <v>650</v>
          </cell>
          <cell r="C829" t="str">
            <v>40</v>
          </cell>
          <cell r="D829" t="str">
            <v>80</v>
          </cell>
          <cell r="E829" t="str">
            <v>015</v>
          </cell>
          <cell r="F829" t="str">
            <v>4500.39</v>
          </cell>
          <cell r="G829" t="str">
            <v>Charges for Services-Public Works Pestana Sewer Assessment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 t="str">
            <v>+++</v>
          </cell>
        </row>
        <row r="830">
          <cell r="A830" t="str">
            <v>650.40.80.015-4500.40</v>
          </cell>
          <cell r="B830" t="str">
            <v>650</v>
          </cell>
          <cell r="C830" t="str">
            <v>40</v>
          </cell>
          <cell r="D830" t="str">
            <v>80</v>
          </cell>
          <cell r="E830" t="str">
            <v>015</v>
          </cell>
          <cell r="F830" t="str">
            <v>4500.40</v>
          </cell>
          <cell r="G830" t="str">
            <v>Charges for Services-Public Works Industrial Waste Pipeline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 t="str">
            <v>+++</v>
          </cell>
        </row>
        <row r="831">
          <cell r="A831" t="str">
            <v>650.40.80.015-4700.01</v>
          </cell>
          <cell r="B831" t="str">
            <v>650</v>
          </cell>
          <cell r="C831" t="str">
            <v>40</v>
          </cell>
          <cell r="D831" t="str">
            <v>80</v>
          </cell>
          <cell r="E831" t="str">
            <v>015</v>
          </cell>
          <cell r="F831" t="str">
            <v>4700.01</v>
          </cell>
          <cell r="G831" t="str">
            <v>Investment Earnings Interest on Investments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 t="str">
            <v>+++</v>
          </cell>
        </row>
        <row r="832">
          <cell r="A832" t="str">
            <v>650.40.80.015-4700.07</v>
          </cell>
          <cell r="B832" t="str">
            <v>650</v>
          </cell>
          <cell r="C832" t="str">
            <v>40</v>
          </cell>
          <cell r="D832" t="str">
            <v>80</v>
          </cell>
          <cell r="E832" t="str">
            <v>015</v>
          </cell>
          <cell r="F832" t="str">
            <v>4700.07</v>
          </cell>
          <cell r="G832" t="str">
            <v>Investment Earnings Trust Accounts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 t="str">
            <v>+++</v>
          </cell>
        </row>
        <row r="833">
          <cell r="A833" t="str">
            <v>650.40.80.015-4700.09</v>
          </cell>
          <cell r="B833" t="str">
            <v>650</v>
          </cell>
          <cell r="C833" t="str">
            <v>40</v>
          </cell>
          <cell r="D833" t="str">
            <v>80</v>
          </cell>
          <cell r="E833" t="str">
            <v>015</v>
          </cell>
          <cell r="F833" t="str">
            <v>4700.09</v>
          </cell>
          <cell r="G833" t="str">
            <v>Investment Earnings 2003 Issue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 t="str">
            <v>+++</v>
          </cell>
        </row>
        <row r="834">
          <cell r="A834" t="str">
            <v>650.40.80.015-4700.19</v>
          </cell>
          <cell r="B834" t="str">
            <v>650</v>
          </cell>
          <cell r="C834" t="str">
            <v>40</v>
          </cell>
          <cell r="D834" t="str">
            <v>80</v>
          </cell>
          <cell r="E834" t="str">
            <v>015</v>
          </cell>
          <cell r="F834" t="str">
            <v>4700.19</v>
          </cell>
          <cell r="G834" t="str">
            <v>Investment Earnings Market Value Change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 t="str">
            <v>+++</v>
          </cell>
        </row>
        <row r="835">
          <cell r="A835" t="str">
            <v>650.40.80.015-4700.21</v>
          </cell>
          <cell r="B835" t="str">
            <v>650</v>
          </cell>
          <cell r="C835" t="str">
            <v>40</v>
          </cell>
          <cell r="D835" t="str">
            <v>80</v>
          </cell>
          <cell r="E835" t="str">
            <v>015</v>
          </cell>
          <cell r="F835" t="str">
            <v>4700.21</v>
          </cell>
          <cell r="G835" t="str">
            <v>Investment Earnings Unallocated Investment Expense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 t="str">
            <v>+++</v>
          </cell>
        </row>
        <row r="836">
          <cell r="A836" t="str">
            <v>650.40.80.015-4850.04</v>
          </cell>
          <cell r="B836" t="str">
            <v>650</v>
          </cell>
          <cell r="C836" t="str">
            <v>40</v>
          </cell>
          <cell r="D836" t="str">
            <v>80</v>
          </cell>
          <cell r="E836" t="str">
            <v>015</v>
          </cell>
          <cell r="F836" t="str">
            <v>4850.04</v>
          </cell>
          <cell r="G836" t="str">
            <v>Other Revenue Rental of Property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 t="str">
            <v>+++</v>
          </cell>
        </row>
        <row r="837">
          <cell r="A837" t="str">
            <v>650.40.80.015-4850.07</v>
          </cell>
          <cell r="B837" t="str">
            <v>650</v>
          </cell>
          <cell r="C837" t="str">
            <v>40</v>
          </cell>
          <cell r="D837" t="str">
            <v>80</v>
          </cell>
          <cell r="E837" t="str">
            <v>015</v>
          </cell>
          <cell r="F837" t="str">
            <v>4850.07</v>
          </cell>
          <cell r="G837" t="str">
            <v>Other Revenue Misc Reimbursement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 t="str">
            <v>+++</v>
          </cell>
        </row>
        <row r="838">
          <cell r="A838" t="str">
            <v>650.40.80.015-4900.00</v>
          </cell>
          <cell r="B838" t="str">
            <v>650</v>
          </cell>
          <cell r="C838" t="str">
            <v>40</v>
          </cell>
          <cell r="D838" t="str">
            <v>80</v>
          </cell>
          <cell r="E838" t="str">
            <v>015</v>
          </cell>
          <cell r="F838" t="str">
            <v>4900.00</v>
          </cell>
          <cell r="G838" t="str">
            <v>Other Financing Sources Undesignated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 t="str">
            <v>+++</v>
          </cell>
        </row>
        <row r="839">
          <cell r="A839" t="str">
            <v>650.40.80.015-4900.04</v>
          </cell>
          <cell r="B839" t="str">
            <v>650</v>
          </cell>
          <cell r="C839" t="str">
            <v>40</v>
          </cell>
          <cell r="D839" t="str">
            <v>80</v>
          </cell>
          <cell r="E839" t="str">
            <v>015</v>
          </cell>
          <cell r="F839" t="str">
            <v>4900.04</v>
          </cell>
          <cell r="G839" t="str">
            <v>Other Financing Sources Long Term Debt Proceeds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 t="str">
            <v>+++</v>
          </cell>
        </row>
        <row r="840">
          <cell r="A840" t="str">
            <v>660.40.75.001-4450.14</v>
          </cell>
          <cell r="B840" t="str">
            <v>660</v>
          </cell>
          <cell r="C840" t="str">
            <v>40</v>
          </cell>
          <cell r="D840" t="str">
            <v>75</v>
          </cell>
          <cell r="E840" t="str">
            <v>001</v>
          </cell>
          <cell r="F840" t="str">
            <v>4450.14</v>
          </cell>
          <cell r="G840" t="str">
            <v>Intergovernmental Grants-Federal CMAQ Program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 t="str">
            <v>+++</v>
          </cell>
        </row>
        <row r="841">
          <cell r="A841" t="str">
            <v>660.40.75.001-4475.10</v>
          </cell>
          <cell r="B841" t="str">
            <v>660</v>
          </cell>
          <cell r="C841" t="str">
            <v>40</v>
          </cell>
          <cell r="D841" t="str">
            <v>75</v>
          </cell>
          <cell r="E841" t="str">
            <v>001</v>
          </cell>
          <cell r="F841" t="str">
            <v>4475.10</v>
          </cell>
          <cell r="G841" t="str">
            <v>Intergovernmental Grants-State/County Used Oil Recycling</v>
          </cell>
          <cell r="H841">
            <v>19000</v>
          </cell>
          <cell r="I841">
            <v>0</v>
          </cell>
          <cell r="J841">
            <v>19000</v>
          </cell>
          <cell r="K841">
            <v>0</v>
          </cell>
          <cell r="L841">
            <v>0</v>
          </cell>
          <cell r="M841">
            <v>0</v>
          </cell>
          <cell r="N841">
            <v>19000</v>
          </cell>
          <cell r="O841">
            <v>0</v>
          </cell>
        </row>
        <row r="842">
          <cell r="A842" t="str">
            <v>660.40.75.001-4475.11</v>
          </cell>
          <cell r="B842" t="str">
            <v>660</v>
          </cell>
          <cell r="C842" t="str">
            <v>40</v>
          </cell>
          <cell r="D842" t="str">
            <v>75</v>
          </cell>
          <cell r="E842" t="str">
            <v>001</v>
          </cell>
          <cell r="F842" t="str">
            <v>4475.11</v>
          </cell>
          <cell r="G842" t="str">
            <v>Intergovernmental Grants-State/County Beverage Container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 t="str">
            <v>+++</v>
          </cell>
        </row>
        <row r="843">
          <cell r="A843" t="str">
            <v>660.40.75.001-4475.26</v>
          </cell>
          <cell r="B843" t="str">
            <v>660</v>
          </cell>
          <cell r="C843" t="str">
            <v>40</v>
          </cell>
          <cell r="D843" t="str">
            <v>75</v>
          </cell>
          <cell r="E843" t="str">
            <v>001</v>
          </cell>
          <cell r="F843" t="str">
            <v>4475.26</v>
          </cell>
          <cell r="G843" t="str">
            <v>Intergovernmental Grants-State/County SJV Air Pollution Grant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 t="str">
            <v>+++</v>
          </cell>
        </row>
        <row r="844">
          <cell r="A844" t="str">
            <v>660.40.75.001-4500.19</v>
          </cell>
          <cell r="B844" t="str">
            <v>660</v>
          </cell>
          <cell r="C844" t="str">
            <v>40</v>
          </cell>
          <cell r="D844" t="str">
            <v>75</v>
          </cell>
          <cell r="E844" t="str">
            <v>001</v>
          </cell>
          <cell r="F844" t="str">
            <v>4500.19</v>
          </cell>
          <cell r="G844" t="str">
            <v>Charges for Services-Public Works Solid Waste-Residential</v>
          </cell>
          <cell r="H844">
            <v>8670590</v>
          </cell>
          <cell r="I844">
            <v>0</v>
          </cell>
          <cell r="J844">
            <v>8670590</v>
          </cell>
          <cell r="K844">
            <v>637.47</v>
          </cell>
          <cell r="L844">
            <v>0</v>
          </cell>
          <cell r="M844">
            <v>2267925.0299999998</v>
          </cell>
          <cell r="N844">
            <v>6402664.9699999997</v>
          </cell>
          <cell r="O844">
            <v>0.26</v>
          </cell>
        </row>
        <row r="845">
          <cell r="A845" t="str">
            <v>660.40.75.001-4500.20</v>
          </cell>
          <cell r="B845" t="str">
            <v>660</v>
          </cell>
          <cell r="C845" t="str">
            <v>40</v>
          </cell>
          <cell r="D845" t="str">
            <v>75</v>
          </cell>
          <cell r="E845" t="str">
            <v>001</v>
          </cell>
          <cell r="F845" t="str">
            <v>4500.20</v>
          </cell>
          <cell r="G845" t="str">
            <v>Charges for Services-Public Works Solid Waste-Commercial</v>
          </cell>
          <cell r="H845">
            <v>3994785</v>
          </cell>
          <cell r="I845">
            <v>0</v>
          </cell>
          <cell r="J845">
            <v>3994785</v>
          </cell>
          <cell r="K845">
            <v>90.75</v>
          </cell>
          <cell r="L845">
            <v>0</v>
          </cell>
          <cell r="M845">
            <v>895080.16</v>
          </cell>
          <cell r="N845">
            <v>3099704.84</v>
          </cell>
          <cell r="O845">
            <v>0.22</v>
          </cell>
        </row>
        <row r="846">
          <cell r="A846" t="str">
            <v>660.40.75.001-4500.21</v>
          </cell>
          <cell r="B846" t="str">
            <v>660</v>
          </cell>
          <cell r="C846" t="str">
            <v>40</v>
          </cell>
          <cell r="D846" t="str">
            <v>75</v>
          </cell>
          <cell r="E846" t="str">
            <v>001</v>
          </cell>
          <cell r="F846" t="str">
            <v>4500.21</v>
          </cell>
          <cell r="G846" t="str">
            <v>Charges for Services-Public Works Solid Waste-Drop Box</v>
          </cell>
          <cell r="H846">
            <v>891440</v>
          </cell>
          <cell r="I846">
            <v>0</v>
          </cell>
          <cell r="J846">
            <v>891440</v>
          </cell>
          <cell r="K846">
            <v>0</v>
          </cell>
          <cell r="L846">
            <v>0</v>
          </cell>
          <cell r="M846">
            <v>196117.89</v>
          </cell>
          <cell r="N846">
            <v>695322.11</v>
          </cell>
          <cell r="O846">
            <v>0.22</v>
          </cell>
        </row>
        <row r="847">
          <cell r="A847" t="str">
            <v>660.40.75.001-4500.24</v>
          </cell>
          <cell r="B847" t="str">
            <v>660</v>
          </cell>
          <cell r="C847" t="str">
            <v>40</v>
          </cell>
          <cell r="D847" t="str">
            <v>75</v>
          </cell>
          <cell r="E847" t="str">
            <v>001</v>
          </cell>
          <cell r="F847" t="str">
            <v>4500.24</v>
          </cell>
          <cell r="G847" t="str">
            <v>Charges for Services-Public Works Penalties</v>
          </cell>
          <cell r="H847">
            <v>23500</v>
          </cell>
          <cell r="I847">
            <v>0</v>
          </cell>
          <cell r="J847">
            <v>23500</v>
          </cell>
          <cell r="K847">
            <v>0</v>
          </cell>
          <cell r="L847">
            <v>0</v>
          </cell>
          <cell r="M847">
            <v>149.31</v>
          </cell>
          <cell r="N847">
            <v>23350.69</v>
          </cell>
          <cell r="O847">
            <v>0.01</v>
          </cell>
        </row>
        <row r="848">
          <cell r="A848" t="str">
            <v>660.40.75.001-4500.46</v>
          </cell>
          <cell r="B848" t="str">
            <v>660</v>
          </cell>
          <cell r="C848" t="str">
            <v>40</v>
          </cell>
          <cell r="D848" t="str">
            <v>75</v>
          </cell>
          <cell r="E848" t="str">
            <v>001</v>
          </cell>
          <cell r="F848" t="str">
            <v>4500.46</v>
          </cell>
          <cell r="G848" t="str">
            <v>Charges for Services-Public Works Solid Waste - Service Initiation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 t="str">
            <v>+++</v>
          </cell>
        </row>
        <row r="849">
          <cell r="A849" t="str">
            <v>660.40.75.001-4700.01</v>
          </cell>
          <cell r="B849" t="str">
            <v>660</v>
          </cell>
          <cell r="C849" t="str">
            <v>40</v>
          </cell>
          <cell r="D849" t="str">
            <v>75</v>
          </cell>
          <cell r="E849" t="str">
            <v>001</v>
          </cell>
          <cell r="F849" t="str">
            <v>4700.01</v>
          </cell>
          <cell r="G849" t="str">
            <v>Investment Earnings Interest on Investments</v>
          </cell>
          <cell r="H849">
            <v>15000</v>
          </cell>
          <cell r="I849">
            <v>0</v>
          </cell>
          <cell r="J849">
            <v>15000</v>
          </cell>
          <cell r="K849">
            <v>0</v>
          </cell>
          <cell r="L849">
            <v>0</v>
          </cell>
          <cell r="M849">
            <v>0</v>
          </cell>
          <cell r="N849">
            <v>15000</v>
          </cell>
          <cell r="O849">
            <v>0</v>
          </cell>
        </row>
        <row r="850">
          <cell r="A850" t="str">
            <v>660.40.75.001-4700.10</v>
          </cell>
          <cell r="B850" t="str">
            <v>660</v>
          </cell>
          <cell r="C850" t="str">
            <v>40</v>
          </cell>
          <cell r="D850" t="str">
            <v>75</v>
          </cell>
          <cell r="E850" t="str">
            <v>001</v>
          </cell>
          <cell r="F850" t="str">
            <v>4700.10</v>
          </cell>
          <cell r="G850" t="str">
            <v>Investment Earnings Used Oil Block Grant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 t="str">
            <v>+++</v>
          </cell>
        </row>
        <row r="851">
          <cell r="A851" t="str">
            <v>660.40.75.001-4700.19</v>
          </cell>
          <cell r="B851" t="str">
            <v>660</v>
          </cell>
          <cell r="C851" t="str">
            <v>40</v>
          </cell>
          <cell r="D851" t="str">
            <v>75</v>
          </cell>
          <cell r="E851" t="str">
            <v>001</v>
          </cell>
          <cell r="F851" t="str">
            <v>4700.19</v>
          </cell>
          <cell r="G851" t="str">
            <v>Investment Earnings Market Value Change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 t="str">
            <v>+++</v>
          </cell>
        </row>
        <row r="852">
          <cell r="A852" t="str">
            <v>660.40.75.001-4700.21</v>
          </cell>
          <cell r="B852" t="str">
            <v>660</v>
          </cell>
          <cell r="C852" t="str">
            <v>40</v>
          </cell>
          <cell r="D852" t="str">
            <v>75</v>
          </cell>
          <cell r="E852" t="str">
            <v>001</v>
          </cell>
          <cell r="F852" t="str">
            <v>4700.21</v>
          </cell>
          <cell r="G852" t="str">
            <v>Investment Earnings Unallocated Investment Expense</v>
          </cell>
          <cell r="H852">
            <v>-1500</v>
          </cell>
          <cell r="I852">
            <v>0</v>
          </cell>
          <cell r="J852">
            <v>-1500</v>
          </cell>
          <cell r="K852">
            <v>0</v>
          </cell>
          <cell r="L852">
            <v>0</v>
          </cell>
          <cell r="M852">
            <v>0</v>
          </cell>
          <cell r="N852">
            <v>-1500</v>
          </cell>
          <cell r="O852">
            <v>0</v>
          </cell>
        </row>
        <row r="853">
          <cell r="A853" t="str">
            <v>660.40.75.001-4850.01</v>
          </cell>
          <cell r="B853" t="str">
            <v>660</v>
          </cell>
          <cell r="C853" t="str">
            <v>40</v>
          </cell>
          <cell r="D853" t="str">
            <v>75</v>
          </cell>
          <cell r="E853" t="str">
            <v>001</v>
          </cell>
          <cell r="F853" t="str">
            <v>4850.01</v>
          </cell>
          <cell r="G853" t="str">
            <v>Other Revenue Sale of Property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 t="str">
            <v>+++</v>
          </cell>
        </row>
        <row r="854">
          <cell r="A854" t="str">
            <v>660.40.75.001-4850.07</v>
          </cell>
          <cell r="B854" t="str">
            <v>660</v>
          </cell>
          <cell r="C854" t="str">
            <v>40</v>
          </cell>
          <cell r="D854" t="str">
            <v>75</v>
          </cell>
          <cell r="E854" t="str">
            <v>001</v>
          </cell>
          <cell r="F854" t="str">
            <v>4850.07</v>
          </cell>
          <cell r="G854" t="str">
            <v>Other Revenue Misc Reimbursement</v>
          </cell>
          <cell r="H854">
            <v>12500</v>
          </cell>
          <cell r="I854">
            <v>0</v>
          </cell>
          <cell r="J854">
            <v>12500</v>
          </cell>
          <cell r="K854">
            <v>0</v>
          </cell>
          <cell r="L854">
            <v>0</v>
          </cell>
          <cell r="M854">
            <v>432</v>
          </cell>
          <cell r="N854">
            <v>12068</v>
          </cell>
          <cell r="O854">
            <v>0.03</v>
          </cell>
        </row>
        <row r="855">
          <cell r="A855" t="str">
            <v>660.40.75.001-4850.12</v>
          </cell>
          <cell r="B855" t="str">
            <v>660</v>
          </cell>
          <cell r="C855" t="str">
            <v>40</v>
          </cell>
          <cell r="D855" t="str">
            <v>75</v>
          </cell>
          <cell r="E855" t="str">
            <v>001</v>
          </cell>
          <cell r="F855" t="str">
            <v>4850.12</v>
          </cell>
          <cell r="G855" t="str">
            <v>Other Revenue Miscellaneous Receipts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 t="str">
            <v>+++</v>
          </cell>
        </row>
        <row r="856">
          <cell r="A856" t="str">
            <v>660.40.75.001-4850.14</v>
          </cell>
          <cell r="B856" t="str">
            <v>660</v>
          </cell>
          <cell r="C856" t="str">
            <v>40</v>
          </cell>
          <cell r="D856" t="str">
            <v>75</v>
          </cell>
          <cell r="E856" t="str">
            <v>001</v>
          </cell>
          <cell r="F856" t="str">
            <v>4850.14</v>
          </cell>
          <cell r="G856" t="str">
            <v>Other Revenue Curbside Recyclables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 t="str">
            <v>+++</v>
          </cell>
        </row>
        <row r="857">
          <cell r="A857" t="str">
            <v>660.40.75.001-4850.15</v>
          </cell>
          <cell r="B857" t="str">
            <v>660</v>
          </cell>
          <cell r="C857" t="str">
            <v>40</v>
          </cell>
          <cell r="D857" t="str">
            <v>75</v>
          </cell>
          <cell r="E857" t="str">
            <v>001</v>
          </cell>
          <cell r="F857" t="str">
            <v>4850.15</v>
          </cell>
          <cell r="G857" t="str">
            <v>Other Revenue Beverage Container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 t="str">
            <v>+++</v>
          </cell>
        </row>
        <row r="858">
          <cell r="A858" t="str">
            <v>660.40.75.001-4850.29</v>
          </cell>
          <cell r="B858" t="str">
            <v>660</v>
          </cell>
          <cell r="C858" t="str">
            <v>40</v>
          </cell>
          <cell r="D858" t="str">
            <v>75</v>
          </cell>
          <cell r="E858" t="str">
            <v>001</v>
          </cell>
          <cell r="F858" t="str">
            <v>4850.29</v>
          </cell>
          <cell r="G858" t="str">
            <v>Other Revenue Discounts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 t="str">
            <v>+++</v>
          </cell>
        </row>
        <row r="859">
          <cell r="A859" t="str">
            <v>660.40.75.001-4850.37</v>
          </cell>
          <cell r="B859" t="str">
            <v>660</v>
          </cell>
          <cell r="C859" t="str">
            <v>40</v>
          </cell>
          <cell r="D859" t="str">
            <v>75</v>
          </cell>
          <cell r="E859" t="str">
            <v>001</v>
          </cell>
          <cell r="F859" t="str">
            <v>4850.37</v>
          </cell>
          <cell r="G859" t="str">
            <v>Other Revenue Solid Waste Citations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 t="str">
            <v>+++</v>
          </cell>
        </row>
        <row r="860">
          <cell r="A860" t="str">
            <v>660.40.75.001-4900.04</v>
          </cell>
          <cell r="B860" t="str">
            <v>660</v>
          </cell>
          <cell r="C860" t="str">
            <v>40</v>
          </cell>
          <cell r="D860" t="str">
            <v>75</v>
          </cell>
          <cell r="E860" t="str">
            <v>001</v>
          </cell>
          <cell r="F860" t="str">
            <v>4900.04</v>
          </cell>
          <cell r="G860" t="str">
            <v>Other Financing Sources Long Term Debt Proceeds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 t="str">
            <v>+++</v>
          </cell>
        </row>
        <row r="861">
          <cell r="A861" t="str">
            <v>660.40.75.001-4900.88</v>
          </cell>
          <cell r="B861" t="str">
            <v>660</v>
          </cell>
          <cell r="C861" t="str">
            <v>40</v>
          </cell>
          <cell r="D861" t="str">
            <v>75</v>
          </cell>
          <cell r="E861" t="str">
            <v>001</v>
          </cell>
          <cell r="F861" t="str">
            <v>4900.88</v>
          </cell>
          <cell r="G861" t="str">
            <v>Other Financing Sources Op Transfer In-Payroll Tax Ben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 t="str">
            <v>+++</v>
          </cell>
        </row>
        <row r="862">
          <cell r="A862" t="str">
            <v>660.40.75.610-4500.20</v>
          </cell>
          <cell r="B862" t="str">
            <v>660</v>
          </cell>
          <cell r="C862" t="str">
            <v>40</v>
          </cell>
          <cell r="D862" t="str">
            <v>75</v>
          </cell>
          <cell r="E862" t="str">
            <v>610</v>
          </cell>
          <cell r="F862" t="str">
            <v>4500.20</v>
          </cell>
          <cell r="G862" t="str">
            <v>Charges for Services-Public Works Solid Waste-Commercial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 t="str">
            <v>+++</v>
          </cell>
        </row>
        <row r="863">
          <cell r="A863" t="str">
            <v>660.40.75.610-4500.21</v>
          </cell>
          <cell r="B863" t="str">
            <v>660</v>
          </cell>
          <cell r="C863" t="str">
            <v>40</v>
          </cell>
          <cell r="D863" t="str">
            <v>75</v>
          </cell>
          <cell r="E863" t="str">
            <v>610</v>
          </cell>
          <cell r="F863" t="str">
            <v>4500.21</v>
          </cell>
          <cell r="G863" t="str">
            <v>Charges for Services-Public Works Solid Waste-Drop Box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 t="str">
            <v>+++</v>
          </cell>
        </row>
        <row r="864">
          <cell r="A864" t="str">
            <v>660.40.75.620-4500.19</v>
          </cell>
          <cell r="B864" t="str">
            <v>660</v>
          </cell>
          <cell r="C864" t="str">
            <v>40</v>
          </cell>
          <cell r="D864" t="str">
            <v>75</v>
          </cell>
          <cell r="E864" t="str">
            <v>620</v>
          </cell>
          <cell r="F864" t="str">
            <v>4500.19</v>
          </cell>
          <cell r="G864" t="str">
            <v>Charges for Services-Public Works Solid Waste-Residential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 t="str">
            <v>+++</v>
          </cell>
        </row>
        <row r="865">
          <cell r="A865" t="str">
            <v>670.40.75.001-4500.46</v>
          </cell>
          <cell r="B865" t="str">
            <v>670</v>
          </cell>
          <cell r="C865" t="str">
            <v>40</v>
          </cell>
          <cell r="D865" t="str">
            <v>75</v>
          </cell>
          <cell r="E865" t="str">
            <v>001</v>
          </cell>
          <cell r="F865" t="str">
            <v>4500.46</v>
          </cell>
          <cell r="G865" t="str">
            <v>Charges for Services-Public Works Solid Waste - Service Initiation</v>
          </cell>
          <cell r="H865">
            <v>235200</v>
          </cell>
          <cell r="I865">
            <v>0</v>
          </cell>
          <cell r="J865">
            <v>235200</v>
          </cell>
          <cell r="K865">
            <v>0</v>
          </cell>
          <cell r="L865">
            <v>0</v>
          </cell>
          <cell r="M865">
            <v>91585.52</v>
          </cell>
          <cell r="N865">
            <v>143614.48000000001</v>
          </cell>
          <cell r="O865">
            <v>0.39</v>
          </cell>
        </row>
        <row r="866">
          <cell r="A866" t="str">
            <v>680.00.00.900-4900.69</v>
          </cell>
          <cell r="B866" t="str">
            <v>680</v>
          </cell>
          <cell r="C866" t="str">
            <v>00</v>
          </cell>
          <cell r="D866" t="str">
            <v>00</v>
          </cell>
          <cell r="E866" t="str">
            <v>900</v>
          </cell>
          <cell r="F866" t="str">
            <v>4900.69</v>
          </cell>
          <cell r="G866" t="str">
            <v>Other Financing Sources Op Transfer In-Water Fee Improve</v>
          </cell>
          <cell r="H866">
            <v>787920</v>
          </cell>
          <cell r="I866">
            <v>0</v>
          </cell>
          <cell r="J866">
            <v>787920</v>
          </cell>
          <cell r="K866">
            <v>0</v>
          </cell>
          <cell r="L866">
            <v>0</v>
          </cell>
          <cell r="M866">
            <v>0</v>
          </cell>
          <cell r="N866">
            <v>787920</v>
          </cell>
          <cell r="O866">
            <v>0</v>
          </cell>
        </row>
        <row r="867">
          <cell r="A867" t="str">
            <v>680.40.85.015-4500.22</v>
          </cell>
          <cell r="B867" t="str">
            <v>680</v>
          </cell>
          <cell r="C867" t="str">
            <v>40</v>
          </cell>
          <cell r="D867" t="str">
            <v>85</v>
          </cell>
          <cell r="E867" t="str">
            <v>015</v>
          </cell>
          <cell r="F867" t="str">
            <v>4500.22</v>
          </cell>
          <cell r="G867" t="str">
            <v>Charges for Services-Public Works Water Service Fee</v>
          </cell>
          <cell r="H867">
            <v>11731350</v>
          </cell>
          <cell r="I867">
            <v>0</v>
          </cell>
          <cell r="J867">
            <v>11731350</v>
          </cell>
          <cell r="K867">
            <v>2071.7399999999998</v>
          </cell>
          <cell r="L867">
            <v>0</v>
          </cell>
          <cell r="M867">
            <v>3855548.04</v>
          </cell>
          <cell r="N867">
            <v>7875801.96</v>
          </cell>
          <cell r="O867">
            <v>0.33</v>
          </cell>
        </row>
        <row r="868">
          <cell r="A868" t="str">
            <v>680.40.85.015-4500.23</v>
          </cell>
          <cell r="B868" t="str">
            <v>680</v>
          </cell>
          <cell r="C868" t="str">
            <v>40</v>
          </cell>
          <cell r="D868" t="str">
            <v>85</v>
          </cell>
          <cell r="E868" t="str">
            <v>015</v>
          </cell>
          <cell r="F868" t="str">
            <v>4500.23</v>
          </cell>
          <cell r="G868" t="str">
            <v>Charges for Services-Public Works Water-Billed Deposits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 t="str">
            <v>+++</v>
          </cell>
        </row>
        <row r="869">
          <cell r="A869" t="str">
            <v>680.40.85.015-4500.24</v>
          </cell>
          <cell r="B869" t="str">
            <v>680</v>
          </cell>
          <cell r="C869" t="str">
            <v>40</v>
          </cell>
          <cell r="D869" t="str">
            <v>85</v>
          </cell>
          <cell r="E869" t="str">
            <v>015</v>
          </cell>
          <cell r="F869" t="str">
            <v>4500.24</v>
          </cell>
          <cell r="G869" t="str">
            <v>Charges for Services-Public Works Penalties</v>
          </cell>
          <cell r="H869">
            <v>191340</v>
          </cell>
          <cell r="I869">
            <v>0</v>
          </cell>
          <cell r="J869">
            <v>191340</v>
          </cell>
          <cell r="K869">
            <v>0</v>
          </cell>
          <cell r="L869">
            <v>0</v>
          </cell>
          <cell r="M869">
            <v>25</v>
          </cell>
          <cell r="N869">
            <v>191315</v>
          </cell>
          <cell r="O869">
            <v>0</v>
          </cell>
        </row>
        <row r="870">
          <cell r="A870" t="str">
            <v>680.40.85.015-4500.41</v>
          </cell>
          <cell r="B870" t="str">
            <v>680</v>
          </cell>
          <cell r="C870" t="str">
            <v>40</v>
          </cell>
          <cell r="D870" t="str">
            <v>85</v>
          </cell>
          <cell r="E870" t="str">
            <v>015</v>
          </cell>
          <cell r="F870" t="str">
            <v>4500.41</v>
          </cell>
          <cell r="G870" t="str">
            <v>Charges for Services-Public Works Construction Water Services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950</v>
          </cell>
          <cell r="N870">
            <v>-950</v>
          </cell>
          <cell r="O870" t="str">
            <v>+++</v>
          </cell>
        </row>
        <row r="871">
          <cell r="A871" t="str">
            <v>680.40.85.015-4700.01</v>
          </cell>
          <cell r="B871" t="str">
            <v>680</v>
          </cell>
          <cell r="C871" t="str">
            <v>40</v>
          </cell>
          <cell r="D871" t="str">
            <v>85</v>
          </cell>
          <cell r="E871" t="str">
            <v>015</v>
          </cell>
          <cell r="F871" t="str">
            <v>4700.01</v>
          </cell>
          <cell r="G871" t="str">
            <v>Investment Earnings Interest on Investments</v>
          </cell>
          <cell r="H871">
            <v>350000</v>
          </cell>
          <cell r="I871">
            <v>0</v>
          </cell>
          <cell r="J871">
            <v>350000</v>
          </cell>
          <cell r="K871">
            <v>0</v>
          </cell>
          <cell r="L871">
            <v>0</v>
          </cell>
          <cell r="M871">
            <v>0</v>
          </cell>
          <cell r="N871">
            <v>350000</v>
          </cell>
          <cell r="O871">
            <v>0</v>
          </cell>
        </row>
        <row r="872">
          <cell r="A872" t="str">
            <v>680.40.85.015-4700.02</v>
          </cell>
          <cell r="B872" t="str">
            <v>680</v>
          </cell>
          <cell r="C872" t="str">
            <v>40</v>
          </cell>
          <cell r="D872" t="str">
            <v>85</v>
          </cell>
          <cell r="E872" t="str">
            <v>015</v>
          </cell>
          <cell r="F872" t="str">
            <v>4700.02</v>
          </cell>
          <cell r="G872" t="str">
            <v>Investment Earnings Lease Trust Account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 t="str">
            <v>+++</v>
          </cell>
        </row>
        <row r="873">
          <cell r="A873" t="str">
            <v>680.40.85.015-4700.07</v>
          </cell>
          <cell r="B873" t="str">
            <v>680</v>
          </cell>
          <cell r="C873" t="str">
            <v>40</v>
          </cell>
          <cell r="D873" t="str">
            <v>85</v>
          </cell>
          <cell r="E873" t="str">
            <v>015</v>
          </cell>
          <cell r="F873" t="str">
            <v>4700.07</v>
          </cell>
          <cell r="G873" t="str">
            <v>Investment Earnings Trust Accounts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>+++</v>
          </cell>
        </row>
        <row r="874">
          <cell r="A874" t="str">
            <v>680.40.85.015-4700.09</v>
          </cell>
          <cell r="B874" t="str">
            <v>680</v>
          </cell>
          <cell r="C874" t="str">
            <v>40</v>
          </cell>
          <cell r="D874" t="str">
            <v>85</v>
          </cell>
          <cell r="E874" t="str">
            <v>015</v>
          </cell>
          <cell r="F874" t="str">
            <v>4700.09</v>
          </cell>
          <cell r="G874" t="str">
            <v>Investment Earnings 2003 Issue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 t="str">
            <v>+++</v>
          </cell>
        </row>
        <row r="875">
          <cell r="A875" t="str">
            <v>680.40.85.015-4700.11</v>
          </cell>
          <cell r="B875" t="str">
            <v>680</v>
          </cell>
          <cell r="C875" t="str">
            <v>40</v>
          </cell>
          <cell r="D875" t="str">
            <v>85</v>
          </cell>
          <cell r="E875" t="str">
            <v>015</v>
          </cell>
          <cell r="F875" t="str">
            <v>4700.11</v>
          </cell>
          <cell r="G875" t="str">
            <v>Investment Earnings SSJID Trust Account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 t="str">
            <v>+++</v>
          </cell>
        </row>
        <row r="876">
          <cell r="A876" t="str">
            <v>680.40.85.015-4700.19</v>
          </cell>
          <cell r="B876" t="str">
            <v>680</v>
          </cell>
          <cell r="C876" t="str">
            <v>40</v>
          </cell>
          <cell r="D876" t="str">
            <v>85</v>
          </cell>
          <cell r="E876" t="str">
            <v>015</v>
          </cell>
          <cell r="F876" t="str">
            <v>4700.19</v>
          </cell>
          <cell r="G876" t="str">
            <v>Investment Earnings Market Value Change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 t="str">
            <v>+++</v>
          </cell>
        </row>
        <row r="877">
          <cell r="A877" t="str">
            <v>680.40.85.015-4700.21</v>
          </cell>
          <cell r="B877" t="str">
            <v>680</v>
          </cell>
          <cell r="C877" t="str">
            <v>40</v>
          </cell>
          <cell r="D877" t="str">
            <v>85</v>
          </cell>
          <cell r="E877" t="str">
            <v>015</v>
          </cell>
          <cell r="F877" t="str">
            <v>4700.21</v>
          </cell>
          <cell r="G877" t="str">
            <v>Investment Earnings Unallocated Investment Expense</v>
          </cell>
          <cell r="H877">
            <v>-35000</v>
          </cell>
          <cell r="I877">
            <v>0</v>
          </cell>
          <cell r="J877">
            <v>-35000</v>
          </cell>
          <cell r="K877">
            <v>0</v>
          </cell>
          <cell r="L877">
            <v>0</v>
          </cell>
          <cell r="M877">
            <v>0</v>
          </cell>
          <cell r="N877">
            <v>-35000</v>
          </cell>
          <cell r="O877">
            <v>0</v>
          </cell>
        </row>
        <row r="878">
          <cell r="A878" t="str">
            <v>680.40.85.015-4850.01</v>
          </cell>
          <cell r="B878" t="str">
            <v>680</v>
          </cell>
          <cell r="C878" t="str">
            <v>40</v>
          </cell>
          <cell r="D878" t="str">
            <v>85</v>
          </cell>
          <cell r="E878" t="str">
            <v>015</v>
          </cell>
          <cell r="F878" t="str">
            <v>4850.01</v>
          </cell>
          <cell r="G878" t="str">
            <v>Other Revenue Sale of Property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 t="str">
            <v>+++</v>
          </cell>
        </row>
        <row r="879">
          <cell r="A879" t="str">
            <v>680.40.85.015-4850.07</v>
          </cell>
          <cell r="B879" t="str">
            <v>680</v>
          </cell>
          <cell r="C879" t="str">
            <v>40</v>
          </cell>
          <cell r="D879" t="str">
            <v>85</v>
          </cell>
          <cell r="E879" t="str">
            <v>015</v>
          </cell>
          <cell r="F879" t="str">
            <v>4850.07</v>
          </cell>
          <cell r="G879" t="str">
            <v>Other Revenue Misc Reimbursement</v>
          </cell>
          <cell r="H879">
            <v>5000</v>
          </cell>
          <cell r="I879">
            <v>0</v>
          </cell>
          <cell r="J879">
            <v>5000</v>
          </cell>
          <cell r="K879">
            <v>0</v>
          </cell>
          <cell r="L879">
            <v>0</v>
          </cell>
          <cell r="M879">
            <v>0</v>
          </cell>
          <cell r="N879">
            <v>5000</v>
          </cell>
          <cell r="O879">
            <v>0</v>
          </cell>
        </row>
        <row r="880">
          <cell r="A880" t="str">
            <v>680.40.85.015-4850.10</v>
          </cell>
          <cell r="B880" t="str">
            <v>680</v>
          </cell>
          <cell r="C880" t="str">
            <v>40</v>
          </cell>
          <cell r="D880" t="str">
            <v>85</v>
          </cell>
          <cell r="E880" t="str">
            <v>015</v>
          </cell>
          <cell r="F880" t="str">
            <v>4850.10</v>
          </cell>
          <cell r="G880" t="str">
            <v>Other Revenue Settlements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 t="str">
            <v>+++</v>
          </cell>
        </row>
        <row r="881">
          <cell r="A881" t="str">
            <v>680.40.85.015-4850.12</v>
          </cell>
          <cell r="B881" t="str">
            <v>680</v>
          </cell>
          <cell r="C881" t="str">
            <v>40</v>
          </cell>
          <cell r="D881" t="str">
            <v>85</v>
          </cell>
          <cell r="E881" t="str">
            <v>015</v>
          </cell>
          <cell r="F881" t="str">
            <v>4850.12</v>
          </cell>
          <cell r="G881" t="str">
            <v>Other Revenue Miscellaneous Receipts</v>
          </cell>
          <cell r="H881">
            <v>5000</v>
          </cell>
          <cell r="I881">
            <v>0</v>
          </cell>
          <cell r="J881">
            <v>5000</v>
          </cell>
          <cell r="K881">
            <v>0</v>
          </cell>
          <cell r="L881">
            <v>0</v>
          </cell>
          <cell r="M881">
            <v>4700.1000000000004</v>
          </cell>
          <cell r="N881">
            <v>299.89999999999998</v>
          </cell>
          <cell r="O881">
            <v>0.94</v>
          </cell>
        </row>
        <row r="882">
          <cell r="A882" t="str">
            <v>680.40.85.015-4850.13</v>
          </cell>
          <cell r="B882" t="str">
            <v>680</v>
          </cell>
          <cell r="C882" t="str">
            <v>40</v>
          </cell>
          <cell r="D882" t="str">
            <v>85</v>
          </cell>
          <cell r="E882" t="str">
            <v>015</v>
          </cell>
          <cell r="F882" t="str">
            <v>4850.13</v>
          </cell>
          <cell r="G882" t="str">
            <v>Other Revenue Rebates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 t="str">
            <v>+++</v>
          </cell>
        </row>
        <row r="883">
          <cell r="A883" t="str">
            <v>680.40.85.015-4850.29</v>
          </cell>
          <cell r="B883" t="str">
            <v>680</v>
          </cell>
          <cell r="C883" t="str">
            <v>40</v>
          </cell>
          <cell r="D883" t="str">
            <v>85</v>
          </cell>
          <cell r="E883" t="str">
            <v>015</v>
          </cell>
          <cell r="F883" t="str">
            <v>4850.29</v>
          </cell>
          <cell r="G883" t="str">
            <v>Other Revenue Discounts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 t="str">
            <v>+++</v>
          </cell>
        </row>
        <row r="884">
          <cell r="A884" t="str">
            <v>680.40.85.015-4850.35</v>
          </cell>
          <cell r="B884" t="str">
            <v>680</v>
          </cell>
          <cell r="C884" t="str">
            <v>40</v>
          </cell>
          <cell r="D884" t="str">
            <v>85</v>
          </cell>
          <cell r="E884" t="str">
            <v>015</v>
          </cell>
          <cell r="F884" t="str">
            <v>4850.35</v>
          </cell>
          <cell r="G884" t="str">
            <v>Other Revenue Water Conservation</v>
          </cell>
          <cell r="H884">
            <v>500</v>
          </cell>
          <cell r="I884">
            <v>0</v>
          </cell>
          <cell r="J884">
            <v>500</v>
          </cell>
          <cell r="K884">
            <v>0</v>
          </cell>
          <cell r="L884">
            <v>0</v>
          </cell>
          <cell r="M884">
            <v>0</v>
          </cell>
          <cell r="N884">
            <v>500</v>
          </cell>
          <cell r="O884">
            <v>0</v>
          </cell>
        </row>
        <row r="885">
          <cell r="A885" t="str">
            <v>680.40.85.015-4900.00</v>
          </cell>
          <cell r="B885" t="str">
            <v>680</v>
          </cell>
          <cell r="C885" t="str">
            <v>40</v>
          </cell>
          <cell r="D885" t="str">
            <v>85</v>
          </cell>
          <cell r="E885" t="str">
            <v>015</v>
          </cell>
          <cell r="F885" t="str">
            <v>4900.00</v>
          </cell>
          <cell r="G885" t="str">
            <v>Other Financing Sources Undesignated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 t="str">
            <v>+++</v>
          </cell>
        </row>
        <row r="886">
          <cell r="A886" t="str">
            <v>680.40.85.015-4900.03</v>
          </cell>
          <cell r="B886" t="str">
            <v>680</v>
          </cell>
          <cell r="C886" t="str">
            <v>40</v>
          </cell>
          <cell r="D886" t="str">
            <v>85</v>
          </cell>
          <cell r="E886" t="str">
            <v>015</v>
          </cell>
          <cell r="F886" t="str">
            <v>4900.03</v>
          </cell>
          <cell r="G886" t="str">
            <v>Other Financing Sources Donated Infrastructure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 t="str">
            <v>+++</v>
          </cell>
        </row>
        <row r="887">
          <cell r="A887" t="str">
            <v>680.40.85.015-4900.88</v>
          </cell>
          <cell r="B887" t="str">
            <v>680</v>
          </cell>
          <cell r="C887" t="str">
            <v>40</v>
          </cell>
          <cell r="D887" t="str">
            <v>85</v>
          </cell>
          <cell r="E887" t="str">
            <v>015</v>
          </cell>
          <cell r="F887" t="str">
            <v>4900.88</v>
          </cell>
          <cell r="G887" t="str">
            <v>Other Financing Sources Op Transfer In-Payroll Tax Ben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 t="str">
            <v>+++</v>
          </cell>
        </row>
        <row r="888">
          <cell r="A888" t="str">
            <v>690.40.85.015-4500.25</v>
          </cell>
          <cell r="B888" t="str">
            <v>690</v>
          </cell>
          <cell r="C888" t="str">
            <v>40</v>
          </cell>
          <cell r="D888" t="str">
            <v>85</v>
          </cell>
          <cell r="E888" t="str">
            <v>015</v>
          </cell>
          <cell r="F888" t="str">
            <v>4500.25</v>
          </cell>
          <cell r="G888" t="str">
            <v>Charges for Services-Public Works Connection Fee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 t="str">
            <v>+++</v>
          </cell>
        </row>
        <row r="889">
          <cell r="A889" t="str">
            <v>690.40.85.015-4500.26</v>
          </cell>
          <cell r="B889" t="str">
            <v>690</v>
          </cell>
          <cell r="C889" t="str">
            <v>40</v>
          </cell>
          <cell r="D889" t="str">
            <v>85</v>
          </cell>
          <cell r="E889" t="str">
            <v>015</v>
          </cell>
          <cell r="F889" t="str">
            <v>4500.26</v>
          </cell>
          <cell r="G889" t="str">
            <v>Charges for Services-Public Works Connection Capital Imp(CI)Fee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 t="str">
            <v>+++</v>
          </cell>
        </row>
        <row r="890">
          <cell r="A890" t="str">
            <v>690.40.85.015-4500.27</v>
          </cell>
          <cell r="B890" t="str">
            <v>690</v>
          </cell>
          <cell r="C890" t="str">
            <v>40</v>
          </cell>
          <cell r="D890" t="str">
            <v>85</v>
          </cell>
          <cell r="E890" t="str">
            <v>015</v>
          </cell>
          <cell r="F890" t="str">
            <v>4500.27</v>
          </cell>
          <cell r="G890" t="str">
            <v>Charges for Services-Public Works Meter Installation Fee</v>
          </cell>
          <cell r="H890">
            <v>197050</v>
          </cell>
          <cell r="I890">
            <v>0</v>
          </cell>
          <cell r="J890">
            <v>197050</v>
          </cell>
          <cell r="K890">
            <v>0</v>
          </cell>
          <cell r="L890">
            <v>0</v>
          </cell>
          <cell r="M890">
            <v>86990</v>
          </cell>
          <cell r="N890">
            <v>110060</v>
          </cell>
          <cell r="O890">
            <v>0.44</v>
          </cell>
        </row>
        <row r="891">
          <cell r="A891" t="str">
            <v>690.40.85.015-4500.28</v>
          </cell>
          <cell r="B891" t="str">
            <v>690</v>
          </cell>
          <cell r="C891" t="str">
            <v>40</v>
          </cell>
          <cell r="D891" t="str">
            <v>85</v>
          </cell>
          <cell r="E891" t="str">
            <v>015</v>
          </cell>
          <cell r="F891" t="str">
            <v>4500.28</v>
          </cell>
          <cell r="G891" t="str">
            <v>Charges for Services-Public Works Surface Water Fee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 t="str">
            <v>+++</v>
          </cell>
        </row>
        <row r="892">
          <cell r="A892" t="str">
            <v>690.40.85.015-4500.29</v>
          </cell>
          <cell r="B892" t="str">
            <v>690</v>
          </cell>
          <cell r="C892" t="str">
            <v>40</v>
          </cell>
          <cell r="D892" t="str">
            <v>85</v>
          </cell>
          <cell r="E892" t="str">
            <v>015</v>
          </cell>
          <cell r="F892" t="str">
            <v>4500.29</v>
          </cell>
          <cell r="G892" t="str">
            <v>Charges for Services-Public Works Water Debt Service Fee</v>
          </cell>
          <cell r="H892">
            <v>2541250</v>
          </cell>
          <cell r="I892">
            <v>0</v>
          </cell>
          <cell r="J892">
            <v>2541250</v>
          </cell>
          <cell r="K892">
            <v>0</v>
          </cell>
          <cell r="L892">
            <v>0</v>
          </cell>
          <cell r="M892">
            <v>1198413</v>
          </cell>
          <cell r="N892">
            <v>1342837</v>
          </cell>
          <cell r="O892">
            <v>0.47</v>
          </cell>
        </row>
        <row r="893">
          <cell r="A893" t="str">
            <v>690.40.85.015-4500.30</v>
          </cell>
          <cell r="B893" t="str">
            <v>690</v>
          </cell>
          <cell r="C893" t="str">
            <v>40</v>
          </cell>
          <cell r="D893" t="str">
            <v>85</v>
          </cell>
          <cell r="E893" t="str">
            <v>015</v>
          </cell>
          <cell r="F893" t="str">
            <v>4500.30</v>
          </cell>
          <cell r="G893" t="str">
            <v>Charges for Services-Public Works Water Capital Fee</v>
          </cell>
          <cell r="H893">
            <v>79000</v>
          </cell>
          <cell r="I893">
            <v>0</v>
          </cell>
          <cell r="J893">
            <v>79000</v>
          </cell>
          <cell r="K893">
            <v>0</v>
          </cell>
          <cell r="L893">
            <v>0</v>
          </cell>
          <cell r="M893">
            <v>34182</v>
          </cell>
          <cell r="N893">
            <v>44818</v>
          </cell>
          <cell r="O893">
            <v>0.43</v>
          </cell>
        </row>
        <row r="894">
          <cell r="A894" t="str">
            <v>690.40.85.015-4700.01</v>
          </cell>
          <cell r="B894" t="str">
            <v>690</v>
          </cell>
          <cell r="C894" t="str">
            <v>40</v>
          </cell>
          <cell r="D894" t="str">
            <v>85</v>
          </cell>
          <cell r="E894" t="str">
            <v>015</v>
          </cell>
          <cell r="F894" t="str">
            <v>4700.01</v>
          </cell>
          <cell r="G894" t="str">
            <v>Investment Earnings Interest on Investments</v>
          </cell>
          <cell r="H894">
            <v>30000</v>
          </cell>
          <cell r="I894">
            <v>0</v>
          </cell>
          <cell r="J894">
            <v>30000</v>
          </cell>
          <cell r="K894">
            <v>0</v>
          </cell>
          <cell r="L894">
            <v>0</v>
          </cell>
          <cell r="M894">
            <v>0</v>
          </cell>
          <cell r="N894">
            <v>30000</v>
          </cell>
          <cell r="O894">
            <v>0</v>
          </cell>
        </row>
        <row r="895">
          <cell r="A895" t="str">
            <v>690.40.85.015-4700.09</v>
          </cell>
          <cell r="B895" t="str">
            <v>690</v>
          </cell>
          <cell r="C895" t="str">
            <v>40</v>
          </cell>
          <cell r="D895" t="str">
            <v>85</v>
          </cell>
          <cell r="E895" t="str">
            <v>015</v>
          </cell>
          <cell r="F895" t="str">
            <v>4700.09</v>
          </cell>
          <cell r="G895" t="str">
            <v>Investment Earnings 2003 Issue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 t="str">
            <v>+++</v>
          </cell>
        </row>
        <row r="896">
          <cell r="A896" t="str">
            <v>690.40.85.015-4700.11</v>
          </cell>
          <cell r="B896" t="str">
            <v>690</v>
          </cell>
          <cell r="C896" t="str">
            <v>40</v>
          </cell>
          <cell r="D896" t="str">
            <v>85</v>
          </cell>
          <cell r="E896" t="str">
            <v>015</v>
          </cell>
          <cell r="F896" t="str">
            <v>4700.11</v>
          </cell>
          <cell r="G896" t="str">
            <v>Investment Earnings SSJID Trust Account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 t="str">
            <v>+++</v>
          </cell>
        </row>
        <row r="897">
          <cell r="A897" t="str">
            <v>690.40.85.015-4700.19</v>
          </cell>
          <cell r="B897" t="str">
            <v>690</v>
          </cell>
          <cell r="C897" t="str">
            <v>40</v>
          </cell>
          <cell r="D897" t="str">
            <v>85</v>
          </cell>
          <cell r="E897" t="str">
            <v>015</v>
          </cell>
          <cell r="F897" t="str">
            <v>4700.19</v>
          </cell>
          <cell r="G897" t="str">
            <v>Investment Earnings Market Value Change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 t="str">
            <v>+++</v>
          </cell>
        </row>
        <row r="898">
          <cell r="A898" t="str">
            <v>690.40.85.015-4700.21</v>
          </cell>
          <cell r="B898" t="str">
            <v>690</v>
          </cell>
          <cell r="C898" t="str">
            <v>40</v>
          </cell>
          <cell r="D898" t="str">
            <v>85</v>
          </cell>
          <cell r="E898" t="str">
            <v>015</v>
          </cell>
          <cell r="F898" t="str">
            <v>4700.21</v>
          </cell>
          <cell r="G898" t="str">
            <v>Investment Earnings Unallocated Investment Expense</v>
          </cell>
          <cell r="H898">
            <v>-5400</v>
          </cell>
          <cell r="I898">
            <v>0</v>
          </cell>
          <cell r="J898">
            <v>-5400</v>
          </cell>
          <cell r="K898">
            <v>0</v>
          </cell>
          <cell r="L898">
            <v>0</v>
          </cell>
          <cell r="M898">
            <v>0</v>
          </cell>
          <cell r="N898">
            <v>-5400</v>
          </cell>
          <cell r="O898">
            <v>0</v>
          </cell>
        </row>
        <row r="899">
          <cell r="A899" t="str">
            <v>690.40.85.015-4850.07</v>
          </cell>
          <cell r="B899" t="str">
            <v>690</v>
          </cell>
          <cell r="C899" t="str">
            <v>40</v>
          </cell>
          <cell r="D899" t="str">
            <v>85</v>
          </cell>
          <cell r="E899" t="str">
            <v>015</v>
          </cell>
          <cell r="F899" t="str">
            <v>4850.07</v>
          </cell>
          <cell r="G899" t="str">
            <v>Other Revenue Misc Reimbursement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 t="str">
            <v>+++</v>
          </cell>
        </row>
        <row r="900">
          <cell r="A900" t="str">
            <v>690.40.85.015-4850.10</v>
          </cell>
          <cell r="B900" t="str">
            <v>690</v>
          </cell>
          <cell r="C900" t="str">
            <v>40</v>
          </cell>
          <cell r="D900" t="str">
            <v>85</v>
          </cell>
          <cell r="E900" t="str">
            <v>015</v>
          </cell>
          <cell r="F900" t="str">
            <v>4850.10</v>
          </cell>
          <cell r="G900" t="str">
            <v>Other Revenue Settlements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 t="str">
            <v>+++</v>
          </cell>
        </row>
        <row r="901">
          <cell r="A901" t="str">
            <v>690.40.85.015-4850.12</v>
          </cell>
          <cell r="B901" t="str">
            <v>690</v>
          </cell>
          <cell r="C901" t="str">
            <v>40</v>
          </cell>
          <cell r="D901" t="str">
            <v>85</v>
          </cell>
          <cell r="E901" t="str">
            <v>015</v>
          </cell>
          <cell r="F901" t="str">
            <v>4850.12</v>
          </cell>
          <cell r="G901" t="str">
            <v>Other Revenue Miscellaneous Receipts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 t="str">
            <v>+++</v>
          </cell>
        </row>
        <row r="902">
          <cell r="A902" t="str">
            <v>690.40.85.015-4900.68</v>
          </cell>
          <cell r="B902" t="str">
            <v>690</v>
          </cell>
          <cell r="C902" t="str">
            <v>40</v>
          </cell>
          <cell r="D902" t="str">
            <v>85</v>
          </cell>
          <cell r="E902" t="str">
            <v>015</v>
          </cell>
          <cell r="F902" t="str">
            <v>4900.68</v>
          </cell>
          <cell r="G902" t="str">
            <v>Other Financing Sources Op Transfer In-Water M&amp;O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 t="str">
            <v>+++</v>
          </cell>
        </row>
        <row r="903">
          <cell r="A903" t="str">
            <v>700.00.00.900-4900.59</v>
          </cell>
          <cell r="B903" t="str">
            <v>700</v>
          </cell>
          <cell r="C903" t="str">
            <v>00</v>
          </cell>
          <cell r="D903" t="str">
            <v>00</v>
          </cell>
          <cell r="E903" t="str">
            <v>900</v>
          </cell>
          <cell r="F903" t="str">
            <v>4900.59</v>
          </cell>
          <cell r="G903" t="str">
            <v>Other Financing Sources Op Transfer In-PFIP Transport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 t="str">
            <v>+++</v>
          </cell>
        </row>
        <row r="904">
          <cell r="A904" t="str">
            <v>700.40.85.015-4500.31</v>
          </cell>
          <cell r="B904" t="str">
            <v>700</v>
          </cell>
          <cell r="C904" t="str">
            <v>40</v>
          </cell>
          <cell r="D904" t="str">
            <v>85</v>
          </cell>
          <cell r="E904" t="str">
            <v>015</v>
          </cell>
          <cell r="F904" t="str">
            <v>4500.31</v>
          </cell>
          <cell r="G904" t="str">
            <v>Charges for Services-Public Works Water PFIP Zone 12</v>
          </cell>
          <cell r="H904">
            <v>1849565</v>
          </cell>
          <cell r="I904">
            <v>0</v>
          </cell>
          <cell r="J904">
            <v>1849565</v>
          </cell>
          <cell r="K904">
            <v>0</v>
          </cell>
          <cell r="L904">
            <v>0</v>
          </cell>
          <cell r="M904">
            <v>943153</v>
          </cell>
          <cell r="N904">
            <v>906412</v>
          </cell>
          <cell r="O904">
            <v>0.51</v>
          </cell>
        </row>
        <row r="905">
          <cell r="A905" t="str">
            <v>700.40.85.015-4700.01</v>
          </cell>
          <cell r="B905" t="str">
            <v>700</v>
          </cell>
          <cell r="C905" t="str">
            <v>40</v>
          </cell>
          <cell r="D905" t="str">
            <v>85</v>
          </cell>
          <cell r="E905" t="str">
            <v>015</v>
          </cell>
          <cell r="F905" t="str">
            <v>4700.01</v>
          </cell>
          <cell r="G905" t="str">
            <v>Investment Earnings Interest on Investments</v>
          </cell>
          <cell r="H905">
            <v>12100</v>
          </cell>
          <cell r="I905">
            <v>0</v>
          </cell>
          <cell r="J905">
            <v>12100</v>
          </cell>
          <cell r="K905">
            <v>0</v>
          </cell>
          <cell r="L905">
            <v>0</v>
          </cell>
          <cell r="M905">
            <v>0</v>
          </cell>
          <cell r="N905">
            <v>12100</v>
          </cell>
          <cell r="O905">
            <v>0</v>
          </cell>
        </row>
        <row r="906">
          <cell r="A906" t="str">
            <v>700.40.85.015-4700.12</v>
          </cell>
          <cell r="B906" t="str">
            <v>700</v>
          </cell>
          <cell r="C906" t="str">
            <v>40</v>
          </cell>
          <cell r="D906" t="str">
            <v>85</v>
          </cell>
          <cell r="E906" t="str">
            <v>015</v>
          </cell>
          <cell r="F906" t="str">
            <v>4700.12</v>
          </cell>
          <cell r="G906" t="str">
            <v>Investment Earnings Zone12/Well #25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 t="str">
            <v>+++</v>
          </cell>
        </row>
        <row r="907">
          <cell r="A907" t="str">
            <v>700.40.85.015-4700.13</v>
          </cell>
          <cell r="B907" t="str">
            <v>700</v>
          </cell>
          <cell r="C907" t="str">
            <v>40</v>
          </cell>
          <cell r="D907" t="str">
            <v>85</v>
          </cell>
          <cell r="E907" t="str">
            <v>015</v>
          </cell>
          <cell r="F907" t="str">
            <v>4700.13</v>
          </cell>
          <cell r="G907" t="str">
            <v>Investment Earnings Zone 12/Well #26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 t="str">
            <v>+++</v>
          </cell>
        </row>
        <row r="908">
          <cell r="A908" t="str">
            <v>700.40.85.015-4700.19</v>
          </cell>
          <cell r="B908" t="str">
            <v>700</v>
          </cell>
          <cell r="C908" t="str">
            <v>40</v>
          </cell>
          <cell r="D908" t="str">
            <v>85</v>
          </cell>
          <cell r="E908" t="str">
            <v>015</v>
          </cell>
          <cell r="F908" t="str">
            <v>4700.19</v>
          </cell>
          <cell r="G908" t="str">
            <v>Investment Earnings Market Value Change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 t="str">
            <v>+++</v>
          </cell>
        </row>
        <row r="909">
          <cell r="A909" t="str">
            <v>700.40.85.015-4700.21</v>
          </cell>
          <cell r="B909" t="str">
            <v>700</v>
          </cell>
          <cell r="C909" t="str">
            <v>40</v>
          </cell>
          <cell r="D909" t="str">
            <v>85</v>
          </cell>
          <cell r="E909" t="str">
            <v>015</v>
          </cell>
          <cell r="F909" t="str">
            <v>4700.21</v>
          </cell>
          <cell r="G909" t="str">
            <v>Investment Earnings Unallocated Investment Expense</v>
          </cell>
          <cell r="H909">
            <v>-1400</v>
          </cell>
          <cell r="I909">
            <v>0</v>
          </cell>
          <cell r="J909">
            <v>-1400</v>
          </cell>
          <cell r="K909">
            <v>0</v>
          </cell>
          <cell r="L909">
            <v>0</v>
          </cell>
          <cell r="M909">
            <v>0</v>
          </cell>
          <cell r="N909">
            <v>-1400</v>
          </cell>
          <cell r="O909">
            <v>0</v>
          </cell>
        </row>
        <row r="910">
          <cell r="A910" t="str">
            <v>700.40.85.015-4700.23</v>
          </cell>
          <cell r="B910" t="str">
            <v>700</v>
          </cell>
          <cell r="C910" t="str">
            <v>40</v>
          </cell>
          <cell r="D910" t="str">
            <v>85</v>
          </cell>
          <cell r="E910" t="str">
            <v>015</v>
          </cell>
          <cell r="F910" t="str">
            <v>4700.23</v>
          </cell>
          <cell r="G910" t="str">
            <v>Investment Earnings Zone 12/Well #27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 t="str">
            <v>+++</v>
          </cell>
        </row>
        <row r="911">
          <cell r="A911" t="str">
            <v>700.40.85.015-4850.07</v>
          </cell>
          <cell r="B911" t="str">
            <v>700</v>
          </cell>
          <cell r="C911" t="str">
            <v>40</v>
          </cell>
          <cell r="D911" t="str">
            <v>85</v>
          </cell>
          <cell r="E911" t="str">
            <v>015</v>
          </cell>
          <cell r="F911" t="str">
            <v>4850.07</v>
          </cell>
          <cell r="G911" t="str">
            <v>Other Revenue Misc Reimbursement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 t="str">
            <v>+++</v>
          </cell>
        </row>
        <row r="912">
          <cell r="A912" t="str">
            <v>820.00.00.900-4700.01</v>
          </cell>
          <cell r="B912" t="str">
            <v>820</v>
          </cell>
          <cell r="C912" t="str">
            <v>00</v>
          </cell>
          <cell r="D912" t="str">
            <v>00</v>
          </cell>
          <cell r="E912" t="str">
            <v>900</v>
          </cell>
          <cell r="F912" t="str">
            <v>4700.01</v>
          </cell>
          <cell r="G912" t="str">
            <v>Investment Earnings Interest on Investments</v>
          </cell>
          <cell r="H912">
            <v>1000</v>
          </cell>
          <cell r="I912">
            <v>0</v>
          </cell>
          <cell r="J912">
            <v>1000</v>
          </cell>
          <cell r="K912">
            <v>0</v>
          </cell>
          <cell r="L912">
            <v>0</v>
          </cell>
          <cell r="M912">
            <v>0</v>
          </cell>
          <cell r="N912">
            <v>1000</v>
          </cell>
          <cell r="O912">
            <v>0</v>
          </cell>
        </row>
        <row r="913">
          <cell r="A913" t="str">
            <v>820.00.00.900-4700.19</v>
          </cell>
          <cell r="B913" t="str">
            <v>820</v>
          </cell>
          <cell r="C913" t="str">
            <v>00</v>
          </cell>
          <cell r="D913" t="str">
            <v>00</v>
          </cell>
          <cell r="E913" t="str">
            <v>900</v>
          </cell>
          <cell r="F913" t="str">
            <v>4700.19</v>
          </cell>
          <cell r="G913" t="str">
            <v>Investment Earnings Market Value Change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 t="str">
            <v>+++</v>
          </cell>
        </row>
        <row r="914">
          <cell r="A914" t="str">
            <v>820.00.00.900-4700.21</v>
          </cell>
          <cell r="B914" t="str">
            <v>820</v>
          </cell>
          <cell r="C914" t="str">
            <v>00</v>
          </cell>
          <cell r="D914" t="str">
            <v>00</v>
          </cell>
          <cell r="E914" t="str">
            <v>900</v>
          </cell>
          <cell r="F914" t="str">
            <v>4700.21</v>
          </cell>
          <cell r="G914" t="str">
            <v>Investment Earnings Unallocated Investment Expense</v>
          </cell>
          <cell r="H914">
            <v>-500</v>
          </cell>
          <cell r="I914">
            <v>0</v>
          </cell>
          <cell r="J914">
            <v>-500</v>
          </cell>
          <cell r="K914">
            <v>0</v>
          </cell>
          <cell r="L914">
            <v>0</v>
          </cell>
          <cell r="M914">
            <v>0</v>
          </cell>
          <cell r="N914">
            <v>-500</v>
          </cell>
          <cell r="O914">
            <v>0</v>
          </cell>
        </row>
        <row r="915">
          <cell r="A915" t="str">
            <v>820.00.00.900-4800.01</v>
          </cell>
          <cell r="B915" t="str">
            <v>820</v>
          </cell>
          <cell r="C915" t="str">
            <v>00</v>
          </cell>
          <cell r="D915" t="str">
            <v>00</v>
          </cell>
          <cell r="E915" t="str">
            <v>900</v>
          </cell>
          <cell r="F915" t="str">
            <v>4800.01</v>
          </cell>
          <cell r="G915" t="str">
            <v>Contributions Fixed Asset Contributions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 t="str">
            <v>+++</v>
          </cell>
        </row>
        <row r="916">
          <cell r="A916" t="str">
            <v>820.00.00.900-4850.01</v>
          </cell>
          <cell r="B916" t="str">
            <v>820</v>
          </cell>
          <cell r="C916" t="str">
            <v>00</v>
          </cell>
          <cell r="D916" t="str">
            <v>00</v>
          </cell>
          <cell r="E916" t="str">
            <v>900</v>
          </cell>
          <cell r="F916" t="str">
            <v>4850.01</v>
          </cell>
          <cell r="G916" t="str">
            <v>Other Revenue Sale of Property</v>
          </cell>
          <cell r="H916">
            <v>10000</v>
          </cell>
          <cell r="I916">
            <v>0</v>
          </cell>
          <cell r="J916">
            <v>10000</v>
          </cell>
          <cell r="K916">
            <v>0</v>
          </cell>
          <cell r="L916">
            <v>0</v>
          </cell>
          <cell r="M916">
            <v>0</v>
          </cell>
          <cell r="N916">
            <v>10000</v>
          </cell>
          <cell r="O916">
            <v>0</v>
          </cell>
        </row>
        <row r="917">
          <cell r="A917" t="str">
            <v>820.00.00.900-4850.07</v>
          </cell>
          <cell r="B917" t="str">
            <v>820</v>
          </cell>
          <cell r="C917" t="str">
            <v>00</v>
          </cell>
          <cell r="D917" t="str">
            <v>00</v>
          </cell>
          <cell r="E917" t="str">
            <v>900</v>
          </cell>
          <cell r="F917" t="str">
            <v>4850.07</v>
          </cell>
          <cell r="G917" t="str">
            <v>Other Revenue Misc Reimbursement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2093.48</v>
          </cell>
          <cell r="N917">
            <v>-2093.48</v>
          </cell>
          <cell r="O917" t="str">
            <v>+++</v>
          </cell>
        </row>
        <row r="918">
          <cell r="A918" t="str">
            <v>820.00.00.900-4850.20</v>
          </cell>
          <cell r="B918" t="str">
            <v>820</v>
          </cell>
          <cell r="C918" t="str">
            <v>00</v>
          </cell>
          <cell r="D918" t="str">
            <v>00</v>
          </cell>
          <cell r="E918" t="str">
            <v>900</v>
          </cell>
          <cell r="F918" t="str">
            <v>4850.20</v>
          </cell>
          <cell r="G918" t="str">
            <v>Other Revenue Vehicle Service Fee</v>
          </cell>
          <cell r="H918">
            <v>1050265</v>
          </cell>
          <cell r="I918">
            <v>0</v>
          </cell>
          <cell r="J918">
            <v>1050265</v>
          </cell>
          <cell r="K918">
            <v>0</v>
          </cell>
          <cell r="L918">
            <v>0</v>
          </cell>
          <cell r="M918">
            <v>0</v>
          </cell>
          <cell r="N918">
            <v>1050265</v>
          </cell>
          <cell r="O918">
            <v>0</v>
          </cell>
        </row>
        <row r="919">
          <cell r="A919" t="str">
            <v>820.00.00.900-4900.01</v>
          </cell>
          <cell r="B919" t="str">
            <v>820</v>
          </cell>
          <cell r="C919" t="str">
            <v>00</v>
          </cell>
          <cell r="D919" t="str">
            <v>00</v>
          </cell>
          <cell r="E919" t="str">
            <v>900</v>
          </cell>
          <cell r="F919" t="str">
            <v>4900.01</v>
          </cell>
          <cell r="G919" t="str">
            <v>Other Financing Sources Op Transfer In-General Fund</v>
          </cell>
          <cell r="H919">
            <v>186000</v>
          </cell>
          <cell r="I919">
            <v>0</v>
          </cell>
          <cell r="J919">
            <v>186000</v>
          </cell>
          <cell r="K919">
            <v>0</v>
          </cell>
          <cell r="L919">
            <v>0</v>
          </cell>
          <cell r="M919">
            <v>0</v>
          </cell>
          <cell r="N919">
            <v>186000</v>
          </cell>
          <cell r="O919">
            <v>0</v>
          </cell>
        </row>
        <row r="920">
          <cell r="A920" t="str">
            <v>820.00.00.900-4900.25</v>
          </cell>
          <cell r="B920" t="str">
            <v>820</v>
          </cell>
          <cell r="C920" t="str">
            <v>00</v>
          </cell>
          <cell r="D920" t="str">
            <v>00</v>
          </cell>
          <cell r="E920" t="str">
            <v>900</v>
          </cell>
          <cell r="F920" t="str">
            <v>4900.25</v>
          </cell>
          <cell r="G920" t="str">
            <v>Other Financing Sources Op Transfer In-Dev Mitigation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>+++</v>
          </cell>
        </row>
        <row r="921">
          <cell r="A921" t="str">
            <v>820.00.00.900-4900.34</v>
          </cell>
          <cell r="B921" t="str">
            <v>820</v>
          </cell>
          <cell r="C921" t="str">
            <v>00</v>
          </cell>
          <cell r="D921" t="str">
            <v>00</v>
          </cell>
          <cell r="E921" t="str">
            <v>900</v>
          </cell>
          <cell r="F921" t="str">
            <v>4900.34</v>
          </cell>
          <cell r="G921" t="str">
            <v>Other Financing Sources Op Transfer In-Dev Services</v>
          </cell>
          <cell r="H921">
            <v>127500</v>
          </cell>
          <cell r="I921">
            <v>0</v>
          </cell>
          <cell r="J921">
            <v>127500</v>
          </cell>
          <cell r="K921">
            <v>0</v>
          </cell>
          <cell r="L921">
            <v>0</v>
          </cell>
          <cell r="M921">
            <v>0</v>
          </cell>
          <cell r="N921">
            <v>127500</v>
          </cell>
          <cell r="O921">
            <v>0</v>
          </cell>
        </row>
        <row r="922">
          <cell r="A922" t="str">
            <v>820.00.00.900-4900.86</v>
          </cell>
          <cell r="B922" t="str">
            <v>820</v>
          </cell>
          <cell r="C922" t="str">
            <v>00</v>
          </cell>
          <cell r="D922" t="str">
            <v>00</v>
          </cell>
          <cell r="E922" t="str">
            <v>900</v>
          </cell>
          <cell r="F922" t="str">
            <v>4900.86</v>
          </cell>
          <cell r="G922" t="str">
            <v>Other Financing Sources Op Transfer In-SIR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 t="str">
            <v>+++</v>
          </cell>
        </row>
        <row r="923">
          <cell r="A923" t="str">
            <v>830.00.00.900-4700.01</v>
          </cell>
          <cell r="B923" t="str">
            <v>830</v>
          </cell>
          <cell r="C923" t="str">
            <v>00</v>
          </cell>
          <cell r="D923" t="str">
            <v>00</v>
          </cell>
          <cell r="E923" t="str">
            <v>900</v>
          </cell>
          <cell r="F923" t="str">
            <v>4700.01</v>
          </cell>
          <cell r="G923" t="str">
            <v>Investment Earnings Interest on Investments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 t="str">
            <v>+++</v>
          </cell>
        </row>
        <row r="924">
          <cell r="A924" t="str">
            <v>830.00.00.900-4700.02</v>
          </cell>
          <cell r="B924" t="str">
            <v>830</v>
          </cell>
          <cell r="C924" t="str">
            <v>00</v>
          </cell>
          <cell r="D924" t="str">
            <v>00</v>
          </cell>
          <cell r="E924" t="str">
            <v>900</v>
          </cell>
          <cell r="F924" t="str">
            <v>4700.02</v>
          </cell>
          <cell r="G924" t="str">
            <v>Investment Earnings Lease Trust Account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 t="str">
            <v>+++</v>
          </cell>
        </row>
        <row r="925">
          <cell r="A925" t="str">
            <v>830.00.00.900-4700.21</v>
          </cell>
          <cell r="B925" t="str">
            <v>830</v>
          </cell>
          <cell r="C925" t="str">
            <v>00</v>
          </cell>
          <cell r="D925" t="str">
            <v>00</v>
          </cell>
          <cell r="E925" t="str">
            <v>900</v>
          </cell>
          <cell r="F925" t="str">
            <v>4700.21</v>
          </cell>
          <cell r="G925" t="str">
            <v>Investment Earnings Unallocated Investment Expense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 t="str">
            <v>+++</v>
          </cell>
        </row>
        <row r="926">
          <cell r="A926" t="str">
            <v>830.00.00.900-4800.01</v>
          </cell>
          <cell r="B926" t="str">
            <v>830</v>
          </cell>
          <cell r="C926" t="str">
            <v>00</v>
          </cell>
          <cell r="D926" t="str">
            <v>00</v>
          </cell>
          <cell r="E926" t="str">
            <v>900</v>
          </cell>
          <cell r="F926" t="str">
            <v>4800.01</v>
          </cell>
          <cell r="G926" t="str">
            <v>Contributions Fixed Asset Contributions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 t="str">
            <v>+++</v>
          </cell>
        </row>
        <row r="927">
          <cell r="A927" t="str">
            <v>830.00.00.900-4850.07</v>
          </cell>
          <cell r="B927" t="str">
            <v>830</v>
          </cell>
          <cell r="C927" t="str">
            <v>00</v>
          </cell>
          <cell r="D927" t="str">
            <v>00</v>
          </cell>
          <cell r="E927" t="str">
            <v>900</v>
          </cell>
          <cell r="F927" t="str">
            <v>4850.07</v>
          </cell>
          <cell r="G927" t="str">
            <v>Other Revenue Misc Reimbursement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 t="str">
            <v>+++</v>
          </cell>
        </row>
        <row r="928">
          <cell r="A928" t="str">
            <v>830.00.00.900-4850.13</v>
          </cell>
          <cell r="B928" t="str">
            <v>830</v>
          </cell>
          <cell r="C928" t="str">
            <v>00</v>
          </cell>
          <cell r="D928" t="str">
            <v>00</v>
          </cell>
          <cell r="E928" t="str">
            <v>900</v>
          </cell>
          <cell r="F928" t="str">
            <v>4850.13</v>
          </cell>
          <cell r="G928" t="str">
            <v>Other Revenue Rebates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 t="str">
            <v>+++</v>
          </cell>
        </row>
        <row r="929">
          <cell r="A929" t="str">
            <v>830.00.00.900-4850.21</v>
          </cell>
          <cell r="B929" t="str">
            <v>830</v>
          </cell>
          <cell r="C929" t="str">
            <v>00</v>
          </cell>
          <cell r="D929" t="str">
            <v>00</v>
          </cell>
          <cell r="E929" t="str">
            <v>900</v>
          </cell>
          <cell r="F929" t="str">
            <v>4850.21</v>
          </cell>
          <cell r="G929" t="str">
            <v>Other Revenue Information Systems Equip Fee</v>
          </cell>
          <cell r="H929">
            <v>2799727</v>
          </cell>
          <cell r="I929">
            <v>0</v>
          </cell>
          <cell r="J929">
            <v>2799727</v>
          </cell>
          <cell r="K929">
            <v>0</v>
          </cell>
          <cell r="L929">
            <v>0</v>
          </cell>
          <cell r="M929">
            <v>0</v>
          </cell>
          <cell r="N929">
            <v>2799727</v>
          </cell>
          <cell r="O929">
            <v>0</v>
          </cell>
        </row>
        <row r="930">
          <cell r="A930" t="str">
            <v>830.00.00.900-4900.01</v>
          </cell>
          <cell r="B930" t="str">
            <v>830</v>
          </cell>
          <cell r="C930" t="str">
            <v>00</v>
          </cell>
          <cell r="D930" t="str">
            <v>00</v>
          </cell>
          <cell r="E930" t="str">
            <v>900</v>
          </cell>
          <cell r="F930" t="str">
            <v>4900.01</v>
          </cell>
          <cell r="G930" t="str">
            <v>Other Financing Sources Op Transfer In-General Fund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 t="str">
            <v>+++</v>
          </cell>
        </row>
        <row r="931">
          <cell r="A931" t="str">
            <v>830.00.00.900-4900.04</v>
          </cell>
          <cell r="B931" t="str">
            <v>830</v>
          </cell>
          <cell r="C931" t="str">
            <v>00</v>
          </cell>
          <cell r="D931" t="str">
            <v>00</v>
          </cell>
          <cell r="E931" t="str">
            <v>900</v>
          </cell>
          <cell r="F931" t="str">
            <v>4900.04</v>
          </cell>
          <cell r="G931" t="str">
            <v>Other Financing Sources Long Term Debt Proceeds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 t="str">
            <v>+++</v>
          </cell>
        </row>
        <row r="932">
          <cell r="A932" t="str">
            <v>830.00.00.900-4900.25</v>
          </cell>
          <cell r="B932" t="str">
            <v>830</v>
          </cell>
          <cell r="C932" t="str">
            <v>00</v>
          </cell>
          <cell r="D932" t="str">
            <v>00</v>
          </cell>
          <cell r="E932" t="str">
            <v>900</v>
          </cell>
          <cell r="F932" t="str">
            <v>4900.25</v>
          </cell>
          <cell r="G932" t="str">
            <v>Other Financing Sources Op Transfer In-Dev Mitigation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 t="str">
            <v>+++</v>
          </cell>
        </row>
        <row r="933">
          <cell r="A933" t="str">
            <v>830.00.00.900-4900.84</v>
          </cell>
          <cell r="B933" t="str">
            <v>830</v>
          </cell>
          <cell r="C933" t="str">
            <v>00</v>
          </cell>
          <cell r="D933" t="str">
            <v>00</v>
          </cell>
          <cell r="E933" t="str">
            <v>900</v>
          </cell>
          <cell r="F933" t="str">
            <v>4900.84</v>
          </cell>
          <cell r="G933" t="str">
            <v>Other Financing Sources Op Transfer In-Equipment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 t="str">
            <v>+++</v>
          </cell>
        </row>
        <row r="934">
          <cell r="A934" t="str">
            <v>830.00.00.900-4900.86</v>
          </cell>
          <cell r="B934" t="str">
            <v>830</v>
          </cell>
          <cell r="C934" t="str">
            <v>00</v>
          </cell>
          <cell r="D934" t="str">
            <v>00</v>
          </cell>
          <cell r="E934" t="str">
            <v>900</v>
          </cell>
          <cell r="F934" t="str">
            <v>4900.86</v>
          </cell>
          <cell r="G934" t="str">
            <v>Other Financing Sources Op Transfer In-SIR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 t="str">
            <v>+++</v>
          </cell>
        </row>
        <row r="935">
          <cell r="A935" t="str">
            <v>840.00.00.900-4450.36</v>
          </cell>
          <cell r="B935" t="str">
            <v>840</v>
          </cell>
          <cell r="C935" t="str">
            <v>00</v>
          </cell>
          <cell r="D935" t="str">
            <v>00</v>
          </cell>
          <cell r="E935" t="str">
            <v>900</v>
          </cell>
          <cell r="F935" t="str">
            <v>4450.36</v>
          </cell>
          <cell r="G935" t="str">
            <v>Intergovernmental Grants-Federal FEMA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 t="str">
            <v>+++</v>
          </cell>
        </row>
        <row r="936">
          <cell r="A936" t="str">
            <v>840.00.00.900-4475.26</v>
          </cell>
          <cell r="B936" t="str">
            <v>840</v>
          </cell>
          <cell r="C936" t="str">
            <v>00</v>
          </cell>
          <cell r="D936" t="str">
            <v>00</v>
          </cell>
          <cell r="E936" t="str">
            <v>900</v>
          </cell>
          <cell r="F936" t="str">
            <v>4475.26</v>
          </cell>
          <cell r="G936" t="str">
            <v>Intergovernmental Grants-State/County SJV Air Pollution Grant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 t="str">
            <v>+++</v>
          </cell>
        </row>
        <row r="937">
          <cell r="A937" t="str">
            <v>840.00.00.900-4700.01</v>
          </cell>
          <cell r="B937" t="str">
            <v>840</v>
          </cell>
          <cell r="C937" t="str">
            <v>00</v>
          </cell>
          <cell r="D937" t="str">
            <v>00</v>
          </cell>
          <cell r="E937" t="str">
            <v>900</v>
          </cell>
          <cell r="F937" t="str">
            <v>4700.01</v>
          </cell>
          <cell r="G937" t="str">
            <v>Investment Earnings Interest on Investments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 t="str">
            <v>+++</v>
          </cell>
        </row>
        <row r="938">
          <cell r="A938" t="str">
            <v>840.00.00.900-4700.19</v>
          </cell>
          <cell r="B938" t="str">
            <v>840</v>
          </cell>
          <cell r="C938" t="str">
            <v>00</v>
          </cell>
          <cell r="D938" t="str">
            <v>00</v>
          </cell>
          <cell r="E938" t="str">
            <v>900</v>
          </cell>
          <cell r="F938" t="str">
            <v>4700.19</v>
          </cell>
          <cell r="G938" t="str">
            <v>Investment Earnings Market Value Change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 t="str">
            <v>+++</v>
          </cell>
        </row>
        <row r="939">
          <cell r="A939" t="str">
            <v>840.00.00.900-4700.21</v>
          </cell>
          <cell r="B939" t="str">
            <v>840</v>
          </cell>
          <cell r="C939" t="str">
            <v>00</v>
          </cell>
          <cell r="D939" t="str">
            <v>00</v>
          </cell>
          <cell r="E939" t="str">
            <v>900</v>
          </cell>
          <cell r="F939" t="str">
            <v>4700.21</v>
          </cell>
          <cell r="G939" t="str">
            <v>Investment Earnings Unallocated Investment Expense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 t="str">
            <v>+++</v>
          </cell>
        </row>
        <row r="940">
          <cell r="A940" t="str">
            <v>840.00.00.900-4850.01</v>
          </cell>
          <cell r="B940" t="str">
            <v>840</v>
          </cell>
          <cell r="C940" t="str">
            <v>00</v>
          </cell>
          <cell r="D940" t="str">
            <v>00</v>
          </cell>
          <cell r="E940" t="str">
            <v>900</v>
          </cell>
          <cell r="F940" t="str">
            <v>4850.01</v>
          </cell>
          <cell r="G940" t="str">
            <v>Other Revenue Sale of Property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 t="str">
            <v>+++</v>
          </cell>
        </row>
        <row r="941">
          <cell r="A941" t="str">
            <v>840.00.00.900-4850.22</v>
          </cell>
          <cell r="B941" t="str">
            <v>840</v>
          </cell>
          <cell r="C941" t="str">
            <v>00</v>
          </cell>
          <cell r="D941" t="str">
            <v>00</v>
          </cell>
          <cell r="E941" t="str">
            <v>900</v>
          </cell>
          <cell r="F941" t="str">
            <v>4850.22</v>
          </cell>
          <cell r="G941" t="str">
            <v>Other Revenue Equipment Service Fee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 t="str">
            <v>+++</v>
          </cell>
        </row>
        <row r="942">
          <cell r="A942" t="str">
            <v>840.00.00.900-4900.01</v>
          </cell>
          <cell r="B942" t="str">
            <v>840</v>
          </cell>
          <cell r="C942" t="str">
            <v>00</v>
          </cell>
          <cell r="D942" t="str">
            <v>00</v>
          </cell>
          <cell r="E942" t="str">
            <v>900</v>
          </cell>
          <cell r="F942" t="str">
            <v>4900.01</v>
          </cell>
          <cell r="G942" t="str">
            <v>Other Financing Sources Op Transfer In-General Fund</v>
          </cell>
          <cell r="H942">
            <v>120000</v>
          </cell>
          <cell r="I942">
            <v>0</v>
          </cell>
          <cell r="J942">
            <v>120000</v>
          </cell>
          <cell r="K942">
            <v>0</v>
          </cell>
          <cell r="L942">
            <v>0</v>
          </cell>
          <cell r="M942">
            <v>0</v>
          </cell>
          <cell r="N942">
            <v>120000</v>
          </cell>
          <cell r="O942">
            <v>0</v>
          </cell>
        </row>
        <row r="943">
          <cell r="A943" t="str">
            <v>840.00.00.900-4900.02</v>
          </cell>
          <cell r="B943" t="str">
            <v>840</v>
          </cell>
          <cell r="C943" t="str">
            <v>00</v>
          </cell>
          <cell r="D943" t="str">
            <v>00</v>
          </cell>
          <cell r="E943" t="str">
            <v>900</v>
          </cell>
          <cell r="F943" t="str">
            <v>4900.02</v>
          </cell>
          <cell r="G943" t="str">
            <v>Other Financing Sources WestAmerica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 t="str">
            <v>+++</v>
          </cell>
        </row>
        <row r="944">
          <cell r="A944" t="str">
            <v>840.00.00.900-4900.25</v>
          </cell>
          <cell r="B944" t="str">
            <v>840</v>
          </cell>
          <cell r="C944" t="str">
            <v>00</v>
          </cell>
          <cell r="D944" t="str">
            <v>00</v>
          </cell>
          <cell r="E944" t="str">
            <v>900</v>
          </cell>
          <cell r="F944" t="str">
            <v>4900.25</v>
          </cell>
          <cell r="G944" t="str">
            <v>Other Financing Sources Op Transfer In-Dev Mitigation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 t="str">
            <v>+++</v>
          </cell>
        </row>
        <row r="945">
          <cell r="A945" t="str">
            <v>840.00.00.900-4900.82</v>
          </cell>
          <cell r="B945" t="str">
            <v>840</v>
          </cell>
          <cell r="C945" t="str">
            <v>00</v>
          </cell>
          <cell r="D945" t="str">
            <v>00</v>
          </cell>
          <cell r="E945" t="str">
            <v>900</v>
          </cell>
          <cell r="F945" t="str">
            <v>4900.82</v>
          </cell>
          <cell r="G945" t="str">
            <v>Other Financing Sources Op Transfer In-Vehicle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 t="str">
            <v>+++</v>
          </cell>
        </row>
        <row r="946">
          <cell r="A946" t="str">
            <v>840.00.00.900-4900.86</v>
          </cell>
          <cell r="B946" t="str">
            <v>840</v>
          </cell>
          <cell r="C946" t="str">
            <v>00</v>
          </cell>
          <cell r="D946" t="str">
            <v>00</v>
          </cell>
          <cell r="E946" t="str">
            <v>900</v>
          </cell>
          <cell r="F946" t="str">
            <v>4900.86</v>
          </cell>
          <cell r="G946" t="str">
            <v>Other Financing Sources Op Transfer In-SIR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 t="str">
            <v>+++</v>
          </cell>
        </row>
        <row r="947">
          <cell r="A947" t="str">
            <v>860.00.00.900-4900.87</v>
          </cell>
          <cell r="B947" t="str">
            <v>860</v>
          </cell>
          <cell r="C947" t="str">
            <v>00</v>
          </cell>
          <cell r="D947" t="str">
            <v>00</v>
          </cell>
          <cell r="E947" t="str">
            <v>900</v>
          </cell>
          <cell r="F947" t="str">
            <v>4900.87</v>
          </cell>
          <cell r="G947" t="str">
            <v>Other Financing Sources SIRA Ins Reserve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 t="str">
            <v>+++</v>
          </cell>
        </row>
        <row r="948">
          <cell r="A948" t="str">
            <v>860.04.00.140-4700.01</v>
          </cell>
          <cell r="B948" t="str">
            <v>860</v>
          </cell>
          <cell r="C948" t="str">
            <v>04</v>
          </cell>
          <cell r="D948" t="str">
            <v>00</v>
          </cell>
          <cell r="E948" t="str">
            <v>140</v>
          </cell>
          <cell r="F948" t="str">
            <v>4700.01</v>
          </cell>
          <cell r="G948" t="str">
            <v>Investment Earnings Interest on Investments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 t="str">
            <v>+++</v>
          </cell>
        </row>
        <row r="949">
          <cell r="A949" t="str">
            <v>860.04.00.140-4700.19</v>
          </cell>
          <cell r="B949" t="str">
            <v>860</v>
          </cell>
          <cell r="C949" t="str">
            <v>04</v>
          </cell>
          <cell r="D949" t="str">
            <v>00</v>
          </cell>
          <cell r="E949" t="str">
            <v>140</v>
          </cell>
          <cell r="F949" t="str">
            <v>4700.19</v>
          </cell>
          <cell r="G949" t="str">
            <v>Investment Earnings Market Value Change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 t="str">
            <v>+++</v>
          </cell>
        </row>
        <row r="950">
          <cell r="A950" t="str">
            <v>860.04.00.140-4700.21</v>
          </cell>
          <cell r="B950" t="str">
            <v>860</v>
          </cell>
          <cell r="C950" t="str">
            <v>04</v>
          </cell>
          <cell r="D950" t="str">
            <v>00</v>
          </cell>
          <cell r="E950" t="str">
            <v>140</v>
          </cell>
          <cell r="F950" t="str">
            <v>4700.21</v>
          </cell>
          <cell r="G950" t="str">
            <v>Investment Earnings Unallocated Investment Expense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 t="str">
            <v>+++</v>
          </cell>
        </row>
        <row r="951">
          <cell r="A951" t="str">
            <v>860.04.00.140-4850.07</v>
          </cell>
          <cell r="B951" t="str">
            <v>860</v>
          </cell>
          <cell r="C951" t="str">
            <v>04</v>
          </cell>
          <cell r="D951" t="str">
            <v>00</v>
          </cell>
          <cell r="E951" t="str">
            <v>140</v>
          </cell>
          <cell r="F951" t="str">
            <v>4850.07</v>
          </cell>
          <cell r="G951" t="str">
            <v>Other Revenue Misc Reimbursement</v>
          </cell>
          <cell r="H951">
            <v>25000</v>
          </cell>
          <cell r="I951">
            <v>0</v>
          </cell>
          <cell r="J951">
            <v>25000</v>
          </cell>
          <cell r="K951">
            <v>0</v>
          </cell>
          <cell r="L951">
            <v>0</v>
          </cell>
          <cell r="M951">
            <v>3000</v>
          </cell>
          <cell r="N951">
            <v>22000</v>
          </cell>
          <cell r="O951">
            <v>0.12</v>
          </cell>
        </row>
        <row r="952">
          <cell r="A952" t="str">
            <v>860.04.00.140-4850.10</v>
          </cell>
          <cell r="B952" t="str">
            <v>860</v>
          </cell>
          <cell r="C952" t="str">
            <v>04</v>
          </cell>
          <cell r="D952" t="str">
            <v>00</v>
          </cell>
          <cell r="E952" t="str">
            <v>140</v>
          </cell>
          <cell r="F952" t="str">
            <v>4850.10</v>
          </cell>
          <cell r="G952" t="str">
            <v>Other Revenue Settlements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 t="str">
            <v>+++</v>
          </cell>
        </row>
        <row r="953">
          <cell r="A953" t="str">
            <v>860.04.00.140-4850.23</v>
          </cell>
          <cell r="B953" t="str">
            <v>860</v>
          </cell>
          <cell r="C953" t="str">
            <v>04</v>
          </cell>
          <cell r="D953" t="str">
            <v>00</v>
          </cell>
          <cell r="E953" t="str">
            <v>140</v>
          </cell>
          <cell r="F953" t="str">
            <v>4850.23</v>
          </cell>
          <cell r="G953" t="str">
            <v>Other Revenue SIR Premium Refund</v>
          </cell>
          <cell r="H953">
            <v>3000</v>
          </cell>
          <cell r="I953">
            <v>0</v>
          </cell>
          <cell r="J953">
            <v>3000</v>
          </cell>
          <cell r="K953">
            <v>0</v>
          </cell>
          <cell r="L953">
            <v>0</v>
          </cell>
          <cell r="M953">
            <v>0</v>
          </cell>
          <cell r="N953">
            <v>3000</v>
          </cell>
          <cell r="O953">
            <v>0</v>
          </cell>
        </row>
        <row r="954">
          <cell r="A954" t="str">
            <v>860.04.00.140-4850.24</v>
          </cell>
          <cell r="B954" t="str">
            <v>860</v>
          </cell>
          <cell r="C954" t="str">
            <v>04</v>
          </cell>
          <cell r="D954" t="str">
            <v>00</v>
          </cell>
          <cell r="E954" t="str">
            <v>140</v>
          </cell>
          <cell r="F954" t="str">
            <v>4850.24</v>
          </cell>
          <cell r="G954" t="str">
            <v>Other Revenue Insurance  SIR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 t="str">
            <v>+++</v>
          </cell>
        </row>
        <row r="955">
          <cell r="A955" t="str">
            <v>860.04.00.140-4850.25</v>
          </cell>
          <cell r="B955" t="str">
            <v>860</v>
          </cell>
          <cell r="C955" t="str">
            <v>04</v>
          </cell>
          <cell r="D955" t="str">
            <v>00</v>
          </cell>
          <cell r="E955" t="str">
            <v>140</v>
          </cell>
          <cell r="F955" t="str">
            <v>4850.25</v>
          </cell>
          <cell r="G955" t="str">
            <v>Other Revenue Insurance Premium</v>
          </cell>
          <cell r="H955">
            <v>3297550</v>
          </cell>
          <cell r="I955">
            <v>0</v>
          </cell>
          <cell r="J955">
            <v>3297550</v>
          </cell>
          <cell r="K955">
            <v>0</v>
          </cell>
          <cell r="L955">
            <v>0</v>
          </cell>
          <cell r="M955">
            <v>0</v>
          </cell>
          <cell r="N955">
            <v>3297550</v>
          </cell>
          <cell r="O955">
            <v>0</v>
          </cell>
        </row>
        <row r="956">
          <cell r="A956" t="str">
            <v>860.04.00.140-4850.30</v>
          </cell>
          <cell r="B956" t="str">
            <v>860</v>
          </cell>
          <cell r="C956" t="str">
            <v>04</v>
          </cell>
          <cell r="D956" t="str">
            <v>00</v>
          </cell>
          <cell r="E956" t="str">
            <v>140</v>
          </cell>
          <cell r="F956" t="str">
            <v>4850.30</v>
          </cell>
          <cell r="G956" t="str">
            <v>Other Revenue Excess Worker's Comp Premium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 t="str">
            <v>+++</v>
          </cell>
        </row>
        <row r="957">
          <cell r="A957" t="str">
            <v>860.04.00.140-4900.01</v>
          </cell>
          <cell r="B957" t="str">
            <v>860</v>
          </cell>
          <cell r="C957" t="str">
            <v>04</v>
          </cell>
          <cell r="D957" t="str">
            <v>00</v>
          </cell>
          <cell r="E957" t="str">
            <v>140</v>
          </cell>
          <cell r="F957" t="str">
            <v>4900.01</v>
          </cell>
          <cell r="G957" t="str">
            <v>Other Financing Sources Op Transfer In-General Fund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 t="str">
            <v>+++</v>
          </cell>
        </row>
        <row r="958">
          <cell r="A958" t="str">
            <v>860.04.00.140-4900.64</v>
          </cell>
          <cell r="B958" t="str">
            <v>860</v>
          </cell>
          <cell r="C958" t="str">
            <v>04</v>
          </cell>
          <cell r="D958" t="str">
            <v>00</v>
          </cell>
          <cell r="E958" t="str">
            <v>140</v>
          </cell>
          <cell r="F958" t="str">
            <v>4900.64</v>
          </cell>
          <cell r="G958" t="str">
            <v>Other Financing Sources Op Transfer In-Sewer M&amp;O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 t="str">
            <v>+++</v>
          </cell>
        </row>
        <row r="959">
          <cell r="A959" t="str">
            <v>860.04.00.140-4900.65</v>
          </cell>
          <cell r="B959" t="str">
            <v>860</v>
          </cell>
          <cell r="C959" t="str">
            <v>04</v>
          </cell>
          <cell r="D959" t="str">
            <v>00</v>
          </cell>
          <cell r="E959" t="str">
            <v>140</v>
          </cell>
          <cell r="F959" t="str">
            <v>4900.65</v>
          </cell>
          <cell r="G959" t="str">
            <v>Other Financing Sources Op Transfer In-Sewer Fee Improve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 t="str">
            <v>+++</v>
          </cell>
        </row>
        <row r="960">
          <cell r="A960" t="str">
            <v>860.04.00.140-4900.66</v>
          </cell>
          <cell r="B960" t="str">
            <v>860</v>
          </cell>
          <cell r="C960" t="str">
            <v>04</v>
          </cell>
          <cell r="D960" t="str">
            <v>00</v>
          </cell>
          <cell r="E960" t="str">
            <v>140</v>
          </cell>
          <cell r="F960" t="str">
            <v>4900.66</v>
          </cell>
          <cell r="G960" t="str">
            <v>Other Financing Sources Op Transfer In-Solid Waste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 t="str">
            <v>+++</v>
          </cell>
        </row>
        <row r="961">
          <cell r="A961" t="str">
            <v>860.04.00.140-4900.68</v>
          </cell>
          <cell r="B961" t="str">
            <v>860</v>
          </cell>
          <cell r="C961" t="str">
            <v>04</v>
          </cell>
          <cell r="D961" t="str">
            <v>00</v>
          </cell>
          <cell r="E961" t="str">
            <v>140</v>
          </cell>
          <cell r="F961" t="str">
            <v>4900.68</v>
          </cell>
          <cell r="G961" t="str">
            <v>Other Financing Sources Op Transfer In-Water M&amp;O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 t="str">
            <v>+++</v>
          </cell>
        </row>
        <row r="962">
          <cell r="A962" t="str">
            <v>860.04.00.140-4900.69</v>
          </cell>
          <cell r="B962" t="str">
            <v>860</v>
          </cell>
          <cell r="C962" t="str">
            <v>04</v>
          </cell>
          <cell r="D962" t="str">
            <v>00</v>
          </cell>
          <cell r="E962" t="str">
            <v>140</v>
          </cell>
          <cell r="F962" t="str">
            <v>4900.69</v>
          </cell>
          <cell r="G962" t="str">
            <v>Other Financing Sources Op Transfer In-Water Fee Improve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 t="str">
            <v>+++</v>
          </cell>
        </row>
        <row r="963">
          <cell r="A963" t="str">
            <v>860.04.00.140-4900.88</v>
          </cell>
          <cell r="B963" t="str">
            <v>860</v>
          </cell>
          <cell r="C963" t="str">
            <v>04</v>
          </cell>
          <cell r="D963" t="str">
            <v>00</v>
          </cell>
          <cell r="E963" t="str">
            <v>140</v>
          </cell>
          <cell r="F963" t="str">
            <v>4900.88</v>
          </cell>
          <cell r="G963" t="str">
            <v>Other Financing Sources Op Transfer In-Payroll Tax Ben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 t="str">
            <v>+++</v>
          </cell>
        </row>
        <row r="964">
          <cell r="A964" t="str">
            <v>870.00.00.930-4700.01</v>
          </cell>
          <cell r="B964" t="str">
            <v>870</v>
          </cell>
          <cell r="C964" t="str">
            <v>00</v>
          </cell>
          <cell r="D964" t="str">
            <v>00</v>
          </cell>
          <cell r="E964" t="str">
            <v>930</v>
          </cell>
          <cell r="F964" t="str">
            <v>4700.01</v>
          </cell>
          <cell r="G964" t="str">
            <v>Investment Earnings Interest on Investments</v>
          </cell>
          <cell r="H964">
            <v>35000</v>
          </cell>
          <cell r="I964">
            <v>0</v>
          </cell>
          <cell r="J964">
            <v>35000</v>
          </cell>
          <cell r="K964">
            <v>0</v>
          </cell>
          <cell r="L964">
            <v>0</v>
          </cell>
          <cell r="M964">
            <v>0</v>
          </cell>
          <cell r="N964">
            <v>35000</v>
          </cell>
          <cell r="O964">
            <v>0</v>
          </cell>
        </row>
        <row r="965">
          <cell r="A965" t="str">
            <v>870.00.00.930-4700.19</v>
          </cell>
          <cell r="B965" t="str">
            <v>870</v>
          </cell>
          <cell r="C965" t="str">
            <v>00</v>
          </cell>
          <cell r="D965" t="str">
            <v>00</v>
          </cell>
          <cell r="E965" t="str">
            <v>930</v>
          </cell>
          <cell r="F965" t="str">
            <v>4700.19</v>
          </cell>
          <cell r="G965" t="str">
            <v>Investment Earnings Market Value Change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 t="str">
            <v>+++</v>
          </cell>
        </row>
        <row r="966">
          <cell r="A966" t="str">
            <v>870.00.00.930-4700.21</v>
          </cell>
          <cell r="B966" t="str">
            <v>870</v>
          </cell>
          <cell r="C966" t="str">
            <v>00</v>
          </cell>
          <cell r="D966" t="str">
            <v>00</v>
          </cell>
          <cell r="E966" t="str">
            <v>930</v>
          </cell>
          <cell r="F966" t="str">
            <v>4700.21</v>
          </cell>
          <cell r="G966" t="str">
            <v>Investment Earnings Unallocated Investment Expense</v>
          </cell>
          <cell r="H966">
            <v>-4350</v>
          </cell>
          <cell r="I966">
            <v>0</v>
          </cell>
          <cell r="J966">
            <v>-4350</v>
          </cell>
          <cell r="K966">
            <v>0</v>
          </cell>
          <cell r="L966">
            <v>0</v>
          </cell>
          <cell r="M966">
            <v>0</v>
          </cell>
          <cell r="N966">
            <v>-4350</v>
          </cell>
          <cell r="O966">
            <v>0</v>
          </cell>
        </row>
        <row r="967">
          <cell r="A967" t="str">
            <v>870.00.00.930-4850.23</v>
          </cell>
          <cell r="B967" t="str">
            <v>870</v>
          </cell>
          <cell r="C967" t="str">
            <v>00</v>
          </cell>
          <cell r="D967" t="str">
            <v>00</v>
          </cell>
          <cell r="E967" t="str">
            <v>930</v>
          </cell>
          <cell r="F967" t="str">
            <v>4850.23</v>
          </cell>
          <cell r="G967" t="str">
            <v>Other Revenue SIR Premium Refund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 t="str">
            <v>+++</v>
          </cell>
        </row>
        <row r="968">
          <cell r="A968" t="str">
            <v>870.00.00.930-4900.01</v>
          </cell>
          <cell r="B968" t="str">
            <v>870</v>
          </cell>
          <cell r="C968" t="str">
            <v>00</v>
          </cell>
          <cell r="D968" t="str">
            <v>00</v>
          </cell>
          <cell r="E968" t="str">
            <v>930</v>
          </cell>
          <cell r="F968" t="str">
            <v>4900.01</v>
          </cell>
          <cell r="G968" t="str">
            <v>Other Financing Sources Op Transfer In-General Fund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 t="str">
            <v>+++</v>
          </cell>
        </row>
        <row r="969">
          <cell r="A969" t="str">
            <v>870.00.00.930-4900.64</v>
          </cell>
          <cell r="B969" t="str">
            <v>870</v>
          </cell>
          <cell r="C969" t="str">
            <v>00</v>
          </cell>
          <cell r="D969" t="str">
            <v>00</v>
          </cell>
          <cell r="E969" t="str">
            <v>930</v>
          </cell>
          <cell r="F969" t="str">
            <v>4900.64</v>
          </cell>
          <cell r="G969" t="str">
            <v>Other Financing Sources Op Transfer In-Sewer M&amp;O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 t="str">
            <v>+++</v>
          </cell>
        </row>
        <row r="970">
          <cell r="A970" t="str">
            <v>870.00.00.930-4900.65</v>
          </cell>
          <cell r="B970" t="str">
            <v>870</v>
          </cell>
          <cell r="C970" t="str">
            <v>00</v>
          </cell>
          <cell r="D970" t="str">
            <v>00</v>
          </cell>
          <cell r="E970" t="str">
            <v>930</v>
          </cell>
          <cell r="F970" t="str">
            <v>4900.65</v>
          </cell>
          <cell r="G970" t="str">
            <v>Other Financing Sources Op Transfer In-Sewer Fee Improve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 t="str">
            <v>+++</v>
          </cell>
        </row>
        <row r="971">
          <cell r="A971" t="str">
            <v>870.00.00.930-4900.66</v>
          </cell>
          <cell r="B971" t="str">
            <v>870</v>
          </cell>
          <cell r="C971" t="str">
            <v>00</v>
          </cell>
          <cell r="D971" t="str">
            <v>00</v>
          </cell>
          <cell r="E971" t="str">
            <v>930</v>
          </cell>
          <cell r="F971" t="str">
            <v>4900.66</v>
          </cell>
          <cell r="G971" t="str">
            <v>Other Financing Sources Op Transfer In-Solid Waste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 t="str">
            <v>+++</v>
          </cell>
        </row>
        <row r="972">
          <cell r="A972" t="str">
            <v>870.00.00.930-4900.68</v>
          </cell>
          <cell r="B972" t="str">
            <v>870</v>
          </cell>
          <cell r="C972" t="str">
            <v>00</v>
          </cell>
          <cell r="D972" t="str">
            <v>00</v>
          </cell>
          <cell r="E972" t="str">
            <v>930</v>
          </cell>
          <cell r="F972" t="str">
            <v>4900.68</v>
          </cell>
          <cell r="G972" t="str">
            <v>Other Financing Sources Op Transfer In-Water M&amp;O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 t="str">
            <v>+++</v>
          </cell>
        </row>
        <row r="973">
          <cell r="A973" t="str">
            <v>870.00.00.930-4900.69</v>
          </cell>
          <cell r="B973" t="str">
            <v>870</v>
          </cell>
          <cell r="C973" t="str">
            <v>00</v>
          </cell>
          <cell r="D973" t="str">
            <v>00</v>
          </cell>
          <cell r="E973" t="str">
            <v>930</v>
          </cell>
          <cell r="F973" t="str">
            <v>4900.69</v>
          </cell>
          <cell r="G973" t="str">
            <v>Other Financing Sources Op Transfer In-Water Fee Improve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 t="str">
            <v>+++</v>
          </cell>
        </row>
        <row r="974">
          <cell r="A974" t="str">
            <v>870.00.00.930-4900.86</v>
          </cell>
          <cell r="B974" t="str">
            <v>870</v>
          </cell>
          <cell r="C974" t="str">
            <v>00</v>
          </cell>
          <cell r="D974" t="str">
            <v>00</v>
          </cell>
          <cell r="E974" t="str">
            <v>930</v>
          </cell>
          <cell r="F974" t="str">
            <v>4900.86</v>
          </cell>
          <cell r="G974" t="str">
            <v>Other Financing Sources Op Transfer In-SIR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 t="str">
            <v>+++</v>
          </cell>
        </row>
        <row r="975">
          <cell r="A975" t="str">
            <v>880.00.00.940-4700.01</v>
          </cell>
          <cell r="B975" t="str">
            <v>880</v>
          </cell>
          <cell r="C975" t="str">
            <v>00</v>
          </cell>
          <cell r="D975" t="str">
            <v>00</v>
          </cell>
          <cell r="E975" t="str">
            <v>940</v>
          </cell>
          <cell r="F975" t="str">
            <v>4700.01</v>
          </cell>
          <cell r="G975" t="str">
            <v>Investment Earnings Interest on Investments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 t="str">
            <v>+++</v>
          </cell>
        </row>
        <row r="976">
          <cell r="A976" t="str">
            <v>880.00.00.940-4700.19</v>
          </cell>
          <cell r="B976" t="str">
            <v>880</v>
          </cell>
          <cell r="C976" t="str">
            <v>00</v>
          </cell>
          <cell r="D976" t="str">
            <v>00</v>
          </cell>
          <cell r="E976" t="str">
            <v>940</v>
          </cell>
          <cell r="F976" t="str">
            <v>4700.19</v>
          </cell>
          <cell r="G976" t="str">
            <v>Investment Earnings Market Value Change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 t="str">
            <v>+++</v>
          </cell>
        </row>
        <row r="977">
          <cell r="A977" t="str">
            <v>880.00.00.940-4700.21</v>
          </cell>
          <cell r="B977" t="str">
            <v>880</v>
          </cell>
          <cell r="C977" t="str">
            <v>00</v>
          </cell>
          <cell r="D977" t="str">
            <v>00</v>
          </cell>
          <cell r="E977" t="str">
            <v>940</v>
          </cell>
          <cell r="F977" t="str">
            <v>4700.21</v>
          </cell>
          <cell r="G977" t="str">
            <v>Investment Earnings Unallocated Investment Expense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 t="str">
            <v>+++</v>
          </cell>
        </row>
        <row r="978">
          <cell r="A978" t="str">
            <v>880.00.00.940-4850.12</v>
          </cell>
          <cell r="B978" t="str">
            <v>880</v>
          </cell>
          <cell r="C978" t="str">
            <v>00</v>
          </cell>
          <cell r="D978" t="str">
            <v>00</v>
          </cell>
          <cell r="E978" t="str">
            <v>940</v>
          </cell>
          <cell r="F978" t="str">
            <v>4850.12</v>
          </cell>
          <cell r="G978" t="str">
            <v>Other Revenue Miscellaneous Receipts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 t="str">
            <v>+++</v>
          </cell>
        </row>
        <row r="979">
          <cell r="A979" t="str">
            <v>880.00.00.940-4850.19</v>
          </cell>
          <cell r="B979" t="str">
            <v>880</v>
          </cell>
          <cell r="C979" t="str">
            <v>00</v>
          </cell>
          <cell r="D979" t="str">
            <v>00</v>
          </cell>
          <cell r="E979" t="str">
            <v>940</v>
          </cell>
          <cell r="F979" t="str">
            <v>4850.19</v>
          </cell>
          <cell r="G979" t="str">
            <v>Other Revenue Comp Absences Reimbursment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 t="str">
            <v>+++</v>
          </cell>
        </row>
        <row r="980">
          <cell r="A980" t="str">
            <v>920.00.00.950-4700.01</v>
          </cell>
          <cell r="B980" t="str">
            <v>920</v>
          </cell>
          <cell r="C980" t="str">
            <v>00</v>
          </cell>
          <cell r="D980" t="str">
            <v>00</v>
          </cell>
          <cell r="E980" t="str">
            <v>950</v>
          </cell>
          <cell r="F980" t="str">
            <v>4700.01</v>
          </cell>
          <cell r="G980" t="str">
            <v>Investment Earnings Interest on Investments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 t="str">
            <v>+++</v>
          </cell>
        </row>
        <row r="981">
          <cell r="A981" t="str">
            <v>920.00.00.950-4700.21</v>
          </cell>
          <cell r="B981" t="str">
            <v>920</v>
          </cell>
          <cell r="C981" t="str">
            <v>00</v>
          </cell>
          <cell r="D981" t="str">
            <v>00</v>
          </cell>
          <cell r="E981" t="str">
            <v>950</v>
          </cell>
          <cell r="F981" t="str">
            <v>4700.21</v>
          </cell>
          <cell r="G981" t="str">
            <v>Investment Earnings Unallocated Investment Expense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 t="str">
            <v>+++</v>
          </cell>
        </row>
        <row r="982">
          <cell r="A982" t="str">
            <v>920.00.00.950-4850.25</v>
          </cell>
          <cell r="B982" t="str">
            <v>920</v>
          </cell>
          <cell r="C982" t="str">
            <v>00</v>
          </cell>
          <cell r="D982" t="str">
            <v>00</v>
          </cell>
          <cell r="E982" t="str">
            <v>950</v>
          </cell>
          <cell r="F982" t="str">
            <v>4850.25</v>
          </cell>
          <cell r="G982" t="str">
            <v>Other Revenue Insurance Premium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256732.49</v>
          </cell>
          <cell r="N982">
            <v>-256732.49</v>
          </cell>
          <cell r="O982" t="str">
            <v>+++</v>
          </cell>
        </row>
        <row r="983">
          <cell r="A983" t="str">
            <v>9210.00.00.900-4000.14</v>
          </cell>
          <cell r="B983" t="str">
            <v>9210</v>
          </cell>
          <cell r="C983" t="str">
            <v>00</v>
          </cell>
          <cell r="D983" t="str">
            <v>00</v>
          </cell>
          <cell r="E983" t="str">
            <v>900</v>
          </cell>
          <cell r="F983" t="str">
            <v>4000.14</v>
          </cell>
          <cell r="G983" t="str">
            <v>Property Tax Assessment Tax Increment To Low/Mod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 t="str">
            <v>+++</v>
          </cell>
        </row>
        <row r="984">
          <cell r="A984" t="str">
            <v>9210.00.00.900-4700.01</v>
          </cell>
          <cell r="B984" t="str">
            <v>9210</v>
          </cell>
          <cell r="C984" t="str">
            <v>00</v>
          </cell>
          <cell r="D984" t="str">
            <v>00</v>
          </cell>
          <cell r="E984" t="str">
            <v>900</v>
          </cell>
          <cell r="F984" t="str">
            <v>4700.01</v>
          </cell>
          <cell r="G984" t="str">
            <v>Investment Earnings Interest on Investments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 t="str">
            <v>+++</v>
          </cell>
        </row>
        <row r="985">
          <cell r="A985" t="str">
            <v>9210.00.00.900-4700.07</v>
          </cell>
          <cell r="B985" t="str">
            <v>9210</v>
          </cell>
          <cell r="C985" t="str">
            <v>00</v>
          </cell>
          <cell r="D985" t="str">
            <v>00</v>
          </cell>
          <cell r="E985" t="str">
            <v>900</v>
          </cell>
          <cell r="F985" t="str">
            <v>4700.07</v>
          </cell>
          <cell r="G985" t="str">
            <v>Investment Earnings Trust Accounts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 t="str">
            <v>+++</v>
          </cell>
        </row>
        <row r="986">
          <cell r="A986" t="str">
            <v>9210.00.00.900-4700.19</v>
          </cell>
          <cell r="B986" t="str">
            <v>9210</v>
          </cell>
          <cell r="C986" t="str">
            <v>00</v>
          </cell>
          <cell r="D986" t="str">
            <v>00</v>
          </cell>
          <cell r="E986" t="str">
            <v>900</v>
          </cell>
          <cell r="F986" t="str">
            <v>4700.19</v>
          </cell>
          <cell r="G986" t="str">
            <v>Investment Earnings Market Value Change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 t="str">
            <v>+++</v>
          </cell>
        </row>
        <row r="987">
          <cell r="A987" t="str">
            <v>9210.00.00.900-4700.24</v>
          </cell>
          <cell r="B987" t="str">
            <v>9210</v>
          </cell>
          <cell r="C987" t="str">
            <v>00</v>
          </cell>
          <cell r="D987" t="str">
            <v>00</v>
          </cell>
          <cell r="E987" t="str">
            <v>900</v>
          </cell>
          <cell r="F987" t="str">
            <v>4700.24</v>
          </cell>
          <cell r="G987" t="str">
            <v>Investment Earnings Housing Assistance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 t="str">
            <v>+++</v>
          </cell>
        </row>
        <row r="988">
          <cell r="A988" t="str">
            <v>9210.00.00.900-4850.02</v>
          </cell>
          <cell r="B988" t="str">
            <v>9210</v>
          </cell>
          <cell r="C988" t="str">
            <v>00</v>
          </cell>
          <cell r="D988" t="str">
            <v>00</v>
          </cell>
          <cell r="E988" t="str">
            <v>900</v>
          </cell>
          <cell r="F988" t="str">
            <v>4850.02</v>
          </cell>
          <cell r="G988" t="str">
            <v>Other Revenue Loan Repayments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 t="str">
            <v>+++</v>
          </cell>
        </row>
        <row r="989">
          <cell r="A989" t="str">
            <v>9210.00.00.900-4850.07</v>
          </cell>
          <cell r="B989" t="str">
            <v>9210</v>
          </cell>
          <cell r="C989" t="str">
            <v>00</v>
          </cell>
          <cell r="D989" t="str">
            <v>00</v>
          </cell>
          <cell r="E989" t="str">
            <v>900</v>
          </cell>
          <cell r="F989" t="str">
            <v>4850.07</v>
          </cell>
          <cell r="G989" t="str">
            <v>Other Revenue Misc Reimbursement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 t="str">
            <v>+++</v>
          </cell>
        </row>
        <row r="990">
          <cell r="A990" t="str">
            <v>9210.00.00.900-4850.31</v>
          </cell>
          <cell r="B990" t="str">
            <v>9210</v>
          </cell>
          <cell r="C990" t="str">
            <v>00</v>
          </cell>
          <cell r="D990" t="str">
            <v>00</v>
          </cell>
          <cell r="E990" t="str">
            <v>900</v>
          </cell>
          <cell r="F990" t="str">
            <v>4850.31</v>
          </cell>
          <cell r="G990" t="str">
            <v>Other Revenue Cedar Glen Equity Sharing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 t="str">
            <v>+++</v>
          </cell>
        </row>
        <row r="991">
          <cell r="A991" t="str">
            <v>9210.00.00.900-4900.91</v>
          </cell>
          <cell r="B991" t="str">
            <v>9210</v>
          </cell>
          <cell r="C991" t="str">
            <v>00</v>
          </cell>
          <cell r="D991" t="str">
            <v>00</v>
          </cell>
          <cell r="E991" t="str">
            <v>900</v>
          </cell>
          <cell r="F991" t="str">
            <v>4900.91</v>
          </cell>
          <cell r="G991" t="str">
            <v>Other Financing Sources Op Transfer In-RDA LMI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 t="str">
            <v>+++</v>
          </cell>
        </row>
        <row r="992">
          <cell r="A992" t="str">
            <v>9210.00.00.900-4900.94</v>
          </cell>
          <cell r="B992" t="str">
            <v>9210</v>
          </cell>
          <cell r="C992" t="str">
            <v>00</v>
          </cell>
          <cell r="D992" t="str">
            <v>00</v>
          </cell>
          <cell r="E992" t="str">
            <v>900</v>
          </cell>
          <cell r="F992" t="str">
            <v>4900.94</v>
          </cell>
          <cell r="G992" t="str">
            <v>Other Financing Sources Op Transfer In-RDA Captial Proj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 t="str">
            <v>+++</v>
          </cell>
        </row>
        <row r="993">
          <cell r="A993" t="str">
            <v>9215.00.00.900-4000.14</v>
          </cell>
          <cell r="B993" t="str">
            <v>9215</v>
          </cell>
          <cell r="C993" t="str">
            <v>00</v>
          </cell>
          <cell r="D993" t="str">
            <v>00</v>
          </cell>
          <cell r="E993" t="str">
            <v>900</v>
          </cell>
          <cell r="F993" t="str">
            <v>4000.14</v>
          </cell>
          <cell r="G993" t="str">
            <v>Property Tax Assessment Tax Increment To Low/Mod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 t="str">
            <v>+++</v>
          </cell>
        </row>
        <row r="994">
          <cell r="A994" t="str">
            <v>9215.00.00.900-4000.15</v>
          </cell>
          <cell r="B994" t="str">
            <v>9215</v>
          </cell>
          <cell r="C994" t="str">
            <v>00</v>
          </cell>
          <cell r="D994" t="str">
            <v>00</v>
          </cell>
          <cell r="E994" t="str">
            <v>900</v>
          </cell>
          <cell r="F994" t="str">
            <v>4000.15</v>
          </cell>
          <cell r="G994" t="str">
            <v>Property Tax Assessment Withheld By County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 t="str">
            <v>+++</v>
          </cell>
        </row>
        <row r="995">
          <cell r="A995" t="str">
            <v>9215.00.00.900-4700.01</v>
          </cell>
          <cell r="B995" t="str">
            <v>9215</v>
          </cell>
          <cell r="C995" t="str">
            <v>00</v>
          </cell>
          <cell r="D995" t="str">
            <v>00</v>
          </cell>
          <cell r="E995" t="str">
            <v>900</v>
          </cell>
          <cell r="F995" t="str">
            <v>4700.01</v>
          </cell>
          <cell r="G995" t="str">
            <v>Investment Earnings Interest on Investments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 t="str">
            <v>+++</v>
          </cell>
        </row>
        <row r="996">
          <cell r="A996" t="str">
            <v>9215.00.00.900-4700.07</v>
          </cell>
          <cell r="B996" t="str">
            <v>9215</v>
          </cell>
          <cell r="C996" t="str">
            <v>00</v>
          </cell>
          <cell r="D996" t="str">
            <v>00</v>
          </cell>
          <cell r="E996" t="str">
            <v>900</v>
          </cell>
          <cell r="F996" t="str">
            <v>4700.07</v>
          </cell>
          <cell r="G996" t="str">
            <v>Investment Earnings Trust Accounts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 t="str">
            <v>+++</v>
          </cell>
        </row>
        <row r="997">
          <cell r="A997" t="str">
            <v>9215.00.00.900-4700.19</v>
          </cell>
          <cell r="B997" t="str">
            <v>9215</v>
          </cell>
          <cell r="C997" t="str">
            <v>00</v>
          </cell>
          <cell r="D997" t="str">
            <v>00</v>
          </cell>
          <cell r="E997" t="str">
            <v>900</v>
          </cell>
          <cell r="F997" t="str">
            <v>4700.19</v>
          </cell>
          <cell r="G997" t="str">
            <v>Investment Earnings Market Value Change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 t="str">
            <v>+++</v>
          </cell>
        </row>
        <row r="998">
          <cell r="A998" t="str">
            <v>9215.00.00.900-4850.07</v>
          </cell>
          <cell r="B998" t="str">
            <v>9215</v>
          </cell>
          <cell r="C998" t="str">
            <v>00</v>
          </cell>
          <cell r="D998" t="str">
            <v>00</v>
          </cell>
          <cell r="E998" t="str">
            <v>900</v>
          </cell>
          <cell r="F998" t="str">
            <v>4850.07</v>
          </cell>
          <cell r="G998" t="str">
            <v>Other Revenue Misc Reimbursement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 t="str">
            <v>+++</v>
          </cell>
        </row>
        <row r="999">
          <cell r="A999" t="str">
            <v>9215.00.00.900-4850.32</v>
          </cell>
          <cell r="B999" t="str">
            <v>9215</v>
          </cell>
          <cell r="C999" t="str">
            <v>00</v>
          </cell>
          <cell r="D999" t="str">
            <v>00</v>
          </cell>
          <cell r="E999" t="str">
            <v>900</v>
          </cell>
          <cell r="F999" t="str">
            <v>4850.32</v>
          </cell>
          <cell r="G999" t="str">
            <v>Other Revenue LTD Proceeds 2004 Issue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 t="str">
            <v>+++</v>
          </cell>
        </row>
        <row r="1000">
          <cell r="A1000" t="str">
            <v>9215.00.00.900-4850.33</v>
          </cell>
          <cell r="B1000" t="str">
            <v>9215</v>
          </cell>
          <cell r="C1000" t="str">
            <v>00</v>
          </cell>
          <cell r="D1000" t="str">
            <v>00</v>
          </cell>
          <cell r="E1000" t="str">
            <v>900</v>
          </cell>
          <cell r="F1000" t="str">
            <v>4850.33</v>
          </cell>
          <cell r="G1000" t="str">
            <v>Other Revenue LTD Proceeds Reoffering Pre 2004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 t="str">
            <v>+++</v>
          </cell>
        </row>
        <row r="1001">
          <cell r="A1001" t="str">
            <v>9230.00.00.900-4000.01</v>
          </cell>
          <cell r="B1001" t="str">
            <v>9230</v>
          </cell>
          <cell r="C1001" t="str">
            <v>00</v>
          </cell>
          <cell r="D1001" t="str">
            <v>00</v>
          </cell>
          <cell r="E1001" t="str">
            <v>900</v>
          </cell>
          <cell r="F1001" t="str">
            <v>4000.01</v>
          </cell>
          <cell r="G1001" t="str">
            <v>Property Tax Assessment Current Year Secured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 t="str">
            <v>+++</v>
          </cell>
        </row>
        <row r="1002">
          <cell r="A1002" t="str">
            <v>9230.00.00.900-4000.02</v>
          </cell>
          <cell r="B1002" t="str">
            <v>9230</v>
          </cell>
          <cell r="C1002" t="str">
            <v>00</v>
          </cell>
          <cell r="D1002" t="str">
            <v>00</v>
          </cell>
          <cell r="E1002" t="str">
            <v>900</v>
          </cell>
          <cell r="F1002" t="str">
            <v>4000.02</v>
          </cell>
          <cell r="G1002" t="str">
            <v>Property Tax Assessment Prior Year Secured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 t="str">
            <v>+++</v>
          </cell>
        </row>
        <row r="1003">
          <cell r="A1003" t="str">
            <v>9230.00.00.900-4000.03</v>
          </cell>
          <cell r="B1003" t="str">
            <v>9230</v>
          </cell>
          <cell r="C1003" t="str">
            <v>00</v>
          </cell>
          <cell r="D1003" t="str">
            <v>00</v>
          </cell>
          <cell r="E1003" t="str">
            <v>900</v>
          </cell>
          <cell r="F1003" t="str">
            <v>4000.03</v>
          </cell>
          <cell r="G1003" t="str">
            <v>Property Tax Assessment Current Year Unsecured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 t="str">
            <v>+++</v>
          </cell>
        </row>
        <row r="1004">
          <cell r="A1004" t="str">
            <v>9230.00.00.900-4000.04</v>
          </cell>
          <cell r="B1004" t="str">
            <v>9230</v>
          </cell>
          <cell r="C1004" t="str">
            <v>00</v>
          </cell>
          <cell r="D1004" t="str">
            <v>00</v>
          </cell>
          <cell r="E1004" t="str">
            <v>900</v>
          </cell>
          <cell r="F1004" t="str">
            <v>4000.04</v>
          </cell>
          <cell r="G1004" t="str">
            <v>Property Tax Assessment Prior Year Unsecured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 t="str">
            <v>+++</v>
          </cell>
        </row>
        <row r="1005">
          <cell r="A1005" t="str">
            <v>9230.00.00.900-4000.05</v>
          </cell>
          <cell r="B1005" t="str">
            <v>9230</v>
          </cell>
          <cell r="C1005" t="str">
            <v>00</v>
          </cell>
          <cell r="D1005" t="str">
            <v>00</v>
          </cell>
          <cell r="E1005" t="str">
            <v>900</v>
          </cell>
          <cell r="F1005" t="str">
            <v>4000.05</v>
          </cell>
          <cell r="G1005" t="str">
            <v>Property Tax Assessment Homeowner's Exemption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 t="str">
            <v>+++</v>
          </cell>
        </row>
        <row r="1006">
          <cell r="A1006" t="str">
            <v>9230.00.00.900-4000.06</v>
          </cell>
          <cell r="B1006" t="str">
            <v>9230</v>
          </cell>
          <cell r="C1006" t="str">
            <v>00</v>
          </cell>
          <cell r="D1006" t="str">
            <v>00</v>
          </cell>
          <cell r="E1006" t="str">
            <v>900</v>
          </cell>
          <cell r="F1006" t="str">
            <v>4000.06</v>
          </cell>
          <cell r="G1006" t="str">
            <v>Property Tax Assessment Unitary Tax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 t="str">
            <v>+++</v>
          </cell>
        </row>
        <row r="1007">
          <cell r="A1007" t="str">
            <v>9230.00.00.900-4000.07</v>
          </cell>
          <cell r="B1007" t="str">
            <v>9230</v>
          </cell>
          <cell r="C1007" t="str">
            <v>00</v>
          </cell>
          <cell r="D1007" t="str">
            <v>00</v>
          </cell>
          <cell r="E1007" t="str">
            <v>900</v>
          </cell>
          <cell r="F1007" t="str">
            <v>4000.07</v>
          </cell>
          <cell r="G1007" t="str">
            <v>Property Tax Assessment SB 813 Supplemental Tax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 t="str">
            <v>+++</v>
          </cell>
        </row>
        <row r="1008">
          <cell r="A1008" t="str">
            <v>9230.00.00.900-4000.08</v>
          </cell>
          <cell r="B1008" t="str">
            <v>9230</v>
          </cell>
          <cell r="C1008" t="str">
            <v>00</v>
          </cell>
          <cell r="D1008" t="str">
            <v>00</v>
          </cell>
          <cell r="E1008" t="str">
            <v>900</v>
          </cell>
          <cell r="F1008" t="str">
            <v>4000.08</v>
          </cell>
          <cell r="G1008" t="str">
            <v>Property Tax Assessment Interest-County Property Tax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 t="str">
            <v>+++</v>
          </cell>
        </row>
        <row r="1009">
          <cell r="A1009" t="str">
            <v>9230.00.00.900-4000.14</v>
          </cell>
          <cell r="B1009" t="str">
            <v>9230</v>
          </cell>
          <cell r="C1009" t="str">
            <v>00</v>
          </cell>
          <cell r="D1009" t="str">
            <v>00</v>
          </cell>
          <cell r="E1009" t="str">
            <v>900</v>
          </cell>
          <cell r="F1009" t="str">
            <v>4000.14</v>
          </cell>
          <cell r="G1009" t="str">
            <v>Property Tax Assessment Tax Increment To Low/Mod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 t="str">
            <v>+++</v>
          </cell>
        </row>
        <row r="1010">
          <cell r="A1010" t="str">
            <v>9230.00.00.900-4000.15</v>
          </cell>
          <cell r="B1010" t="str">
            <v>9230</v>
          </cell>
          <cell r="C1010" t="str">
            <v>00</v>
          </cell>
          <cell r="D1010" t="str">
            <v>00</v>
          </cell>
          <cell r="E1010" t="str">
            <v>900</v>
          </cell>
          <cell r="F1010" t="str">
            <v>4000.15</v>
          </cell>
          <cell r="G1010" t="str">
            <v>Property Tax Assessment Withheld By County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 t="str">
            <v>+++</v>
          </cell>
        </row>
        <row r="1011">
          <cell r="A1011" t="str">
            <v>9230.00.00.900-4000.16</v>
          </cell>
          <cell r="B1011" t="str">
            <v>9230</v>
          </cell>
          <cell r="C1011" t="str">
            <v>00</v>
          </cell>
          <cell r="D1011" t="str">
            <v>00</v>
          </cell>
          <cell r="E1011" t="str">
            <v>900</v>
          </cell>
          <cell r="F1011" t="str">
            <v>4000.16</v>
          </cell>
          <cell r="G1011" t="str">
            <v>Property Tax Assessment Deducted By County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 t="str">
            <v>+++</v>
          </cell>
        </row>
        <row r="1012">
          <cell r="A1012" t="str">
            <v>9230.00.00.900-4000.17</v>
          </cell>
          <cell r="B1012" t="str">
            <v>9230</v>
          </cell>
          <cell r="C1012" t="str">
            <v>00</v>
          </cell>
          <cell r="D1012" t="str">
            <v>00</v>
          </cell>
          <cell r="E1012" t="str">
            <v>900</v>
          </cell>
          <cell r="F1012" t="str">
            <v>4000.17</v>
          </cell>
          <cell r="G1012" t="str">
            <v>Property Tax Assessment Passthru Payments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 t="str">
            <v>+++</v>
          </cell>
        </row>
        <row r="1013">
          <cell r="A1013" t="str">
            <v>9230.00.00.900-4000.18</v>
          </cell>
          <cell r="B1013" t="str">
            <v>9230</v>
          </cell>
          <cell r="C1013" t="str">
            <v>00</v>
          </cell>
          <cell r="D1013" t="str">
            <v>00</v>
          </cell>
          <cell r="E1013" t="str">
            <v>900</v>
          </cell>
          <cell r="F1013" t="str">
            <v>4000.18</v>
          </cell>
          <cell r="G1013" t="str">
            <v>Property Tax Assessment ERAF Transfer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 t="str">
            <v>+++</v>
          </cell>
        </row>
        <row r="1014">
          <cell r="A1014" t="str">
            <v>9230.00.00.900-4700.01</v>
          </cell>
          <cell r="B1014" t="str">
            <v>9230</v>
          </cell>
          <cell r="C1014" t="str">
            <v>00</v>
          </cell>
          <cell r="D1014" t="str">
            <v>00</v>
          </cell>
          <cell r="E1014" t="str">
            <v>900</v>
          </cell>
          <cell r="F1014" t="str">
            <v>4700.01</v>
          </cell>
          <cell r="G1014" t="str">
            <v>Investment Earnings Interest on Investments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 t="str">
            <v>+++</v>
          </cell>
        </row>
        <row r="1015">
          <cell r="A1015" t="str">
            <v>9230.00.00.900-4700.07</v>
          </cell>
          <cell r="B1015" t="str">
            <v>9230</v>
          </cell>
          <cell r="C1015" t="str">
            <v>00</v>
          </cell>
          <cell r="D1015" t="str">
            <v>00</v>
          </cell>
          <cell r="E1015" t="str">
            <v>900</v>
          </cell>
          <cell r="F1015" t="str">
            <v>4700.07</v>
          </cell>
          <cell r="G1015" t="str">
            <v>Investment Earnings Trust Accounts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 t="str">
            <v>+++</v>
          </cell>
        </row>
        <row r="1016">
          <cell r="A1016" t="str">
            <v>9230.00.00.900-4700.19</v>
          </cell>
          <cell r="B1016" t="str">
            <v>9230</v>
          </cell>
          <cell r="C1016" t="str">
            <v>00</v>
          </cell>
          <cell r="D1016" t="str">
            <v>00</v>
          </cell>
          <cell r="E1016" t="str">
            <v>900</v>
          </cell>
          <cell r="F1016" t="str">
            <v>4700.19</v>
          </cell>
          <cell r="G1016" t="str">
            <v>Investment Earnings Market Value Change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 t="str">
            <v>+++</v>
          </cell>
        </row>
        <row r="1017">
          <cell r="A1017" t="str">
            <v>9230.00.00.900-4850.01</v>
          </cell>
          <cell r="B1017" t="str">
            <v>9230</v>
          </cell>
          <cell r="C1017" t="str">
            <v>00</v>
          </cell>
          <cell r="D1017" t="str">
            <v>00</v>
          </cell>
          <cell r="E1017" t="str">
            <v>900</v>
          </cell>
          <cell r="F1017" t="str">
            <v>4850.01</v>
          </cell>
          <cell r="G1017" t="str">
            <v>Other Revenue Sale of Property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 t="str">
            <v>+++</v>
          </cell>
        </row>
        <row r="1018">
          <cell r="A1018" t="str">
            <v>9230.00.00.900-4850.04</v>
          </cell>
          <cell r="B1018" t="str">
            <v>9230</v>
          </cell>
          <cell r="C1018" t="str">
            <v>00</v>
          </cell>
          <cell r="D1018" t="str">
            <v>00</v>
          </cell>
          <cell r="E1018" t="str">
            <v>900</v>
          </cell>
          <cell r="F1018" t="str">
            <v>4850.04</v>
          </cell>
          <cell r="G1018" t="str">
            <v>Other Revenue Rental of Property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 t="str">
            <v>+++</v>
          </cell>
        </row>
        <row r="1019">
          <cell r="A1019" t="str">
            <v>9230.00.00.900-4850.07</v>
          </cell>
          <cell r="B1019" t="str">
            <v>9230</v>
          </cell>
          <cell r="C1019" t="str">
            <v>00</v>
          </cell>
          <cell r="D1019" t="str">
            <v>00</v>
          </cell>
          <cell r="E1019" t="str">
            <v>900</v>
          </cell>
          <cell r="F1019" t="str">
            <v>4850.07</v>
          </cell>
          <cell r="G1019" t="str">
            <v>Other Revenue Misc Reimbursement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 t="str">
            <v>+++</v>
          </cell>
        </row>
        <row r="1020">
          <cell r="A1020" t="str">
            <v>9230.00.00.900-4900.91</v>
          </cell>
          <cell r="B1020" t="str">
            <v>9230</v>
          </cell>
          <cell r="C1020" t="str">
            <v>00</v>
          </cell>
          <cell r="D1020" t="str">
            <v>00</v>
          </cell>
          <cell r="E1020" t="str">
            <v>900</v>
          </cell>
          <cell r="F1020" t="str">
            <v>4900.91</v>
          </cell>
          <cell r="G1020" t="str">
            <v>Other Financing Sources Op Transfer In-RDA LMI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 t="str">
            <v>+++</v>
          </cell>
        </row>
        <row r="1021">
          <cell r="A1021" t="str">
            <v>9230.00.00.900-4900.94</v>
          </cell>
          <cell r="B1021" t="str">
            <v>9230</v>
          </cell>
          <cell r="C1021" t="str">
            <v>00</v>
          </cell>
          <cell r="D1021" t="str">
            <v>00</v>
          </cell>
          <cell r="E1021" t="str">
            <v>900</v>
          </cell>
          <cell r="F1021" t="str">
            <v>4900.94</v>
          </cell>
          <cell r="G1021" t="str">
            <v>Other Financing Sources Op Transfer In-RDA Captial Proj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 t="str">
            <v>+++</v>
          </cell>
        </row>
        <row r="1022">
          <cell r="A1022" t="str">
            <v>9235.00.00.900-4000.01</v>
          </cell>
          <cell r="B1022" t="str">
            <v>9235</v>
          </cell>
          <cell r="C1022" t="str">
            <v>00</v>
          </cell>
          <cell r="D1022" t="str">
            <v>00</v>
          </cell>
          <cell r="E1022" t="str">
            <v>900</v>
          </cell>
          <cell r="F1022" t="str">
            <v>4000.01</v>
          </cell>
          <cell r="G1022" t="str">
            <v>Property Tax Assessment Current Year Secured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 t="str">
            <v>+++</v>
          </cell>
        </row>
        <row r="1023">
          <cell r="A1023" t="str">
            <v>9235.00.00.900-4000.02</v>
          </cell>
          <cell r="B1023" t="str">
            <v>9235</v>
          </cell>
          <cell r="C1023" t="str">
            <v>00</v>
          </cell>
          <cell r="D1023" t="str">
            <v>00</v>
          </cell>
          <cell r="E1023" t="str">
            <v>900</v>
          </cell>
          <cell r="F1023" t="str">
            <v>4000.02</v>
          </cell>
          <cell r="G1023" t="str">
            <v>Property Tax Assessment Prior Year Secured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 t="str">
            <v>+++</v>
          </cell>
        </row>
        <row r="1024">
          <cell r="A1024" t="str">
            <v>9235.00.00.900-4000.03</v>
          </cell>
          <cell r="B1024" t="str">
            <v>9235</v>
          </cell>
          <cell r="C1024" t="str">
            <v>00</v>
          </cell>
          <cell r="D1024" t="str">
            <v>00</v>
          </cell>
          <cell r="E1024" t="str">
            <v>900</v>
          </cell>
          <cell r="F1024" t="str">
            <v>4000.03</v>
          </cell>
          <cell r="G1024" t="str">
            <v>Property Tax Assessment Current Year Unsecured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 t="str">
            <v>+++</v>
          </cell>
        </row>
        <row r="1025">
          <cell r="A1025" t="str">
            <v>9235.00.00.900-4000.04</v>
          </cell>
          <cell r="B1025" t="str">
            <v>9235</v>
          </cell>
          <cell r="C1025" t="str">
            <v>00</v>
          </cell>
          <cell r="D1025" t="str">
            <v>00</v>
          </cell>
          <cell r="E1025" t="str">
            <v>900</v>
          </cell>
          <cell r="F1025" t="str">
            <v>4000.04</v>
          </cell>
          <cell r="G1025" t="str">
            <v>Property Tax Assessment Prior Year Unsecured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 t="str">
            <v>+++</v>
          </cell>
        </row>
        <row r="1026">
          <cell r="A1026" t="str">
            <v>9235.00.00.900-4000.05</v>
          </cell>
          <cell r="B1026" t="str">
            <v>9235</v>
          </cell>
          <cell r="C1026" t="str">
            <v>00</v>
          </cell>
          <cell r="D1026" t="str">
            <v>00</v>
          </cell>
          <cell r="E1026" t="str">
            <v>900</v>
          </cell>
          <cell r="F1026" t="str">
            <v>4000.05</v>
          </cell>
          <cell r="G1026" t="str">
            <v>Property Tax Assessment Homeowner's Exemption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 t="str">
            <v>+++</v>
          </cell>
        </row>
        <row r="1027">
          <cell r="A1027" t="str">
            <v>9235.00.00.900-4000.06</v>
          </cell>
          <cell r="B1027" t="str">
            <v>9235</v>
          </cell>
          <cell r="C1027" t="str">
            <v>00</v>
          </cell>
          <cell r="D1027" t="str">
            <v>00</v>
          </cell>
          <cell r="E1027" t="str">
            <v>900</v>
          </cell>
          <cell r="F1027" t="str">
            <v>4000.06</v>
          </cell>
          <cell r="G1027" t="str">
            <v>Property Tax Assessment Unitary Tax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 t="str">
            <v>+++</v>
          </cell>
        </row>
        <row r="1028">
          <cell r="A1028" t="str">
            <v>9235.00.00.900-4000.07</v>
          </cell>
          <cell r="B1028" t="str">
            <v>9235</v>
          </cell>
          <cell r="C1028" t="str">
            <v>00</v>
          </cell>
          <cell r="D1028" t="str">
            <v>00</v>
          </cell>
          <cell r="E1028" t="str">
            <v>900</v>
          </cell>
          <cell r="F1028" t="str">
            <v>4000.07</v>
          </cell>
          <cell r="G1028" t="str">
            <v>Property Tax Assessment SB 813 Supplemental Tax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 t="str">
            <v>+++</v>
          </cell>
        </row>
        <row r="1029">
          <cell r="A1029" t="str">
            <v>9235.00.00.900-4000.08</v>
          </cell>
          <cell r="B1029" t="str">
            <v>9235</v>
          </cell>
          <cell r="C1029" t="str">
            <v>00</v>
          </cell>
          <cell r="D1029" t="str">
            <v>00</v>
          </cell>
          <cell r="E1029" t="str">
            <v>900</v>
          </cell>
          <cell r="F1029" t="str">
            <v>4000.08</v>
          </cell>
          <cell r="G1029" t="str">
            <v>Property Tax Assessment Interest-County Property Tax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 t="str">
            <v>+++</v>
          </cell>
        </row>
        <row r="1030">
          <cell r="A1030" t="str">
            <v>9235.00.00.900-4000.14</v>
          </cell>
          <cell r="B1030" t="str">
            <v>9235</v>
          </cell>
          <cell r="C1030" t="str">
            <v>00</v>
          </cell>
          <cell r="D1030" t="str">
            <v>00</v>
          </cell>
          <cell r="E1030" t="str">
            <v>900</v>
          </cell>
          <cell r="F1030" t="str">
            <v>4000.14</v>
          </cell>
          <cell r="G1030" t="str">
            <v>Property Tax Assessment Tax Increment To Low/Mod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 t="str">
            <v>+++</v>
          </cell>
        </row>
        <row r="1031">
          <cell r="A1031" t="str">
            <v>9235.00.00.900-4000.16</v>
          </cell>
          <cell r="B1031" t="str">
            <v>9235</v>
          </cell>
          <cell r="C1031" t="str">
            <v>00</v>
          </cell>
          <cell r="D1031" t="str">
            <v>00</v>
          </cell>
          <cell r="E1031" t="str">
            <v>900</v>
          </cell>
          <cell r="F1031" t="str">
            <v>4000.16</v>
          </cell>
          <cell r="G1031" t="str">
            <v>Property Tax Assessment Deducted By County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 t="str">
            <v>+++</v>
          </cell>
        </row>
        <row r="1032">
          <cell r="A1032" t="str">
            <v>9235.00.00.900-4000.18</v>
          </cell>
          <cell r="B1032" t="str">
            <v>9235</v>
          </cell>
          <cell r="C1032" t="str">
            <v>00</v>
          </cell>
          <cell r="D1032" t="str">
            <v>00</v>
          </cell>
          <cell r="E1032" t="str">
            <v>900</v>
          </cell>
          <cell r="F1032" t="str">
            <v>4000.18</v>
          </cell>
          <cell r="G1032" t="str">
            <v>Property Tax Assessment ERAF Transfer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 t="str">
            <v>+++</v>
          </cell>
        </row>
        <row r="1033">
          <cell r="A1033" t="str">
            <v>9235.00.00.900-4000.19</v>
          </cell>
          <cell r="B1033" t="str">
            <v>9235</v>
          </cell>
          <cell r="C1033" t="str">
            <v>00</v>
          </cell>
          <cell r="D1033" t="str">
            <v>00</v>
          </cell>
          <cell r="E1033" t="str">
            <v>900</v>
          </cell>
          <cell r="F1033" t="str">
            <v>4000.19</v>
          </cell>
          <cell r="G1033" t="str">
            <v>Property Tax Assessment Due to Other Agencies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 t="str">
            <v>+++</v>
          </cell>
        </row>
        <row r="1034">
          <cell r="A1034" t="str">
            <v>9235.00.00.900-4700.01</v>
          </cell>
          <cell r="B1034" t="str">
            <v>9235</v>
          </cell>
          <cell r="C1034" t="str">
            <v>00</v>
          </cell>
          <cell r="D1034" t="str">
            <v>00</v>
          </cell>
          <cell r="E1034" t="str">
            <v>900</v>
          </cell>
          <cell r="F1034" t="str">
            <v>4700.01</v>
          </cell>
          <cell r="G1034" t="str">
            <v>Investment Earnings Interest on Investments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 t="str">
            <v>+++</v>
          </cell>
        </row>
        <row r="1035">
          <cell r="A1035" t="str">
            <v>9235.00.00.900-4700.07</v>
          </cell>
          <cell r="B1035" t="str">
            <v>9235</v>
          </cell>
          <cell r="C1035" t="str">
            <v>00</v>
          </cell>
          <cell r="D1035" t="str">
            <v>00</v>
          </cell>
          <cell r="E1035" t="str">
            <v>900</v>
          </cell>
          <cell r="F1035" t="str">
            <v>4700.07</v>
          </cell>
          <cell r="G1035" t="str">
            <v>Investment Earnings Trust Accounts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 t="str">
            <v>+++</v>
          </cell>
        </row>
        <row r="1036">
          <cell r="A1036" t="str">
            <v>9235.00.00.900-4700.19</v>
          </cell>
          <cell r="B1036" t="str">
            <v>9235</v>
          </cell>
          <cell r="C1036" t="str">
            <v>00</v>
          </cell>
          <cell r="D1036" t="str">
            <v>00</v>
          </cell>
          <cell r="E1036" t="str">
            <v>900</v>
          </cell>
          <cell r="F1036" t="str">
            <v>4700.19</v>
          </cell>
          <cell r="G1036" t="str">
            <v>Investment Earnings Market Value Change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 t="str">
            <v>+++</v>
          </cell>
        </row>
        <row r="1037">
          <cell r="A1037" t="str">
            <v>9235.00.00.900-4850.05</v>
          </cell>
          <cell r="B1037" t="str">
            <v>9235</v>
          </cell>
          <cell r="C1037" t="str">
            <v>00</v>
          </cell>
          <cell r="D1037" t="str">
            <v>00</v>
          </cell>
          <cell r="E1037" t="str">
            <v>900</v>
          </cell>
          <cell r="F1037" t="str">
            <v>4850.05</v>
          </cell>
          <cell r="G1037" t="str">
            <v>Other Revenue LTD Proceeds-2005 Issue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 t="str">
            <v>+++</v>
          </cell>
        </row>
        <row r="1038">
          <cell r="A1038" t="str">
            <v>9235.00.00.900-4850.06</v>
          </cell>
          <cell r="B1038" t="str">
            <v>9235</v>
          </cell>
          <cell r="C1038" t="str">
            <v>00</v>
          </cell>
          <cell r="D1038" t="str">
            <v>00</v>
          </cell>
          <cell r="E1038" t="str">
            <v>900</v>
          </cell>
          <cell r="F1038" t="str">
            <v>4850.06</v>
          </cell>
          <cell r="G1038" t="str">
            <v>Other Revenue LTD Proceeds-2006 Issue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 t="str">
            <v>+++</v>
          </cell>
        </row>
        <row r="1039">
          <cell r="A1039" t="str">
            <v>9235.00.00.900-4850.07</v>
          </cell>
          <cell r="B1039" t="str">
            <v>9235</v>
          </cell>
          <cell r="C1039" t="str">
            <v>00</v>
          </cell>
          <cell r="D1039" t="str">
            <v>00</v>
          </cell>
          <cell r="E1039" t="str">
            <v>900</v>
          </cell>
          <cell r="F1039" t="str">
            <v>4850.07</v>
          </cell>
          <cell r="G1039" t="str">
            <v>Other Revenue Misc Reimbursement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 t="str">
            <v>+++</v>
          </cell>
        </row>
        <row r="1040">
          <cell r="A1040" t="str">
            <v>9235.00.00.900-4850.32</v>
          </cell>
          <cell r="B1040" t="str">
            <v>9235</v>
          </cell>
          <cell r="C1040" t="str">
            <v>00</v>
          </cell>
          <cell r="D1040" t="str">
            <v>00</v>
          </cell>
          <cell r="E1040" t="str">
            <v>900</v>
          </cell>
          <cell r="F1040" t="str">
            <v>4850.32</v>
          </cell>
          <cell r="G1040" t="str">
            <v>Other Revenue LTD Proceeds 2004 Issue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 t="str">
            <v>+++</v>
          </cell>
        </row>
        <row r="1041">
          <cell r="A1041" t="str">
            <v>9235.00.00.900-4850.33</v>
          </cell>
          <cell r="B1041" t="str">
            <v>9235</v>
          </cell>
          <cell r="C1041" t="str">
            <v>00</v>
          </cell>
          <cell r="D1041" t="str">
            <v>00</v>
          </cell>
          <cell r="E1041" t="str">
            <v>900</v>
          </cell>
          <cell r="F1041" t="str">
            <v>4850.33</v>
          </cell>
          <cell r="G1041" t="str">
            <v>Other Revenue LTD Proceeds Reoffering Pre 2004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 t="str">
            <v>+++</v>
          </cell>
        </row>
        <row r="1042">
          <cell r="A1042" t="str">
            <v>9235.00.00.900-4850.34</v>
          </cell>
          <cell r="B1042" t="str">
            <v>9235</v>
          </cell>
          <cell r="C1042" t="str">
            <v>00</v>
          </cell>
          <cell r="D1042" t="str">
            <v>00</v>
          </cell>
          <cell r="E1042" t="str">
            <v>900</v>
          </cell>
          <cell r="F1042" t="str">
            <v>4850.34</v>
          </cell>
          <cell r="G1042" t="str">
            <v>Other Revenue LTD Proceeds Reoffering Pre 2004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 t="str">
            <v>+++</v>
          </cell>
        </row>
        <row r="1043">
          <cell r="A1043" t="str">
            <v>9235.00.00.900-4900.94</v>
          </cell>
          <cell r="B1043" t="str">
            <v>9235</v>
          </cell>
          <cell r="C1043" t="str">
            <v>00</v>
          </cell>
          <cell r="D1043" t="str">
            <v>00</v>
          </cell>
          <cell r="E1043" t="str">
            <v>900</v>
          </cell>
          <cell r="F1043" t="str">
            <v>4900.94</v>
          </cell>
          <cell r="G1043" t="str">
            <v>Other Financing Sources Op Transfer In-RDA Captial Proj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 t="str">
            <v>+++</v>
          </cell>
        </row>
        <row r="1044">
          <cell r="A1044" t="str">
            <v>9240.00.00.900-4700.01</v>
          </cell>
          <cell r="B1044" t="str">
            <v>9240</v>
          </cell>
          <cell r="C1044" t="str">
            <v>00</v>
          </cell>
          <cell r="D1044" t="str">
            <v>00</v>
          </cell>
          <cell r="E1044" t="str">
            <v>900</v>
          </cell>
          <cell r="F1044" t="str">
            <v>4700.01</v>
          </cell>
          <cell r="G1044" t="str">
            <v>Investment Earnings Interest on Investments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 t="str">
            <v>+++</v>
          </cell>
        </row>
        <row r="1045">
          <cell r="A1045" t="str">
            <v>9240.00.00.900-4700.19</v>
          </cell>
          <cell r="B1045" t="str">
            <v>9240</v>
          </cell>
          <cell r="C1045" t="str">
            <v>00</v>
          </cell>
          <cell r="D1045" t="str">
            <v>00</v>
          </cell>
          <cell r="E1045" t="str">
            <v>900</v>
          </cell>
          <cell r="F1045" t="str">
            <v>4700.19</v>
          </cell>
          <cell r="G1045" t="str">
            <v>Investment Earnings Market Value Change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 t="str">
            <v>+++</v>
          </cell>
        </row>
        <row r="1046">
          <cell r="A1046" t="str">
            <v>9240.00.00.900-4900.92</v>
          </cell>
          <cell r="B1046" t="str">
            <v>9240</v>
          </cell>
          <cell r="C1046" t="str">
            <v>00</v>
          </cell>
          <cell r="D1046" t="str">
            <v>00</v>
          </cell>
          <cell r="E1046" t="str">
            <v>900</v>
          </cell>
          <cell r="F1046" t="str">
            <v>4900.92</v>
          </cell>
          <cell r="G1046" t="str">
            <v>Other Financing Sources Op Transfer In-RDA Debt Service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 t="str">
            <v>+++</v>
          </cell>
        </row>
        <row r="1047">
          <cell r="A1047" t="str">
            <v>9240.00.00.900-4900.94</v>
          </cell>
          <cell r="B1047" t="str">
            <v>9240</v>
          </cell>
          <cell r="C1047" t="str">
            <v>00</v>
          </cell>
          <cell r="D1047" t="str">
            <v>00</v>
          </cell>
          <cell r="E1047" t="str">
            <v>900</v>
          </cell>
          <cell r="F1047" t="str">
            <v>4900.94</v>
          </cell>
          <cell r="G1047" t="str">
            <v>Other Financing Sources Op Transfer In-RDA Captial Proj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 t="str">
            <v>+++</v>
          </cell>
        </row>
        <row r="1048">
          <cell r="A1048" t="str">
            <v>9242.00.00.900-4700.01</v>
          </cell>
          <cell r="B1048" t="str">
            <v>9242</v>
          </cell>
          <cell r="C1048" t="str">
            <v>00</v>
          </cell>
          <cell r="D1048" t="str">
            <v>00</v>
          </cell>
          <cell r="E1048" t="str">
            <v>900</v>
          </cell>
          <cell r="F1048" t="str">
            <v>4700.01</v>
          </cell>
          <cell r="G1048" t="str">
            <v>Investment Earnings Interest on Investments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 t="str">
            <v>+++</v>
          </cell>
        </row>
        <row r="1049">
          <cell r="A1049" t="str">
            <v>9242.00.00.900-4700.19</v>
          </cell>
          <cell r="B1049" t="str">
            <v>9242</v>
          </cell>
          <cell r="C1049" t="str">
            <v>00</v>
          </cell>
          <cell r="D1049" t="str">
            <v>00</v>
          </cell>
          <cell r="E1049" t="str">
            <v>900</v>
          </cell>
          <cell r="F1049" t="str">
            <v>4700.19</v>
          </cell>
          <cell r="G1049" t="str">
            <v>Investment Earnings Market Value Change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 t="str">
            <v>+++</v>
          </cell>
        </row>
        <row r="1050">
          <cell r="A1050" t="str">
            <v>9242.00.00.900-4850.01</v>
          </cell>
          <cell r="B1050" t="str">
            <v>9242</v>
          </cell>
          <cell r="C1050" t="str">
            <v>00</v>
          </cell>
          <cell r="D1050" t="str">
            <v>00</v>
          </cell>
          <cell r="E1050" t="str">
            <v>900</v>
          </cell>
          <cell r="F1050" t="str">
            <v>4850.01</v>
          </cell>
          <cell r="G1050" t="str">
            <v>Other Revenue Sale of Property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 t="str">
            <v>+++</v>
          </cell>
        </row>
        <row r="1051">
          <cell r="A1051" t="str">
            <v>9242.00.00.900-4850.02</v>
          </cell>
          <cell r="B1051" t="str">
            <v>9242</v>
          </cell>
          <cell r="C1051" t="str">
            <v>00</v>
          </cell>
          <cell r="D1051" t="str">
            <v>00</v>
          </cell>
          <cell r="E1051" t="str">
            <v>900</v>
          </cell>
          <cell r="F1051" t="str">
            <v>4850.02</v>
          </cell>
          <cell r="G1051" t="str">
            <v>Other Revenue Loan Repayments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 t="str">
            <v>+++</v>
          </cell>
        </row>
        <row r="1052">
          <cell r="A1052" t="str">
            <v>9242.00.00.900-4850.07</v>
          </cell>
          <cell r="B1052" t="str">
            <v>9242</v>
          </cell>
          <cell r="C1052" t="str">
            <v>00</v>
          </cell>
          <cell r="D1052" t="str">
            <v>00</v>
          </cell>
          <cell r="E1052" t="str">
            <v>900</v>
          </cell>
          <cell r="F1052" t="str">
            <v>4850.07</v>
          </cell>
          <cell r="G1052" t="str">
            <v>Other Revenue Misc Reimbursement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 t="str">
            <v>+++</v>
          </cell>
        </row>
        <row r="1053">
          <cell r="A1053" t="str">
            <v>9242.00.00.900-4900.00</v>
          </cell>
          <cell r="B1053" t="str">
            <v>9242</v>
          </cell>
          <cell r="C1053" t="str">
            <v>00</v>
          </cell>
          <cell r="D1053" t="str">
            <v>00</v>
          </cell>
          <cell r="E1053" t="str">
            <v>900</v>
          </cell>
          <cell r="F1053" t="str">
            <v>4900.00</v>
          </cell>
          <cell r="G1053" t="str">
            <v>Other Financing Sources Undesignated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 t="str">
            <v>+++</v>
          </cell>
        </row>
        <row r="1054">
          <cell r="A1054" t="str">
            <v>9242.00.00.900-4900.92</v>
          </cell>
          <cell r="B1054" t="str">
            <v>9242</v>
          </cell>
          <cell r="C1054" t="str">
            <v>00</v>
          </cell>
          <cell r="D1054" t="str">
            <v>00</v>
          </cell>
          <cell r="E1054" t="str">
            <v>900</v>
          </cell>
          <cell r="F1054" t="str">
            <v>4900.92</v>
          </cell>
          <cell r="G1054" t="str">
            <v>Other Financing Sources Op Transfer In-RDA Debt Service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 t="str">
            <v>+++</v>
          </cell>
        </row>
        <row r="1055">
          <cell r="A1055" t="str">
            <v>9242.00.00.900-4900.94</v>
          </cell>
          <cell r="B1055" t="str">
            <v>9242</v>
          </cell>
          <cell r="C1055" t="str">
            <v>00</v>
          </cell>
          <cell r="D1055" t="str">
            <v>00</v>
          </cell>
          <cell r="E1055" t="str">
            <v>900</v>
          </cell>
          <cell r="F1055" t="str">
            <v>4900.94</v>
          </cell>
          <cell r="G1055" t="str">
            <v>Other Financing Sources Op Transfer In-RDA Captial Proj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 t="str">
            <v>+++</v>
          </cell>
        </row>
        <row r="1056">
          <cell r="A1056" t="str">
            <v>9245.00.00.900-4700.01</v>
          </cell>
          <cell r="B1056" t="str">
            <v>9245</v>
          </cell>
          <cell r="C1056" t="str">
            <v>00</v>
          </cell>
          <cell r="D1056" t="str">
            <v>00</v>
          </cell>
          <cell r="E1056" t="str">
            <v>900</v>
          </cell>
          <cell r="F1056" t="str">
            <v>4700.01</v>
          </cell>
          <cell r="G1056" t="str">
            <v>Investment Earnings Interest on Investments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 t="str">
            <v>+++</v>
          </cell>
        </row>
        <row r="1057">
          <cell r="A1057" t="str">
            <v>9245.00.00.900-4700.07</v>
          </cell>
          <cell r="B1057" t="str">
            <v>9245</v>
          </cell>
          <cell r="C1057" t="str">
            <v>00</v>
          </cell>
          <cell r="D1057" t="str">
            <v>00</v>
          </cell>
          <cell r="E1057" t="str">
            <v>900</v>
          </cell>
          <cell r="F1057" t="str">
            <v>4700.07</v>
          </cell>
          <cell r="G1057" t="str">
            <v>Investment Earnings Trust Accounts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 t="str">
            <v>+++</v>
          </cell>
        </row>
        <row r="1058">
          <cell r="A1058" t="str">
            <v>9245.00.00.900-4700.19</v>
          </cell>
          <cell r="B1058" t="str">
            <v>9245</v>
          </cell>
          <cell r="C1058" t="str">
            <v>00</v>
          </cell>
          <cell r="D1058" t="str">
            <v>00</v>
          </cell>
          <cell r="E1058" t="str">
            <v>900</v>
          </cell>
          <cell r="F1058" t="str">
            <v>4700.19</v>
          </cell>
          <cell r="G1058" t="str">
            <v>Investment Earnings Market Value Change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 t="str">
            <v>+++</v>
          </cell>
        </row>
        <row r="1059">
          <cell r="A1059" t="str">
            <v>9245.00.00.900-4850.05</v>
          </cell>
          <cell r="B1059" t="str">
            <v>9245</v>
          </cell>
          <cell r="C1059" t="str">
            <v>00</v>
          </cell>
          <cell r="D1059" t="str">
            <v>00</v>
          </cell>
          <cell r="E1059" t="str">
            <v>900</v>
          </cell>
          <cell r="F1059" t="str">
            <v>4850.05</v>
          </cell>
          <cell r="G1059" t="str">
            <v>Other Revenue LTD Proceeds-2005 Issue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 t="str">
            <v>+++</v>
          </cell>
        </row>
        <row r="1060">
          <cell r="A1060" t="str">
            <v>9245.00.00.900-4850.07</v>
          </cell>
          <cell r="B1060" t="str">
            <v>9245</v>
          </cell>
          <cell r="C1060" t="str">
            <v>00</v>
          </cell>
          <cell r="D1060" t="str">
            <v>00</v>
          </cell>
          <cell r="E1060" t="str">
            <v>900</v>
          </cell>
          <cell r="F1060" t="str">
            <v>4850.07</v>
          </cell>
          <cell r="G1060" t="str">
            <v>Other Revenue Misc Reimbursement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 t="str">
            <v>+++</v>
          </cell>
        </row>
        <row r="1061">
          <cell r="A1061" t="str">
            <v>9245.00.00.900-4850.32</v>
          </cell>
          <cell r="B1061" t="str">
            <v>9245</v>
          </cell>
          <cell r="C1061" t="str">
            <v>00</v>
          </cell>
          <cell r="D1061" t="str">
            <v>00</v>
          </cell>
          <cell r="E1061" t="str">
            <v>900</v>
          </cell>
          <cell r="F1061" t="str">
            <v>4850.32</v>
          </cell>
          <cell r="G1061" t="str">
            <v>Other Revenue LTD Proceeds 2004 Issue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 t="str">
            <v>+++</v>
          </cell>
        </row>
        <row r="1062">
          <cell r="A1062" t="str">
            <v>9245.00.00.900-4900.92</v>
          </cell>
          <cell r="B1062" t="str">
            <v>9245</v>
          </cell>
          <cell r="C1062" t="str">
            <v>00</v>
          </cell>
          <cell r="D1062" t="str">
            <v>00</v>
          </cell>
          <cell r="E1062" t="str">
            <v>900</v>
          </cell>
          <cell r="F1062" t="str">
            <v>4900.92</v>
          </cell>
          <cell r="G1062" t="str">
            <v>Other Financing Sources Op Transfer In-RDA Debt Service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 t="str">
            <v>+++</v>
          </cell>
        </row>
        <row r="1063">
          <cell r="A1063" t="str">
            <v>9245.00.00.900-4900.94</v>
          </cell>
          <cell r="B1063" t="str">
            <v>9245</v>
          </cell>
          <cell r="C1063" t="str">
            <v>00</v>
          </cell>
          <cell r="D1063" t="str">
            <v>00</v>
          </cell>
          <cell r="E1063" t="str">
            <v>900</v>
          </cell>
          <cell r="F1063" t="str">
            <v>4900.94</v>
          </cell>
          <cell r="G1063" t="str">
            <v>Other Financing Sources Op Transfer In-RDA Captial Proj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 t="str">
            <v>+++</v>
          </cell>
        </row>
        <row r="1064">
          <cell r="A1064" t="str">
            <v>9245.00.00.900-4900.99</v>
          </cell>
          <cell r="B1064" t="str">
            <v>9245</v>
          </cell>
          <cell r="C1064" t="str">
            <v>00</v>
          </cell>
          <cell r="D1064" t="str">
            <v>00</v>
          </cell>
          <cell r="E1064" t="str">
            <v>900</v>
          </cell>
          <cell r="F1064" t="str">
            <v>4900.99</v>
          </cell>
          <cell r="G1064" t="str">
            <v>Other Financing Sources Op Transfer In-RDA Economic Dev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 t="str">
            <v>+++</v>
          </cell>
        </row>
        <row r="1065">
          <cell r="A1065" t="str">
            <v>9310.00.00.900-4700.01</v>
          </cell>
          <cell r="B1065" t="str">
            <v>9310</v>
          </cell>
          <cell r="C1065" t="str">
            <v>00</v>
          </cell>
          <cell r="D1065" t="str">
            <v>00</v>
          </cell>
          <cell r="E1065" t="str">
            <v>900</v>
          </cell>
          <cell r="F1065" t="str">
            <v>4700.01</v>
          </cell>
          <cell r="G1065" t="str">
            <v>Investment Earnings Interest on Investments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 t="str">
            <v>+++</v>
          </cell>
        </row>
        <row r="1066">
          <cell r="A1066" t="str">
            <v>9310.00.00.900-4850.02</v>
          </cell>
          <cell r="B1066" t="str">
            <v>9310</v>
          </cell>
          <cell r="C1066" t="str">
            <v>00</v>
          </cell>
          <cell r="D1066" t="str">
            <v>00</v>
          </cell>
          <cell r="E1066" t="str">
            <v>900</v>
          </cell>
          <cell r="F1066" t="str">
            <v>4850.02</v>
          </cell>
          <cell r="G1066" t="str">
            <v>Other Revenue Loan Repayments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 t="str">
            <v>+++</v>
          </cell>
        </row>
        <row r="1067">
          <cell r="A1067" t="str">
            <v>9315.00.00.900-4700.07</v>
          </cell>
          <cell r="B1067" t="str">
            <v>9315</v>
          </cell>
          <cell r="C1067" t="str">
            <v>00</v>
          </cell>
          <cell r="D1067" t="str">
            <v>00</v>
          </cell>
          <cell r="E1067" t="str">
            <v>900</v>
          </cell>
          <cell r="F1067" t="str">
            <v>4700.07</v>
          </cell>
          <cell r="G1067" t="str">
            <v>Investment Earnings Trust Accounts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 t="str">
            <v>+++</v>
          </cell>
        </row>
        <row r="1068">
          <cell r="A1068" t="str">
            <v>9330.00.00.900-4000.21</v>
          </cell>
          <cell r="B1068" t="str">
            <v>9330</v>
          </cell>
          <cell r="C1068" t="str">
            <v>00</v>
          </cell>
          <cell r="D1068" t="str">
            <v>00</v>
          </cell>
          <cell r="E1068" t="str">
            <v>900</v>
          </cell>
          <cell r="F1068" t="str">
            <v>4000.21</v>
          </cell>
          <cell r="G1068" t="str">
            <v>Property Tax Assessment Property Tax Trust Fund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 t="str">
            <v>+++</v>
          </cell>
        </row>
        <row r="1069">
          <cell r="A1069" t="str">
            <v>9330.00.00.900-4700.07</v>
          </cell>
          <cell r="B1069" t="str">
            <v>9330</v>
          </cell>
          <cell r="C1069" t="str">
            <v>00</v>
          </cell>
          <cell r="D1069" t="str">
            <v>00</v>
          </cell>
          <cell r="E1069" t="str">
            <v>900</v>
          </cell>
          <cell r="F1069" t="str">
            <v>4700.07</v>
          </cell>
          <cell r="G1069" t="str">
            <v>Investment Earnings Trust Accounts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 t="str">
            <v>+++</v>
          </cell>
        </row>
        <row r="1070">
          <cell r="A1070" t="str">
            <v>9330.00.00.900-4700.19</v>
          </cell>
          <cell r="B1070" t="str">
            <v>9330</v>
          </cell>
          <cell r="C1070" t="str">
            <v>00</v>
          </cell>
          <cell r="D1070" t="str">
            <v>00</v>
          </cell>
          <cell r="E1070" t="str">
            <v>900</v>
          </cell>
          <cell r="F1070" t="str">
            <v>4700.19</v>
          </cell>
          <cell r="G1070" t="str">
            <v>Investment Earnings Market Value Change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 t="str">
            <v>+++</v>
          </cell>
        </row>
        <row r="1071">
          <cell r="A1071" t="str">
            <v>9330.00.00.900-4900.91</v>
          </cell>
          <cell r="B1071" t="str">
            <v>9330</v>
          </cell>
          <cell r="C1071" t="str">
            <v>00</v>
          </cell>
          <cell r="D1071" t="str">
            <v>00</v>
          </cell>
          <cell r="E1071" t="str">
            <v>900</v>
          </cell>
          <cell r="F1071" t="str">
            <v>4900.91</v>
          </cell>
          <cell r="G1071" t="str">
            <v>Other Financing Sources Op Transfer In-RDA LMI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 t="str">
            <v>+++</v>
          </cell>
        </row>
        <row r="1072">
          <cell r="A1072" t="str">
            <v>9335.00.00.900-4000.21</v>
          </cell>
          <cell r="B1072" t="str">
            <v>9335</v>
          </cell>
          <cell r="C1072" t="str">
            <v>00</v>
          </cell>
          <cell r="D1072" t="str">
            <v>00</v>
          </cell>
          <cell r="E1072" t="str">
            <v>900</v>
          </cell>
          <cell r="F1072" t="str">
            <v>4000.21</v>
          </cell>
          <cell r="G1072" t="str">
            <v>Property Tax Assessment Property Tax Trust Fund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 t="str">
            <v>+++</v>
          </cell>
        </row>
        <row r="1073">
          <cell r="A1073" t="str">
            <v>9335.00.00.900-4700.07</v>
          </cell>
          <cell r="B1073" t="str">
            <v>9335</v>
          </cell>
          <cell r="C1073" t="str">
            <v>00</v>
          </cell>
          <cell r="D1073" t="str">
            <v>00</v>
          </cell>
          <cell r="E1073" t="str">
            <v>900</v>
          </cell>
          <cell r="F1073" t="str">
            <v>4700.07</v>
          </cell>
          <cell r="G1073" t="str">
            <v>Investment Earnings Trust Accounts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 t="str">
            <v>+++</v>
          </cell>
        </row>
        <row r="1074">
          <cell r="A1074" t="str">
            <v>9335.00.00.900-4700.19</v>
          </cell>
          <cell r="B1074" t="str">
            <v>9335</v>
          </cell>
          <cell r="C1074" t="str">
            <v>00</v>
          </cell>
          <cell r="D1074" t="str">
            <v>00</v>
          </cell>
          <cell r="E1074" t="str">
            <v>900</v>
          </cell>
          <cell r="F1074" t="str">
            <v>4700.19</v>
          </cell>
          <cell r="G1074" t="str">
            <v>Investment Earnings Market Value Change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 t="str">
            <v>+++</v>
          </cell>
        </row>
        <row r="1075">
          <cell r="A1075" t="str">
            <v>9335.00.00.900-4900.00</v>
          </cell>
          <cell r="B1075" t="str">
            <v>9335</v>
          </cell>
          <cell r="C1075" t="str">
            <v>00</v>
          </cell>
          <cell r="D1075" t="str">
            <v>00</v>
          </cell>
          <cell r="E1075" t="str">
            <v>900</v>
          </cell>
          <cell r="F1075" t="str">
            <v>4900.00</v>
          </cell>
          <cell r="G1075" t="str">
            <v>Other Financing Sources Undesignated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 t="str">
            <v>+++</v>
          </cell>
        </row>
        <row r="1076">
          <cell r="A1076" t="str">
            <v>9335.00.00.900-4900.48</v>
          </cell>
          <cell r="B1076" t="str">
            <v>9335</v>
          </cell>
          <cell r="C1076" t="str">
            <v>00</v>
          </cell>
          <cell r="D1076" t="str">
            <v>00</v>
          </cell>
          <cell r="E1076" t="str">
            <v>900</v>
          </cell>
          <cell r="F1076" t="str">
            <v>4900.48</v>
          </cell>
          <cell r="G1076" t="str">
            <v>Other Financing Sources Op Transfer In-Subsidized Street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 t="str">
            <v>+++</v>
          </cell>
        </row>
        <row r="1077">
          <cell r="A1077" t="str">
            <v>9335.00.00.900-4900.92</v>
          </cell>
          <cell r="B1077" t="str">
            <v>9335</v>
          </cell>
          <cell r="C1077" t="str">
            <v>00</v>
          </cell>
          <cell r="D1077" t="str">
            <v>00</v>
          </cell>
          <cell r="E1077" t="str">
            <v>900</v>
          </cell>
          <cell r="F1077" t="str">
            <v>4900.92</v>
          </cell>
          <cell r="G1077" t="str">
            <v>Other Financing Sources Op Transfer In-RDA Debt Service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 t="str">
            <v>+++</v>
          </cell>
        </row>
        <row r="1078">
          <cell r="A1078" t="str">
            <v>9335.00.00.900-4900.94</v>
          </cell>
          <cell r="B1078" t="str">
            <v>9335</v>
          </cell>
          <cell r="C1078" t="str">
            <v>00</v>
          </cell>
          <cell r="D1078" t="str">
            <v>00</v>
          </cell>
          <cell r="E1078" t="str">
            <v>900</v>
          </cell>
          <cell r="F1078" t="str">
            <v>4900.94</v>
          </cell>
          <cell r="G1078" t="str">
            <v>Other Financing Sources Op Transfer In-RDA Captial Proj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 t="str">
            <v>+++</v>
          </cell>
        </row>
        <row r="1079">
          <cell r="A1079" t="str">
            <v>9340.00.00.900-4700.19</v>
          </cell>
          <cell r="B1079" t="str">
            <v>9340</v>
          </cell>
          <cell r="C1079" t="str">
            <v>00</v>
          </cell>
          <cell r="D1079" t="str">
            <v>00</v>
          </cell>
          <cell r="E1079" t="str">
            <v>900</v>
          </cell>
          <cell r="F1079" t="str">
            <v>4700.19</v>
          </cell>
          <cell r="G1079" t="str">
            <v>Investment Earnings Market Value Change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 t="str">
            <v>+++</v>
          </cell>
        </row>
        <row r="1080">
          <cell r="A1080" t="str">
            <v>9342.00.00.900-4700.19</v>
          </cell>
          <cell r="B1080" t="str">
            <v>9342</v>
          </cell>
          <cell r="C1080" t="str">
            <v>00</v>
          </cell>
          <cell r="D1080" t="str">
            <v>00</v>
          </cell>
          <cell r="E1080" t="str">
            <v>900</v>
          </cell>
          <cell r="F1080" t="str">
            <v>4700.19</v>
          </cell>
          <cell r="G1080" t="str">
            <v>Investment Earnings Market Value Change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 t="str">
            <v>+++</v>
          </cell>
        </row>
        <row r="1081">
          <cell r="A1081" t="str">
            <v>9342.00.00.900-4900.92</v>
          </cell>
          <cell r="B1081" t="str">
            <v>9342</v>
          </cell>
          <cell r="C1081" t="str">
            <v>00</v>
          </cell>
          <cell r="D1081" t="str">
            <v>00</v>
          </cell>
          <cell r="E1081" t="str">
            <v>900</v>
          </cell>
          <cell r="F1081" t="str">
            <v>4900.92</v>
          </cell>
          <cell r="G1081" t="str">
            <v>Other Financing Sources Op Transfer In-RDA Debt Service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 t="str">
            <v>+++</v>
          </cell>
        </row>
        <row r="1082">
          <cell r="A1082" t="str">
            <v>9345.00.00.900-4900.92</v>
          </cell>
          <cell r="B1082" t="str">
            <v>9345</v>
          </cell>
          <cell r="C1082" t="str">
            <v>00</v>
          </cell>
          <cell r="D1082" t="str">
            <v>00</v>
          </cell>
          <cell r="E1082" t="str">
            <v>900</v>
          </cell>
          <cell r="F1082" t="str">
            <v>4900.92</v>
          </cell>
          <cell r="G1082" t="str">
            <v>Other Financing Sources Op Transfer In-RDA Debt Service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 t="str">
            <v>+++</v>
          </cell>
        </row>
        <row r="1083">
          <cell r="A1083" t="str">
            <v>998.00.00.000-4900.03</v>
          </cell>
          <cell r="B1083" t="str">
            <v>998.</v>
          </cell>
          <cell r="C1083" t="str">
            <v>0.</v>
          </cell>
          <cell r="D1083" t="str">
            <v>0.</v>
          </cell>
          <cell r="E1083" t="str">
            <v>00-</v>
          </cell>
          <cell r="F1083" t="str">
            <v>4900.03</v>
          </cell>
          <cell r="G1083" t="str">
            <v>Other Financing Sources Donated Infrastructure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4"/>
  <sheetViews>
    <sheetView tabSelected="1" view="pageBreakPreview" topLeftCell="A7" zoomScale="110" zoomScaleNormal="100" zoomScaleSheetLayoutView="110" workbookViewId="0">
      <selection activeCell="D17" sqref="D17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 outlineLevel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5" width="0" style="8" hidden="1" customWidth="1" outlineLevel="1"/>
    <col min="66" max="66" width="9.140625" style="8" collapsed="1"/>
    <col min="67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137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136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2" t="s">
        <v>2</v>
      </c>
      <c r="G5" s="202"/>
      <c r="H5" s="202"/>
      <c r="I5" s="202"/>
      <c r="J5" s="202"/>
      <c r="K5" s="202"/>
      <c r="L5" s="202"/>
      <c r="M5" s="16"/>
      <c r="N5" s="15"/>
      <c r="O5" s="15"/>
      <c r="Q5" s="202" t="s">
        <v>3</v>
      </c>
      <c r="R5" s="202"/>
      <c r="S5" s="202"/>
      <c r="T5" s="202"/>
      <c r="U5" s="202"/>
      <c r="V5" s="202"/>
      <c r="W5" s="202"/>
      <c r="X5" s="16"/>
      <c r="Y5" s="15"/>
      <c r="Z5" s="15"/>
      <c r="AA5" s="17"/>
      <c r="AB5" s="203" t="s">
        <v>4</v>
      </c>
      <c r="AC5" s="203"/>
      <c r="AD5" s="203"/>
      <c r="AE5" s="203"/>
      <c r="AF5" s="203"/>
      <c r="AG5" s="203"/>
      <c r="AH5" s="203"/>
      <c r="AI5" s="203"/>
      <c r="AJ5" s="203"/>
      <c r="AK5" s="203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1" t="s">
        <v>14</v>
      </c>
      <c r="N6" s="201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1" t="s">
        <v>14</v>
      </c>
      <c r="Y6" s="201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01" t="s">
        <v>18</v>
      </c>
      <c r="AJ6" s="201"/>
      <c r="AK6" s="24" t="s">
        <v>15</v>
      </c>
      <c r="AL6" s="25"/>
      <c r="AM6" s="23" t="s">
        <v>229</v>
      </c>
      <c r="AN6" s="24" t="s">
        <v>8</v>
      </c>
      <c r="AO6" s="197" t="s">
        <v>230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1" t="s">
        <v>18</v>
      </c>
      <c r="AV6" s="201"/>
      <c r="AW6" s="24" t="s">
        <v>15</v>
      </c>
      <c r="AY6" s="23" t="s">
        <v>19</v>
      </c>
      <c r="AZ6" s="201" t="s">
        <v>20</v>
      </c>
      <c r="BA6" s="201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1" t="s">
        <v>18</v>
      </c>
      <c r="BI6" s="201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-3790391.6999999997</v>
      </c>
      <c r="R8" s="32">
        <f>L33</f>
        <v>-3790391.6999999997</v>
      </c>
      <c r="S8" s="32"/>
      <c r="T8" s="32"/>
      <c r="U8" s="32"/>
      <c r="V8" s="32"/>
      <c r="W8" s="32">
        <f>L33</f>
        <v>-3790391.6999999997</v>
      </c>
      <c r="X8" s="32"/>
      <c r="Y8" s="32"/>
      <c r="Z8" s="32"/>
      <c r="AA8" s="34"/>
      <c r="AB8" s="35">
        <f>+W33</f>
        <v>-4281065.51</v>
      </c>
      <c r="AC8" s="32">
        <f>AB8</f>
        <v>-4281065.51</v>
      </c>
      <c r="AD8" s="32"/>
      <c r="AE8" s="32"/>
      <c r="AF8" s="32"/>
      <c r="AG8" s="32"/>
      <c r="AH8" s="32">
        <f>AB8</f>
        <v>-4281065.51</v>
      </c>
      <c r="AL8" s="14"/>
      <c r="AM8" s="35">
        <f>AH33</f>
        <v>-8342276.839999998</v>
      </c>
      <c r="AN8" s="32">
        <f>AH33</f>
        <v>-8342276.839999998</v>
      </c>
      <c r="AO8" s="32"/>
      <c r="AP8" s="32"/>
      <c r="AQ8" s="32"/>
      <c r="AR8" s="32"/>
      <c r="AS8" s="32"/>
      <c r="AT8" s="32">
        <f>AH33</f>
        <v>-8342276.839999998</v>
      </c>
      <c r="AY8" s="35">
        <f>AT33</f>
        <v>-8342276.839999998</v>
      </c>
      <c r="BB8" s="32"/>
      <c r="BC8" s="32"/>
      <c r="BD8" s="32"/>
      <c r="BE8" s="32"/>
      <c r="BF8" s="32"/>
      <c r="BG8" s="32">
        <f>AT33</f>
        <v>-8342276.839999998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235</v>
      </c>
      <c r="E11" s="41"/>
      <c r="F11" s="42">
        <f>SUMIF(Revenues!$A$3:$A$8,'Current Working'!$A$11:$A$13,Revenues!H$3:H$8)</f>
        <v>1050000</v>
      </c>
      <c r="G11" s="42">
        <f>SUMIF(Revenues!$A$3:$A$8,'Current Working'!$A$11:$A$13,Revenues!I$3:I$8)</f>
        <v>1050000</v>
      </c>
      <c r="H11" s="42">
        <f>SUMIF(Revenues!$A$3:$A$8,'Current Working'!$A$11:$A$13,Revenues!J$3:J$8)</f>
        <v>0</v>
      </c>
      <c r="I11" s="42">
        <f>SUMIF(Revenues!$A$3:$A$8,'Current Working'!$A$11:$A$13,Revenues!K$3:K$8)</f>
        <v>0</v>
      </c>
      <c r="J11" s="42">
        <f>SUMIF(Revenues!$A$3:$A$8,'Current Working'!$A$11:$A$13,Revenues!L$3:L$8)</f>
        <v>0</v>
      </c>
      <c r="K11" s="42">
        <f>SUMIF(Revenues!$A$3:$A$8,'Current Working'!$A$11:$A$13,Revenues!M$3:M$8)</f>
        <v>1921042</v>
      </c>
      <c r="L11" s="42">
        <f>SUMIF(Revenues!$A$3:$A$8,'Current Working'!$A$11:$A$13,Revenues!N$3:N$8)</f>
        <v>1921042</v>
      </c>
      <c r="M11" s="43">
        <f>L11-G11</f>
        <v>871042</v>
      </c>
      <c r="N11" s="44">
        <f>IFERROR(M11/G11,"-")</f>
        <v>0.82956380952380948</v>
      </c>
      <c r="O11" s="45"/>
      <c r="Q11" s="42">
        <f>SUMIF(Revenues!$A$3:$A$8,'Current Working'!$A$11:$A$13,Revenues!Q$3:Q$8)</f>
        <v>1550000</v>
      </c>
      <c r="R11" s="42">
        <f>SUMIF(Revenues!$A$3:$A$8,'Current Working'!$A$11:$A$13,Revenues!R$3:R$8)</f>
        <v>1550000</v>
      </c>
      <c r="S11" s="42">
        <f>SUMIF(Revenues!$A$3:$A$8,'Current Working'!$A$11:$A$13,Revenues!S$3:S$8)</f>
        <v>0</v>
      </c>
      <c r="T11" s="42">
        <f>SUMIF(Revenues!$A$3:$A$8,'Current Working'!$A$11:$A$13,Revenues!T$3:T$8)</f>
        <v>0</v>
      </c>
      <c r="U11" s="42">
        <f>SUMIF(Revenues!$A$3:$A$8,'Current Working'!$A$11:$A$13,Revenues!U$3:U$8)</f>
        <v>0</v>
      </c>
      <c r="V11" s="42">
        <f>SUMIF(Revenues!$A$3:$A$8,'Current Working'!$A$11:$A$13,Revenues!V$3:V$8)</f>
        <v>1471986</v>
      </c>
      <c r="W11" s="42">
        <f>SUMIF(Revenues!$A$3:$A$8,'Current Working'!$A$11:$A$13,Revenues!W$3:W$8)</f>
        <v>1471986</v>
      </c>
      <c r="X11" s="43">
        <f>+W11-Q11</f>
        <v>-78014</v>
      </c>
      <c r="Y11" s="44">
        <f>IFERROR(X11/Q11,"-")</f>
        <v>-5.0331612903225804E-2</v>
      </c>
      <c r="Z11" s="45"/>
      <c r="AA11" s="45"/>
      <c r="AB11" s="42">
        <f>SUMIF(Revenues!$A$3:$A$8,'Current Working'!$A$11:$A$13,Revenues!Z$3:Z$8)</f>
        <v>805000</v>
      </c>
      <c r="AC11" s="42">
        <f>SUMIF(Revenues!$A$3:$A$8,'Current Working'!$A$11:$A$13,Revenues!AA$3:AA$8)</f>
        <v>805000</v>
      </c>
      <c r="AD11" s="42">
        <f>SUMIF(Revenues!$A$3:$A$8,'Current Working'!$A$11:$A$13,Revenues!AB$3:AB$8)</f>
        <v>0</v>
      </c>
      <c r="AE11" s="42">
        <f>SUMIF(Revenues!$A$3:$A$8,'Current Working'!$A$11:$A$13,Revenues!AC$3:AC$8)</f>
        <v>0</v>
      </c>
      <c r="AF11" s="42">
        <f>SUMIF(Revenues!$A$3:$A$8,'Current Working'!$A$11:$A$13,Revenues!AD$3:AD$8)</f>
        <v>0</v>
      </c>
      <c r="AG11" s="42">
        <f>SUMIF(Revenues!$A$3:$A$8,'Current Working'!$A$11:$A$13,Revenues!AE$3:AE$8)</f>
        <v>805000</v>
      </c>
      <c r="AH11" s="42">
        <f>SUMIF(Revenues!$A$3:$A$8,'Current Working'!$A$11:$A$13,Revenues!AF$3:AF$8)</f>
        <v>805000</v>
      </c>
      <c r="AI11" s="46">
        <f>+AH11-AC11</f>
        <v>0</v>
      </c>
      <c r="AJ11" s="47">
        <f>IFERROR(AI11/AC11,"-")</f>
        <v>0</v>
      </c>
      <c r="AK11" s="48"/>
      <c r="AL11" s="49"/>
      <c r="AM11" s="42">
        <f>SUMIF(Revenues!$A$3:$A$8,'Current Working'!$A$11:$A$13,Revenues!AI$3:AI$8)</f>
        <v>805000</v>
      </c>
      <c r="AN11" s="42">
        <f>SUMIF(Revenues!$A$3:$A$8,'Current Working'!$A$11:$A$13,Revenues!AJ$3:AJ$8)</f>
        <v>805000</v>
      </c>
      <c r="AO11" s="42">
        <f>SUMIF(Revenues!$A$3:$A$8,'Current Working'!$A$11:$A$13,Revenues!AK$3:AK$8)</f>
        <v>805000</v>
      </c>
      <c r="AP11" s="42">
        <f>SUMIF(Revenues!$A$3:$A$8,'Current Working'!$A$11:$A$13,Revenues!AL$3:AL$8)</f>
        <v>0</v>
      </c>
      <c r="AQ11" s="42">
        <f>SUMIF(Revenues!$A$3:$A$8,'Current Working'!$A$11:$A$13,Revenues!AM$3:AM$8)</f>
        <v>0</v>
      </c>
      <c r="AR11" s="42">
        <f>SUMIF(Revenues!$A$3:$A$8,'Current Working'!$A$11:$A$13,Revenues!AN$3:AN$8)</f>
        <v>0</v>
      </c>
      <c r="AS11" s="42">
        <f>SUMIF(Revenues!$A$3:$A$8,'Current Working'!$A$11:$A$13,Revenues!AO$3:AO$8)</f>
        <v>0</v>
      </c>
      <c r="AT11" s="42">
        <f>SUMIF(Revenues!$A$3:$A$8,'Current Working'!$A$11:$A$13,Revenues!AP$3:AP$8)</f>
        <v>0</v>
      </c>
      <c r="AU11" s="46">
        <f>+AT11-AN11</f>
        <v>-805000</v>
      </c>
      <c r="AV11" s="47">
        <f>IFERROR(AU11/AN11,"-")</f>
        <v>-1</v>
      </c>
      <c r="AW11" s="48"/>
      <c r="AY11" s="42">
        <f>SUMIF(Revenues!$A$3:$A$8,'Current Working'!$A$11:$A$13,Revenues!AS$3:AS$8)</f>
        <v>0</v>
      </c>
      <c r="AZ11" s="46">
        <f>+AY11-AT11</f>
        <v>0</v>
      </c>
      <c r="BA11" s="47" t="str">
        <f>IFERROR(AZ11/AT11,"-")</f>
        <v>-</v>
      </c>
      <c r="BB11" s="42">
        <f>SUMIF(Revenues!$A$3:$A$8,'Current Working'!$A$11:$A$13,Revenues!AT$3:AT$8)</f>
        <v>0</v>
      </c>
      <c r="BC11" s="42">
        <f>SUMIF(Revenues!$A$3:$A$8,'Current Working'!$A$11:$A$13,Revenues!AU$3:AU$8)</f>
        <v>0</v>
      </c>
      <c r="BD11" s="42">
        <f>SUMIF(Revenues!$A$3:$A$8,'Current Working'!$A$11:$A$13,Revenues!AV$3:AV$8)</f>
        <v>0</v>
      </c>
      <c r="BE11" s="42">
        <f>SUMIF(Revenues!$A$3:$A$8,'Current Working'!$A$11:$A$13,Revenues!AW$3:AW$8)</f>
        <v>0</v>
      </c>
      <c r="BF11" s="42">
        <f>SUMIF(Revenues!$A$3:$A$8,'Current Working'!$A$11:$A$13,Revenues!AX$3:AX$8)</f>
        <v>0</v>
      </c>
      <c r="BG11" s="42">
        <f>SUMIF(Revenues!$A$3:$A$8,'Current Working'!$A$11:$A$13,Revenues!AY$3:AY$8)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SUMIF(Revenues!$A$3:$A$8,'Current Working'!$A$11:$A$13,Revenues!H$3:H$8)</f>
        <v>24000</v>
      </c>
      <c r="G12" s="42">
        <f>SUMIF(Revenues!$A$3:$A$8,'Current Working'!$A$11:$A$13,Revenues!I$3:I$8)</f>
        <v>24000</v>
      </c>
      <c r="H12" s="42">
        <f>SUMIF(Revenues!$A$3:$A$8,'Current Working'!$A$11:$A$13,Revenues!J$3:J$8)</f>
        <v>0</v>
      </c>
      <c r="I12" s="42">
        <f>SUMIF(Revenues!$A$3:$A$8,'Current Working'!$A$11:$A$13,Revenues!K$3:K$8)</f>
        <v>0</v>
      </c>
      <c r="J12" s="42">
        <f>SUMIF(Revenues!$A$3:$A$8,'Current Working'!$A$11:$A$13,Revenues!L$3:L$8)</f>
        <v>0</v>
      </c>
      <c r="K12" s="42">
        <f>SUMIF(Revenues!$A$3:$A$8,'Current Working'!$A$11:$A$13,Revenues!M$3:M$8)</f>
        <v>67329.399999999994</v>
      </c>
      <c r="L12" s="42">
        <f>SUMIF(Revenues!$A$3:$A$8,'Current Working'!$A$11:$A$13,Revenues!N$3:N$8)</f>
        <v>67329.399999999994</v>
      </c>
      <c r="M12" s="43">
        <f>L12-G12</f>
        <v>43329.399999999994</v>
      </c>
      <c r="N12" s="44">
        <f>IFERROR(M12/G12,"-")</f>
        <v>1.8053916666666665</v>
      </c>
      <c r="O12" s="45"/>
      <c r="Q12" s="42">
        <f>SUMIF(Revenues!$A$3:$A$8,'Current Working'!$A$11:$A$13,Revenues!Q$3:Q$8)</f>
        <v>24000</v>
      </c>
      <c r="R12" s="42">
        <f>SUMIF(Revenues!$A$3:$A$8,'Current Working'!$A$11:$A$13,Revenues!R$3:R$8)</f>
        <v>24000</v>
      </c>
      <c r="S12" s="42">
        <f>SUMIF(Revenues!$A$3:$A$8,'Current Working'!$A$11:$A$13,Revenues!S$3:S$8)</f>
        <v>0</v>
      </c>
      <c r="T12" s="42">
        <f>SUMIF(Revenues!$A$3:$A$8,'Current Working'!$A$11:$A$13,Revenues!T$3:T$8)</f>
        <v>0</v>
      </c>
      <c r="U12" s="42">
        <f>SUMIF(Revenues!$A$3:$A$8,'Current Working'!$A$11:$A$13,Revenues!U$3:U$8)</f>
        <v>0</v>
      </c>
      <c r="V12" s="42">
        <f>SUMIF(Revenues!$A$3:$A$8,'Current Working'!$A$11:$A$13,Revenues!V$3:V$8)</f>
        <v>106790.38</v>
      </c>
      <c r="W12" s="42">
        <f>SUMIF(Revenues!$A$3:$A$8,'Current Working'!$A$11:$A$13,Revenues!W$3:W$8)</f>
        <v>209365.38</v>
      </c>
      <c r="X12" s="43">
        <f>+W12-Q12</f>
        <v>185365.38</v>
      </c>
      <c r="Y12" s="44">
        <f>IFERROR(X12/L12,"-")</f>
        <v>2.7531120134740545</v>
      </c>
      <c r="Z12" s="45"/>
      <c r="AA12" s="45"/>
      <c r="AB12" s="42">
        <f>SUMIF(Revenues!$A$3:$A$8,'Current Working'!$A$11:$A$13,Revenues!Z$3:Z$8)</f>
        <v>24000</v>
      </c>
      <c r="AC12" s="42">
        <f>SUMIF(Revenues!$A$3:$A$8,'Current Working'!$A$11:$A$13,Revenues!AA$3:AA$8)</f>
        <v>24000</v>
      </c>
      <c r="AD12" s="42">
        <f>SUMIF(Revenues!$A$3:$A$8,'Current Working'!$A$11:$A$13,Revenues!AB$3:AB$8)</f>
        <v>0</v>
      </c>
      <c r="AE12" s="42">
        <f>SUMIF(Revenues!$A$3:$A$8,'Current Working'!$A$11:$A$13,Revenues!AC$3:AC$8)</f>
        <v>0</v>
      </c>
      <c r="AF12" s="42">
        <f>SUMIF(Revenues!$A$3:$A$8,'Current Working'!$A$11:$A$13,Revenues!AD$3:AD$8)</f>
        <v>0</v>
      </c>
      <c r="AG12" s="42">
        <f>SUMIF(Revenues!$A$3:$A$8,'Current Working'!$A$11:$A$13,Revenues!AE$3:AE$8)</f>
        <v>-478.06999999999994</v>
      </c>
      <c r="AH12" s="42">
        <f>SUMIF(Revenues!$A$3:$A$8,'Current Working'!$A$11:$A$13,Revenues!AF$3:AF$8)</f>
        <v>-478.06999999999994</v>
      </c>
      <c r="AI12" s="43">
        <f>+AH12-AC12</f>
        <v>-24478.07</v>
      </c>
      <c r="AJ12" s="47">
        <f>IFERROR(AI12/AC12,"-")</f>
        <v>-1.0199195833333332</v>
      </c>
      <c r="AL12" s="14"/>
      <c r="AM12" s="42">
        <f>SUMIF(Revenues!$A$3:$A$8,'Current Working'!$A$11:$A$13,Revenues!AI$3:AI$8)</f>
        <v>24000</v>
      </c>
      <c r="AN12" s="42">
        <f>SUMIF(Revenues!$A$3:$A$8,'Current Working'!$A$11:$A$13,Revenues!AJ$3:AJ$8)</f>
        <v>24000</v>
      </c>
      <c r="AO12" s="42">
        <f>SUMIF(Revenues!$A$3:$A$8,'Current Working'!$A$11:$A$13,Revenues!AK$3:AK$8)</f>
        <v>24000</v>
      </c>
      <c r="AP12" s="42">
        <f>SUMIF(Revenues!$A$3:$A$8,'Current Working'!$A$11:$A$13,Revenues!AL$3:AL$8)</f>
        <v>0</v>
      </c>
      <c r="AQ12" s="42">
        <f>SUMIF(Revenues!$A$3:$A$8,'Current Working'!$A$11:$A$13,Revenues!AM$3:AM$8)</f>
        <v>0</v>
      </c>
      <c r="AR12" s="42">
        <f>SUMIF(Revenues!$A$3:$A$8,'Current Working'!$A$11:$A$13,Revenues!AN$3:AN$8)</f>
        <v>0</v>
      </c>
      <c r="AS12" s="42">
        <f>SUMIF(Revenues!$A$3:$A$8,'Current Working'!$A$11:$A$13,Revenues!AO$3:AO$8)</f>
        <v>0</v>
      </c>
      <c r="AT12" s="42">
        <f>SUMIF(Revenues!$A$3:$A$8,'Current Working'!$A$11:$A$13,Revenues!AP$3:AP$8)</f>
        <v>0</v>
      </c>
      <c r="AU12" s="46">
        <f>+AT12-AN12</f>
        <v>-24000</v>
      </c>
      <c r="AV12" s="47">
        <f>IFERROR(AU12/AN12,"-")</f>
        <v>-1</v>
      </c>
      <c r="AY12" s="42">
        <f>SUMIF(Revenues!$A$3:$A$8,'Current Working'!$A$11:$A$13,Revenues!AS$3:AS$8)</f>
        <v>0</v>
      </c>
      <c r="AZ12" s="46">
        <f>+AY12-AT12</f>
        <v>0</v>
      </c>
      <c r="BA12" s="47" t="str">
        <f>IFERROR(AZ12/AT12,"-")</f>
        <v>-</v>
      </c>
      <c r="BB12" s="42">
        <f>SUMIF(Revenues!$A$3:$A$8,'Current Working'!$A$11:$A$13,Revenues!AT$3:AT$8)</f>
        <v>0</v>
      </c>
      <c r="BC12" s="42">
        <f>SUMIF(Revenues!$A$3:$A$8,'Current Working'!$A$11:$A$13,Revenues!AU$3:AU$8)</f>
        <v>0</v>
      </c>
      <c r="BD12" s="42">
        <f>SUMIF(Revenues!$A$3:$A$8,'Current Working'!$A$11:$A$13,Revenues!AV$3:AV$8)</f>
        <v>0</v>
      </c>
      <c r="BE12" s="42">
        <f>SUMIF(Revenues!$A$3:$A$8,'Current Working'!$A$11:$A$13,Revenues!AW$3:AW$8)</f>
        <v>0</v>
      </c>
      <c r="BF12" s="42">
        <f>SUMIF(Revenues!$A$3:$A$8,'Current Working'!$A$11:$A$13,Revenues!AX$3:AX$8)</f>
        <v>0</v>
      </c>
      <c r="BG12" s="42">
        <f>SUMIF(Revenues!$A$3:$A$8,'Current Working'!$A$11:$A$13,Revenues!AY$3:AY$8)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SUMIF(Revenues!$A$3:$A$8,'Current Working'!$A$11:$A$13,Revenues!H$3:H$8)</f>
        <v>0</v>
      </c>
      <c r="G13" s="42">
        <f>SUMIF(Revenues!$A$3:$A$8,'Current Working'!$A$11:$A$13,Revenues!I$3:I$8)</f>
        <v>0</v>
      </c>
      <c r="H13" s="42">
        <f>SUMIF(Revenues!$A$3:$A$8,'Current Working'!$A$11:$A$13,Revenues!J$3:J$8)</f>
        <v>0</v>
      </c>
      <c r="I13" s="42">
        <f>SUMIF(Revenues!$A$3:$A$8,'Current Working'!$A$11:$A$13,Revenues!K$3:K$8)</f>
        <v>0</v>
      </c>
      <c r="J13" s="42">
        <f>SUMIF(Revenues!$A$3:$A$8,'Current Working'!$A$11:$A$13,Revenues!L$3:L$8)</f>
        <v>0</v>
      </c>
      <c r="K13" s="42">
        <f>SUMIF(Revenues!$A$3:$A$8,'Current Working'!$A$11:$A$13,Revenues!M$3:M$8)</f>
        <v>0</v>
      </c>
      <c r="L13" s="42">
        <f>SUMIF(Revenues!$A$3:$A$8,'Current Working'!$A$11:$A$13,Revenues!N$3:N$8)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SUMIF(Revenues!$A$3:$A$8,'Current Working'!$A$11:$A$13,Revenues!Q$3:Q$8)</f>
        <v>0</v>
      </c>
      <c r="R13" s="42">
        <f>SUMIF(Revenues!$A$3:$A$8,'Current Working'!$A$11:$A$13,Revenues!R$3:R$8)</f>
        <v>0</v>
      </c>
      <c r="S13" s="42">
        <f>SUMIF(Revenues!$A$3:$A$8,'Current Working'!$A$11:$A$13,Revenues!S$3:S$8)</f>
        <v>0</v>
      </c>
      <c r="T13" s="42">
        <f>SUMIF(Revenues!$A$3:$A$8,'Current Working'!$A$11:$A$13,Revenues!T$3:T$8)</f>
        <v>0</v>
      </c>
      <c r="U13" s="42">
        <f>SUMIF(Revenues!$A$3:$A$8,'Current Working'!$A$11:$A$13,Revenues!U$3:U$8)</f>
        <v>0</v>
      </c>
      <c r="V13" s="42">
        <f>SUMIF(Revenues!$A$3:$A$8,'Current Working'!$A$11:$A$13,Revenues!V$3:V$8)</f>
        <v>0</v>
      </c>
      <c r="W13" s="42">
        <f>SUMIF(Revenues!$A$3:$A$8,'Current Working'!$A$11:$A$13,Revenues!W$3:W$8)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SUMIF(Revenues!$A$3:$A$8,'Current Working'!$A$11:$A$13,Revenues!Z$3:Z$8)</f>
        <v>0</v>
      </c>
      <c r="AC13" s="42">
        <f>SUMIF(Revenues!$A$3:$A$8,'Current Working'!$A$11:$A$13,Revenues!AA$3:AA$8)</f>
        <v>0</v>
      </c>
      <c r="AD13" s="42">
        <f>SUMIF(Revenues!$A$3:$A$8,'Current Working'!$A$11:$A$13,Revenues!AB$3:AB$8)</f>
        <v>0</v>
      </c>
      <c r="AE13" s="42">
        <f>SUMIF(Revenues!$A$3:$A$8,'Current Working'!$A$11:$A$13,Revenues!AC$3:AC$8)</f>
        <v>0</v>
      </c>
      <c r="AF13" s="42">
        <f>SUMIF(Revenues!$A$3:$A$8,'Current Working'!$A$11:$A$13,Revenues!AD$3:AD$8)</f>
        <v>0</v>
      </c>
      <c r="AG13" s="42">
        <f>SUMIF(Revenues!$A$3:$A$8,'Current Working'!$A$11:$A$13,Revenues!AE$3:AE$8)</f>
        <v>0</v>
      </c>
      <c r="AH13" s="42">
        <f>SUMIF(Revenues!$A$3:$A$8,'Current Working'!$A$11:$A$13,Revenues!AF$3:AF$8)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SUMIF(Revenues!$A$3:$A$8,'Current Working'!$A$11:$A$13,Revenues!AI$3:AI$8)</f>
        <v>0</v>
      </c>
      <c r="AN13" s="42">
        <f>SUMIF(Revenues!$A$3:$A$8,'Current Working'!$A$11:$A$13,Revenues!AJ$3:AJ$8)</f>
        <v>0</v>
      </c>
      <c r="AO13" s="42">
        <f>SUMIF(Revenues!$A$3:$A$8,'Current Working'!$A$11:$A$13,Revenues!AK$3:AK$8)</f>
        <v>0</v>
      </c>
      <c r="AP13" s="42">
        <f>SUMIF(Revenues!$A$3:$A$8,'Current Working'!$A$11:$A$13,Revenues!AL$3:AL$8)</f>
        <v>0</v>
      </c>
      <c r="AQ13" s="42">
        <f>SUMIF(Revenues!$A$3:$A$8,'Current Working'!$A$11:$A$13,Revenues!AM$3:AM$8)</f>
        <v>0</v>
      </c>
      <c r="AR13" s="42">
        <f>SUMIF(Revenues!$A$3:$A$8,'Current Working'!$A$11:$A$13,Revenues!AN$3:AN$8)</f>
        <v>0</v>
      </c>
      <c r="AS13" s="42">
        <f>SUMIF(Revenues!$A$3:$A$8,'Current Working'!$A$11:$A$13,Revenues!AO$3:AO$8)</f>
        <v>0</v>
      </c>
      <c r="AT13" s="42">
        <f>SUMIF(Revenues!$A$3:$A$8,'Current Working'!$A$11:$A$13,Revenues!AP$3:AP$8)</f>
        <v>0</v>
      </c>
      <c r="AU13" s="46">
        <f>+AT13-AN13</f>
        <v>0</v>
      </c>
      <c r="AV13" s="47" t="str">
        <f>IFERROR(AU13/AN13,"-")</f>
        <v>-</v>
      </c>
      <c r="AY13" s="42">
        <f>SUMIF(Revenues!$A$3:$A$8,'Current Working'!$A$11:$A$13,Revenues!AS$3:AS$8)</f>
        <v>0</v>
      </c>
      <c r="AZ13" s="46">
        <f>+AY13-AT13</f>
        <v>0</v>
      </c>
      <c r="BA13" s="47" t="str">
        <f>IFERROR(AZ13/AT13,"-")</f>
        <v>-</v>
      </c>
      <c r="BB13" s="42">
        <f>SUMIF(Revenues!$A$3:$A$8,'Current Working'!$A$11:$A$13,Revenues!AT$3:AT$8)</f>
        <v>0</v>
      </c>
      <c r="BC13" s="42">
        <f>SUMIF(Revenues!$A$3:$A$8,'Current Working'!$A$11:$A$13,Revenues!AU$3:AU$8)</f>
        <v>0</v>
      </c>
      <c r="BD13" s="42">
        <f>SUMIF(Revenues!$A$3:$A$8,'Current Working'!$A$11:$A$13,Revenues!AV$3:AV$8)</f>
        <v>0</v>
      </c>
      <c r="BE13" s="42">
        <f>SUMIF(Revenues!$A$3:$A$8,'Current Working'!$A$11:$A$13,Revenues!AW$3:AW$8)</f>
        <v>0</v>
      </c>
      <c r="BF13" s="42">
        <f>SUMIF(Revenues!$A$3:$A$8,'Current Working'!$A$11:$A$13,Revenues!AX$3:AX$8)</f>
        <v>0</v>
      </c>
      <c r="BG13" s="42">
        <f>SUMIF(Revenues!$A$3:$A$8,'Current Working'!$A$11:$A$13,Revenues!AY$3:AY$8)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1074000</v>
      </c>
      <c r="G14" s="54">
        <f t="shared" si="0"/>
        <v>1074000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1988371.4</v>
      </c>
      <c r="L14" s="54">
        <f t="shared" si="0"/>
        <v>1988371.4</v>
      </c>
      <c r="M14" s="55">
        <f>L14-G14</f>
        <v>914371.39999999991</v>
      </c>
      <c r="N14" s="44">
        <f>IFERROR(M14/G14,"-")</f>
        <v>0.85137001862197381</v>
      </c>
      <c r="O14" s="45"/>
      <c r="Q14" s="54">
        <f t="shared" ref="Q14:W14" si="1">SUM(Q11:Q13)</f>
        <v>1574000</v>
      </c>
      <c r="R14" s="54">
        <f t="shared" si="1"/>
        <v>1574000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1578776.38</v>
      </c>
      <c r="W14" s="54">
        <f t="shared" si="1"/>
        <v>1681351.38</v>
      </c>
      <c r="X14" s="43">
        <f>+W14-Q14</f>
        <v>107351.37999999989</v>
      </c>
      <c r="Y14" s="44">
        <f>IFERROR(X14/Q14,"-")</f>
        <v>6.8202909783989768E-2</v>
      </c>
      <c r="Z14" s="45"/>
      <c r="AA14" s="45"/>
      <c r="AB14" s="53">
        <f>SUM(AB11:AB13)</f>
        <v>829000</v>
      </c>
      <c r="AC14" s="54">
        <f>SUM(AC11:AC13)</f>
        <v>829000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804521.93</v>
      </c>
      <c r="AH14" s="54">
        <f t="shared" si="2"/>
        <v>804521.93</v>
      </c>
      <c r="AI14" s="54">
        <f t="shared" si="2"/>
        <v>-24478.07</v>
      </c>
      <c r="AJ14" s="47">
        <f>IFERROR(AI14/AC14,"-")</f>
        <v>-2.9527225572979494E-2</v>
      </c>
      <c r="AL14" s="14"/>
      <c r="AM14" s="53">
        <f>SUM(AM11:AM13)</f>
        <v>829000</v>
      </c>
      <c r="AN14" s="54">
        <f>SUM(AN11:AN13)</f>
        <v>829000</v>
      </c>
      <c r="AO14" s="54">
        <f>SUM(AO11:AO13)</f>
        <v>829000</v>
      </c>
      <c r="AP14" s="54">
        <f t="shared" ref="AP14" si="3">SUM(AP11:AP13)</f>
        <v>0</v>
      </c>
      <c r="AQ14" s="54">
        <f t="shared" ref="AQ14:AU14" si="4">SUM(AQ11:AQ13)</f>
        <v>0</v>
      </c>
      <c r="AR14" s="54">
        <f t="shared" si="4"/>
        <v>0</v>
      </c>
      <c r="AS14" s="56">
        <f t="shared" si="4"/>
        <v>0</v>
      </c>
      <c r="AT14" s="54">
        <f t="shared" si="4"/>
        <v>0</v>
      </c>
      <c r="AU14" s="54">
        <f t="shared" si="4"/>
        <v>-829000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26</v>
      </c>
      <c r="E17" s="48"/>
      <c r="F17" s="42">
        <f>SUMIF(Expenses!$A$3:$A$62,'Current Working'!$A$17:$A$22,Expenses!H$3:H$62)</f>
        <v>62700</v>
      </c>
      <c r="G17" s="42">
        <f>SUMIF(Expenses!$A$3:$A$62,'Current Working'!$A$17:$A$22,Expenses!I$3:I$62)</f>
        <v>62700</v>
      </c>
      <c r="H17" s="42">
        <f>SUMIF(Expenses!$A$3:$A$62,'Current Working'!$A$17:$A$22,Expenses!J$3:J$62)</f>
        <v>0</v>
      </c>
      <c r="I17" s="42">
        <f>SUMIF(Expenses!$A$3:$A$62,'Current Working'!$A$17:$A$22,Expenses!K$3:K$62)</f>
        <v>0</v>
      </c>
      <c r="J17" s="42">
        <f>SUMIF(Expenses!$A$3:$A$62,'Current Working'!$A$17:$A$22,Expenses!L$3:L$62)</f>
        <v>0</v>
      </c>
      <c r="K17" s="42">
        <f>SUMIF(Expenses!$A$3:$A$62,'Current Working'!$A$17:$A$22,Expenses!M$3:M$62)</f>
        <v>23475.71</v>
      </c>
      <c r="L17" s="42">
        <f>SUMIF(Expenses!$A$3:$A$62,'Current Working'!$A$17:$A$22,Expenses!N$3:N$62)</f>
        <v>23475.71</v>
      </c>
      <c r="M17" s="46">
        <f>L17-G17</f>
        <v>-39224.29</v>
      </c>
      <c r="N17" s="47">
        <f>IFERROR(M17/G17,"-")</f>
        <v>-0.62558676236044664</v>
      </c>
      <c r="O17" s="41"/>
      <c r="Q17" s="42">
        <f>SUMIF(Expenses!$A$3:$A$62,'Current Working'!$A$17:$A$22,Expenses!Q$3:Q$62)</f>
        <v>66795</v>
      </c>
      <c r="R17" s="42">
        <f>SUMIF(Expenses!$A$3:$A$62,'Current Working'!$A$17:$A$22,Expenses!R$3:R$62)</f>
        <v>64645</v>
      </c>
      <c r="S17" s="42">
        <f>SUMIF(Expenses!$A$3:$A$62,'Current Working'!$A$17:$A$22,Expenses!S$3:S$62)</f>
        <v>0</v>
      </c>
      <c r="T17" s="42">
        <f>SUMIF(Expenses!$A$3:$A$62,'Current Working'!$A$17:$A$22,Expenses!T$3:T$62)</f>
        <v>0</v>
      </c>
      <c r="U17" s="42">
        <f>SUMIF(Expenses!$A$3:$A$62,'Current Working'!$A$17:$A$22,Expenses!U$3:U$62)</f>
        <v>0</v>
      </c>
      <c r="V17" s="42">
        <f>SUMIF(Expenses!$A$3:$A$62,'Current Working'!$A$17:$A$22,Expenses!V$3:V$62)</f>
        <v>51029.760000000002</v>
      </c>
      <c r="W17" s="42">
        <f>SUMIF(Expenses!$A$3:$A$62,'Current Working'!$A$17:$A$22,Expenses!W$3:W$62)</f>
        <v>51029.760000000002</v>
      </c>
      <c r="X17" s="46">
        <f>+W17-Q17</f>
        <v>-15765.239999999998</v>
      </c>
      <c r="Y17" s="47">
        <f>IFERROR(X17/Q17,"-")</f>
        <v>-0.23602425331237364</v>
      </c>
      <c r="Z17" s="41"/>
      <c r="AA17" s="41"/>
      <c r="AB17" s="42">
        <f>SUMIF(Expenses!$A$3:$A$62,'Current Working'!$A$17:$A$22,Expenses!Z$3:Z$62)</f>
        <v>64225</v>
      </c>
      <c r="AC17" s="42">
        <f>SUMIF(Expenses!$A$3:$A$62,'Current Working'!$A$17:$A$22,Expenses!AA$3:AA$62)</f>
        <v>64575</v>
      </c>
      <c r="AD17" s="42">
        <f>SUMIF(Expenses!$A$3:$A$62,'Current Working'!$A$17:$A$22,Expenses!AB$3:AB$62)</f>
        <v>0</v>
      </c>
      <c r="AE17" s="42">
        <f>SUMIF(Expenses!$A$3:$A$62,'Current Working'!$A$17:$A$22,Expenses!AC$3:AC$62)</f>
        <v>0</v>
      </c>
      <c r="AF17" s="42">
        <f>SUMIF(Expenses!$A$3:$A$62,'Current Working'!$A$17:$A$22,Expenses!AD$3:AD$62)</f>
        <v>0</v>
      </c>
      <c r="AG17" s="42">
        <f>SUMIF(Expenses!$A$3:$A$62,'Current Working'!$A$17:$A$22,Expenses!AE$3:AE$62)</f>
        <v>10346.98</v>
      </c>
      <c r="AH17" s="42">
        <f>SUMIF(Expenses!$A$3:$A$62,'Current Working'!$A$17:$A$22,Expenses!AF$3:AF$62)</f>
        <v>10346.98</v>
      </c>
      <c r="AI17" s="46">
        <f>+AH17-AC17</f>
        <v>-54228.020000000004</v>
      </c>
      <c r="AJ17" s="47">
        <f>IFERROR(AI17/AC17,"-")</f>
        <v>-0.83976802168021691</v>
      </c>
      <c r="AK17" s="48"/>
      <c r="AL17" s="49"/>
      <c r="AM17" s="42">
        <f>SUMIF(Expenses!$A$3:$A$62,'Current Working'!$A$17:$A$22,Expenses!AI$3:AI$62)</f>
        <v>43765</v>
      </c>
      <c r="AN17" s="42">
        <f>SUMIF(Expenses!$A$3:$A$62,'Current Working'!$A$17:$A$22,Expenses!AJ$3:AJ$62)</f>
        <v>0</v>
      </c>
      <c r="AO17" s="42">
        <f>SUMIF(Expenses!$A$3:$A$62,'Current Working'!$A$17:$A$22,Expenses!AK$3:AK$62)</f>
        <v>43765</v>
      </c>
      <c r="AP17" s="42">
        <f>SUMIF(Expenses!$A$3:$A$62,'Current Working'!$A$17:$A$22,Expenses!AL$3:AL$62)</f>
        <v>9955.42</v>
      </c>
      <c r="AQ17" s="42">
        <f>SUMIF(Expenses!$A$3:$A$62,'Current Working'!$A$17:$A$22,Expenses!AM$3:AM$62)</f>
        <v>0</v>
      </c>
      <c r="AR17" s="42">
        <f>SUMIF(Expenses!$A$3:$A$62,'Current Working'!$A$17:$A$22,Expenses!AN$3:AN$62)</f>
        <v>0</v>
      </c>
      <c r="AS17" s="42">
        <f>SUMIF(Expenses!$A$3:$A$62,'Current Working'!$A$17:$A$22,Expenses!AO$3:AO$62)</f>
        <v>0</v>
      </c>
      <c r="AT17" s="42">
        <f>SUMIF(Expenses!$A$3:$A$62,'Current Working'!$A$17:$A$22,Expenses!AP$3:AP$62)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SUMIF(Expenses!$A$3:$A$62,'Current Working'!$A$17:$A$22,Expenses!AS$3:AS$62)</f>
        <v>0</v>
      </c>
      <c r="AZ17" s="46">
        <f>+AY17-AT17</f>
        <v>0</v>
      </c>
      <c r="BA17" s="47" t="str">
        <f>IFERROR(AZ17/AT17,"-")</f>
        <v>-</v>
      </c>
      <c r="BB17" s="42">
        <f>SUMIF(Expenses!$A$3:$A$62,'Current Working'!$A$17:$A$22,Expenses!AT$3:AT$62)</f>
        <v>0</v>
      </c>
      <c r="BC17" s="42">
        <f>SUMIF(Expenses!$A$3:$A$62,'Current Working'!$A$17:$A$22,Expenses!AU$3:AU$62)</f>
        <v>0</v>
      </c>
      <c r="BD17" s="42">
        <f>SUMIF(Expenses!$A$3:$A$62,'Current Working'!$A$17:$A$22,Expenses!AV$3:AV$62)</f>
        <v>0</v>
      </c>
      <c r="BE17" s="42">
        <f>SUMIF(Expenses!$A$3:$A$62,'Current Working'!$A$17:$A$22,Expenses!AW$3:AW$62)</f>
        <v>0</v>
      </c>
      <c r="BF17" s="42">
        <f>SUMIF(Expenses!$A$3:$A$62,'Current Working'!$A$17:$A$22,Expenses!AX$3:AX$62)</f>
        <v>0</v>
      </c>
      <c r="BG17" s="42">
        <f>SUMIF(Expenses!$A$3:$A$62,'Current Working'!$A$17:$A$22,Expenses!AY$3:AY$62)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27</v>
      </c>
      <c r="E18" s="41"/>
      <c r="F18" s="42">
        <f>SUMIF(Expenses!$A$3:$A$62,'Current Working'!$A$17:$A$22,Expenses!H$3:H$62)</f>
        <v>40000</v>
      </c>
      <c r="G18" s="42">
        <f>SUMIF(Expenses!$A$3:$A$62,'Current Working'!$A$17:$A$22,Expenses!I$3:I$62)</f>
        <v>345000</v>
      </c>
      <c r="H18" s="42">
        <f>SUMIF(Expenses!$A$3:$A$62,'Current Working'!$A$17:$A$22,Expenses!J$3:J$62)</f>
        <v>0</v>
      </c>
      <c r="I18" s="42">
        <f>SUMIF(Expenses!$A$3:$A$62,'Current Working'!$A$17:$A$22,Expenses!K$3:K$62)</f>
        <v>0</v>
      </c>
      <c r="J18" s="42">
        <f>SUMIF(Expenses!$A$3:$A$62,'Current Working'!$A$17:$A$22,Expenses!L$3:L$62)</f>
        <v>0</v>
      </c>
      <c r="K18" s="42">
        <f>SUMIF(Expenses!$A$3:$A$62,'Current Working'!$A$17:$A$22,Expenses!M$3:M$62)</f>
        <v>297868.64</v>
      </c>
      <c r="L18" s="42">
        <f>SUMIF(Expenses!$A$3:$A$62,'Current Working'!$A$17:$A$22,Expenses!N$3:N$62)</f>
        <v>297868.64</v>
      </c>
      <c r="M18" s="46">
        <f>L18-G18</f>
        <v>-47131.359999999986</v>
      </c>
      <c r="N18" s="47">
        <f>IFERROR(M18/G18,"-")</f>
        <v>-0.13661263768115939</v>
      </c>
      <c r="O18" s="41"/>
      <c r="Q18" s="42">
        <f>SUMIF(Expenses!$A$3:$A$62,'Current Working'!$A$17:$A$22,Expenses!Q$3:Q$62)</f>
        <v>5000</v>
      </c>
      <c r="R18" s="42">
        <f>SUMIF(Expenses!$A$3:$A$62,'Current Working'!$A$17:$A$22,Expenses!R$3:R$62)</f>
        <v>345545</v>
      </c>
      <c r="S18" s="42">
        <f>SUMIF(Expenses!$A$3:$A$62,'Current Working'!$A$17:$A$22,Expenses!S$3:S$62)</f>
        <v>0</v>
      </c>
      <c r="T18" s="42">
        <f>SUMIF(Expenses!$A$3:$A$62,'Current Working'!$A$17:$A$22,Expenses!T$3:T$62)</f>
        <v>0</v>
      </c>
      <c r="U18" s="42">
        <f>SUMIF(Expenses!$A$3:$A$62,'Current Working'!$A$17:$A$22,Expenses!U$3:U$62)</f>
        <v>0</v>
      </c>
      <c r="V18" s="42">
        <f>SUMIF(Expenses!$A$3:$A$62,'Current Working'!$A$17:$A$22,Expenses!V$3:V$62)</f>
        <v>49269.51</v>
      </c>
      <c r="W18" s="42">
        <f>SUMIF(Expenses!$A$3:$A$62,'Current Working'!$A$17:$A$22,Expenses!W$3:W$62)</f>
        <v>49269.51</v>
      </c>
      <c r="X18" s="46">
        <f>+W18-Q18</f>
        <v>44269.51</v>
      </c>
      <c r="Y18" s="47">
        <f>IFERROR(X18/Q18,"-")</f>
        <v>8.8539019999999997</v>
      </c>
      <c r="Z18" s="41"/>
      <c r="AA18" s="41"/>
      <c r="AB18" s="42">
        <f>SUMIF(Expenses!$A$3:$A$62,'Current Working'!$A$17:$A$22,Expenses!Z$3:Z$62)</f>
        <v>30000</v>
      </c>
      <c r="AC18" s="42">
        <f>SUMIF(Expenses!$A$3:$A$62,'Current Working'!$A$17:$A$22,Expenses!AA$3:AA$62)</f>
        <v>335040</v>
      </c>
      <c r="AD18" s="42">
        <f>SUMIF(Expenses!$A$3:$A$62,'Current Working'!$A$17:$A$22,Expenses!AB$3:AB$62)</f>
        <v>0</v>
      </c>
      <c r="AE18" s="42">
        <f>SUMIF(Expenses!$A$3:$A$62,'Current Working'!$A$17:$A$22,Expenses!AC$3:AC$62)</f>
        <v>0</v>
      </c>
      <c r="AF18" s="42">
        <f>SUMIF(Expenses!$A$3:$A$62,'Current Working'!$A$17:$A$22,Expenses!AD$3:AD$62)</f>
        <v>0</v>
      </c>
      <c r="AG18" s="42">
        <f>SUMIF(Expenses!$A$3:$A$62,'Current Working'!$A$17:$A$22,Expenses!AE$3:AE$62)</f>
        <v>283837.84999999998</v>
      </c>
      <c r="AH18" s="42">
        <f>SUMIF(Expenses!$A$3:$A$62,'Current Working'!$A$17:$A$22,Expenses!AF$3:AF$62)</f>
        <v>283837.84999999998</v>
      </c>
      <c r="AI18" s="46">
        <f>+AH18-AC18</f>
        <v>-51202.150000000023</v>
      </c>
      <c r="AJ18" s="47">
        <f>IFERROR(AI18/AC18,"-")</f>
        <v>-0.15282399116523407</v>
      </c>
      <c r="AK18" s="48"/>
      <c r="AL18" s="49"/>
      <c r="AM18" s="42">
        <f>SUMIF(Expenses!$A$3:$A$62,'Current Working'!$A$17:$A$22,Expenses!AI$3:AI$62)</f>
        <v>2825</v>
      </c>
      <c r="AN18" s="42">
        <f>SUMIF(Expenses!$A$3:$A$62,'Current Working'!$A$17:$A$22,Expenses!AJ$3:AJ$62)</f>
        <v>0</v>
      </c>
      <c r="AO18" s="42">
        <f>SUMIF(Expenses!$A$3:$A$62,'Current Working'!$A$17:$A$22,Expenses!AK$3:AK$62)</f>
        <v>2825</v>
      </c>
      <c r="AP18" s="42">
        <f>SUMIF(Expenses!$A$3:$A$62,'Current Working'!$A$17:$A$22,Expenses!AL$3:AL$62)</f>
        <v>11415.25</v>
      </c>
      <c r="AQ18" s="42">
        <f>SUMIF(Expenses!$A$3:$A$62,'Current Working'!$A$17:$A$22,Expenses!AM$3:AM$62)</f>
        <v>0</v>
      </c>
      <c r="AR18" s="42">
        <f>SUMIF(Expenses!$A$3:$A$62,'Current Working'!$A$17:$A$22,Expenses!AN$3:AN$62)</f>
        <v>0</v>
      </c>
      <c r="AS18" s="42">
        <f>SUMIF(Expenses!$A$3:$A$62,'Current Working'!$A$17:$A$22,Expenses!AO$3:AO$62)</f>
        <v>0</v>
      </c>
      <c r="AT18" s="42">
        <f>SUMIF(Expenses!$A$3:$A$62,'Current Working'!$A$17:$A$22,Expenses!AP$3:AP$62)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SUMIF(Expenses!$A$3:$A$62,'Current Working'!$A$17:$A$22,Expenses!AS$3:AS$62)</f>
        <v>0</v>
      </c>
      <c r="AZ18" s="46">
        <f>+AY18-AT18</f>
        <v>0</v>
      </c>
      <c r="BA18" s="47" t="str">
        <f>IFERROR(AZ18/AT18,"-")</f>
        <v>-</v>
      </c>
      <c r="BB18" s="42">
        <f>SUMIF(Expenses!$A$3:$A$62,'Current Working'!$A$17:$A$22,Expenses!AT$3:AT$62)</f>
        <v>0</v>
      </c>
      <c r="BC18" s="42">
        <f>SUMIF(Expenses!$A$3:$A$62,'Current Working'!$A$17:$A$22,Expenses!AU$3:AU$62)</f>
        <v>0</v>
      </c>
      <c r="BD18" s="42">
        <f>SUMIF(Expenses!$A$3:$A$62,'Current Working'!$A$17:$A$22,Expenses!AV$3:AV$62)</f>
        <v>0</v>
      </c>
      <c r="BE18" s="42">
        <f>SUMIF(Expenses!$A$3:$A$62,'Current Working'!$A$17:$A$22,Expenses!AW$3:AW$62)</f>
        <v>0</v>
      </c>
      <c r="BF18" s="42">
        <f>SUMIF(Expenses!$A$3:$A$62,'Current Working'!$A$17:$A$22,Expenses!AX$3:AX$62)</f>
        <v>0</v>
      </c>
      <c r="BG18" s="42">
        <f>SUMIF(Expenses!$A$3:$A$62,'Current Working'!$A$17:$A$22,Expenses!AY$3:AY$62)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127</v>
      </c>
      <c r="E19" s="41"/>
      <c r="F19" s="42">
        <f>SUMIF(Expenses!$A$3:$A$62,'Current Working'!$A$17:$A$22,Expenses!H$3:H$62)</f>
        <v>418830</v>
      </c>
      <c r="G19" s="42">
        <f>SUMIF(Expenses!$A$3:$A$62,'Current Working'!$A$17:$A$22,Expenses!I$3:I$62)</f>
        <v>3568730</v>
      </c>
      <c r="H19" s="42">
        <f>SUMIF(Expenses!$A$3:$A$62,'Current Working'!$A$17:$A$22,Expenses!J$3:J$62)</f>
        <v>0</v>
      </c>
      <c r="I19" s="42">
        <f>SUMIF(Expenses!$A$3:$A$62,'Current Working'!$A$17:$A$22,Expenses!K$3:K$62)</f>
        <v>0</v>
      </c>
      <c r="J19" s="42">
        <f>SUMIF(Expenses!$A$3:$A$62,'Current Working'!$A$17:$A$22,Expenses!L$3:L$62)</f>
        <v>0</v>
      </c>
      <c r="K19" s="42">
        <f>SUMIF(Expenses!$A$3:$A$62,'Current Working'!$A$17:$A$22,Expenses!M$3:M$62)</f>
        <v>3196210.87</v>
      </c>
      <c r="L19" s="42">
        <f>SUMIF(Expenses!$A$3:$A$62,'Current Working'!$A$17:$A$22,Expenses!N$3:N$62)</f>
        <v>3196210.87</v>
      </c>
      <c r="M19" s="46">
        <f>L19-G19</f>
        <v>-372519.12999999989</v>
      </c>
      <c r="N19" s="47">
        <f>IFERROR(M19/G19,"-")</f>
        <v>-0.1043842291235257</v>
      </c>
      <c r="O19" s="41"/>
      <c r="Q19" s="42">
        <f>SUMIF(Expenses!$A$3:$A$62,'Current Working'!$A$17:$A$22,Expenses!Q$3:Q$62)</f>
        <v>556735</v>
      </c>
      <c r="R19" s="42">
        <f>SUMIF(Expenses!$A$3:$A$62,'Current Working'!$A$17:$A$22,Expenses!R$3:R$62)</f>
        <v>6283775</v>
      </c>
      <c r="S19" s="42">
        <f>SUMIF(Expenses!$A$3:$A$62,'Current Working'!$A$17:$A$22,Expenses!S$3:S$62)</f>
        <v>0</v>
      </c>
      <c r="T19" s="42">
        <f>SUMIF(Expenses!$A$3:$A$62,'Current Working'!$A$17:$A$22,Expenses!T$3:T$62)</f>
        <v>0</v>
      </c>
      <c r="U19" s="42">
        <f>SUMIF(Expenses!$A$3:$A$62,'Current Working'!$A$17:$A$22,Expenses!U$3:U$62)</f>
        <v>0</v>
      </c>
      <c r="V19" s="42">
        <f>SUMIF(Expenses!$A$3:$A$62,'Current Working'!$A$17:$A$22,Expenses!V$3:V$62)</f>
        <v>1812685.89</v>
      </c>
      <c r="W19" s="42">
        <f>SUMIF(Expenses!$A$3:$A$62,'Current Working'!$A$17:$A$22,Expenses!W$3:W$62)</f>
        <v>1812685.89</v>
      </c>
      <c r="X19" s="46">
        <f>+W19-Q19</f>
        <v>1255950.8899999999</v>
      </c>
      <c r="Y19" s="47">
        <f>IFERROR(X19/Q19,"-")</f>
        <v>2.2559222790016791</v>
      </c>
      <c r="Z19" s="41"/>
      <c r="AA19" s="41"/>
      <c r="AB19" s="42">
        <f>SUMIF(Expenses!$A$3:$A$62,'Current Working'!$A$17:$A$22,Expenses!Z$3:Z$62)</f>
        <v>960945</v>
      </c>
      <c r="AC19" s="42">
        <f>SUMIF(Expenses!$A$3:$A$62,'Current Working'!$A$17:$A$22,Expenses!AA$3:AA$62)</f>
        <v>4208585</v>
      </c>
      <c r="AD19" s="42">
        <f>SUMIF(Expenses!$A$3:$A$62,'Current Working'!$A$17:$A$22,Expenses!AB$3:AB$62)</f>
        <v>0</v>
      </c>
      <c r="AE19" s="42">
        <f>SUMIF(Expenses!$A$3:$A$62,'Current Working'!$A$17:$A$22,Expenses!AC$3:AC$62)</f>
        <v>0</v>
      </c>
      <c r="AF19" s="42">
        <f>SUMIF(Expenses!$A$3:$A$62,'Current Working'!$A$17:$A$22,Expenses!AD$3:AD$62)</f>
        <v>0</v>
      </c>
      <c r="AG19" s="42">
        <f>SUMIF(Expenses!$A$3:$A$62,'Current Working'!$A$17:$A$22,Expenses!AE$3:AE$62)</f>
        <v>2096162.0099999995</v>
      </c>
      <c r="AH19" s="42">
        <f>SUMIF(Expenses!$A$3:$A$62,'Current Working'!$A$17:$A$22,Expenses!AF$3:AF$62)</f>
        <v>2096162.0099999995</v>
      </c>
      <c r="AI19" s="46">
        <f>+AH19-AC19</f>
        <v>-2112422.9900000002</v>
      </c>
      <c r="AJ19" s="47">
        <f>IFERROR(AI19/AC19,"-")</f>
        <v>-0.50193188209338768</v>
      </c>
      <c r="AK19" s="48"/>
      <c r="AL19" s="49"/>
      <c r="AM19" s="42">
        <f>SUMIF(Expenses!$A$3:$A$62,'Current Working'!$A$17:$A$22,Expenses!AI$3:AI$62)</f>
        <v>1293020</v>
      </c>
      <c r="AN19" s="42">
        <f>SUMIF(Expenses!$A$3:$A$62,'Current Working'!$A$17:$A$22,Expenses!AJ$3:AJ$62)</f>
        <v>0</v>
      </c>
      <c r="AO19" s="42">
        <f>SUMIF(Expenses!$A$3:$A$62,'Current Working'!$A$17:$A$22,Expenses!AK$3:AK$62)</f>
        <v>1293020</v>
      </c>
      <c r="AP19" s="42">
        <f>SUMIF(Expenses!$A$3:$A$62,'Current Working'!$A$17:$A$22,Expenses!AL$3:AL$62)</f>
        <v>62716.34</v>
      </c>
      <c r="AQ19" s="42">
        <f>SUMIF(Expenses!$A$3:$A$62,'Current Working'!$A$17:$A$22,Expenses!AM$3:AM$62)</f>
        <v>0</v>
      </c>
      <c r="AR19" s="42">
        <f>SUMIF(Expenses!$A$3:$A$62,'Current Working'!$A$17:$A$22,Expenses!AN$3:AN$62)</f>
        <v>0</v>
      </c>
      <c r="AS19" s="42">
        <f>SUMIF(Expenses!$A$3:$A$62,'Current Working'!$A$17:$A$22,Expenses!AO$3:AO$62)</f>
        <v>0</v>
      </c>
      <c r="AT19" s="42">
        <f>SUMIF(Expenses!$A$3:$A$62,'Current Working'!$A$17:$A$22,Expenses!AP$3:AP$62)</f>
        <v>0</v>
      </c>
      <c r="AU19" s="46">
        <f>+AT19-AN19</f>
        <v>0</v>
      </c>
      <c r="AV19" s="47" t="str">
        <f t="shared" si="6"/>
        <v>-</v>
      </c>
      <c r="AW19" s="70"/>
      <c r="AY19" s="42">
        <f>SUMIF(Expenses!$A$3:$A$62,'Current Working'!$A$17:$A$22,Expenses!AS$3:AS$62)</f>
        <v>0</v>
      </c>
      <c r="AZ19" s="46">
        <f>+AY19-AT19</f>
        <v>0</v>
      </c>
      <c r="BA19" s="47" t="str">
        <f>IFERROR(AZ19/AT19,"-")</f>
        <v>-</v>
      </c>
      <c r="BB19" s="42">
        <f>SUMIF(Expenses!$A$3:$A$62,'Current Working'!$A$17:$A$22,Expenses!AT$3:AT$62)</f>
        <v>0</v>
      </c>
      <c r="BC19" s="42">
        <f>SUMIF(Expenses!$A$3:$A$62,'Current Working'!$A$17:$A$22,Expenses!AU$3:AU$62)</f>
        <v>0</v>
      </c>
      <c r="BD19" s="42">
        <f>SUMIF(Expenses!$A$3:$A$62,'Current Working'!$A$17:$A$22,Expenses!AV$3:AV$62)</f>
        <v>0</v>
      </c>
      <c r="BE19" s="42">
        <f>SUMIF(Expenses!$A$3:$A$62,'Current Working'!$A$17:$A$22,Expenses!AW$3:AW$62)</f>
        <v>0</v>
      </c>
      <c r="BF19" s="42">
        <f>SUMIF(Expenses!$A$3:$A$62,'Current Working'!$A$17:$A$22,Expenses!AX$3:AX$62)</f>
        <v>0</v>
      </c>
      <c r="BG19" s="42">
        <f>SUMIF(Expenses!$A$3:$A$62,'Current Working'!$A$17:$A$22,Expenses!AY$3:AY$62)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126</v>
      </c>
      <c r="E20" s="41"/>
      <c r="F20" s="42">
        <f>SUMIF(Expenses!$A$3:$A$62,'Current Working'!$A$17:$A$22,Expenses!H$3:H$62)</f>
        <v>0</v>
      </c>
      <c r="G20" s="42">
        <f>SUMIF(Expenses!$A$3:$A$62,'Current Working'!$A$17:$A$22,Expenses!I$3:I$62)</f>
        <v>0</v>
      </c>
      <c r="H20" s="42">
        <f>SUMIF(Expenses!$A$3:$A$62,'Current Working'!$A$17:$A$22,Expenses!J$3:J$62)</f>
        <v>0</v>
      </c>
      <c r="I20" s="42">
        <f>SUMIF(Expenses!$A$3:$A$62,'Current Working'!$A$17:$A$22,Expenses!K$3:K$62)</f>
        <v>0</v>
      </c>
      <c r="J20" s="42">
        <f>SUMIF(Expenses!$A$3:$A$62,'Current Working'!$A$17:$A$22,Expenses!L$3:L$62)</f>
        <v>0</v>
      </c>
      <c r="K20" s="42">
        <f>SUMIF(Expenses!$A$3:$A$62,'Current Working'!$A$17:$A$22,Expenses!M$3:M$62)</f>
        <v>0</v>
      </c>
      <c r="L20" s="42">
        <f>SUMIF(Expenses!$A$3:$A$62,'Current Working'!$A$17:$A$22,Expenses!N$3:N$62)</f>
        <v>0</v>
      </c>
      <c r="M20" s="46"/>
      <c r="N20" s="47"/>
      <c r="O20" s="41"/>
      <c r="Q20" s="42">
        <f>SUMIF(Expenses!$A$3:$A$62,'Current Working'!$A$17:$A$22,Expenses!Q$3:Q$62)</f>
        <v>0</v>
      </c>
      <c r="R20" s="42">
        <f>SUMIF(Expenses!$A$3:$A$62,'Current Working'!$A$17:$A$22,Expenses!R$3:R$62)</f>
        <v>0</v>
      </c>
      <c r="S20" s="42">
        <f>SUMIF(Expenses!$A$3:$A$62,'Current Working'!$A$17:$A$22,Expenses!S$3:S$62)</f>
        <v>0</v>
      </c>
      <c r="T20" s="42">
        <f>SUMIF(Expenses!$A$3:$A$62,'Current Working'!$A$17:$A$22,Expenses!T$3:T$62)</f>
        <v>0</v>
      </c>
      <c r="U20" s="42">
        <f>SUMIF(Expenses!$A$3:$A$62,'Current Working'!$A$17:$A$22,Expenses!U$3:U$62)</f>
        <v>0</v>
      </c>
      <c r="V20" s="42">
        <f>SUMIF(Expenses!$A$3:$A$62,'Current Working'!$A$17:$A$22,Expenses!V$3:V$62)</f>
        <v>0</v>
      </c>
      <c r="W20" s="42">
        <f>SUMIF(Expenses!$A$3:$A$62,'Current Working'!$A$17:$A$22,Expenses!W$3:W$62)</f>
        <v>0</v>
      </c>
      <c r="X20" s="46"/>
      <c r="Y20" s="47"/>
      <c r="Z20" s="41"/>
      <c r="AA20" s="41"/>
      <c r="AB20" s="42">
        <f>SUMIF(Expenses!$A$3:$A$62,'Current Working'!$A$17:$A$22,Expenses!Z$3:Z$62)</f>
        <v>0</v>
      </c>
      <c r="AC20" s="42">
        <f>SUMIF(Expenses!$A$3:$A$62,'Current Working'!$A$17:$A$22,Expenses!AA$3:AA$62)</f>
        <v>0</v>
      </c>
      <c r="AD20" s="42">
        <f>SUMIF(Expenses!$A$3:$A$62,'Current Working'!$A$17:$A$22,Expenses!AB$3:AB$62)</f>
        <v>0</v>
      </c>
      <c r="AE20" s="42">
        <f>SUMIF(Expenses!$A$3:$A$62,'Current Working'!$A$17:$A$22,Expenses!AC$3:AC$62)</f>
        <v>0</v>
      </c>
      <c r="AF20" s="42">
        <f>SUMIF(Expenses!$A$3:$A$62,'Current Working'!$A$17:$A$22,Expenses!AD$3:AD$62)</f>
        <v>0</v>
      </c>
      <c r="AG20" s="42">
        <f>SUMIF(Expenses!$A$3:$A$62,'Current Working'!$A$17:$A$22,Expenses!AE$3:AE$62)</f>
        <v>0</v>
      </c>
      <c r="AH20" s="42">
        <f>SUMIF(Expenses!$A$3:$A$62,'Current Working'!$A$17:$A$22,Expenses!AF$3:AF$62)</f>
        <v>0</v>
      </c>
      <c r="AI20" s="46"/>
      <c r="AJ20" s="47"/>
      <c r="AK20" s="48"/>
      <c r="AL20" s="49"/>
      <c r="AM20" s="42">
        <f>SUMIF(Expenses!$A$3:$A$62,'Current Working'!$A$17:$A$22,Expenses!AI$3:AI$62)</f>
        <v>0</v>
      </c>
      <c r="AN20" s="42">
        <f>SUMIF(Expenses!$A$3:$A$62,'Current Working'!$A$17:$A$22,Expenses!AJ$3:AJ$62)</f>
        <v>0</v>
      </c>
      <c r="AO20" s="42">
        <f>SUMIF(Expenses!$A$3:$A$62,'Current Working'!$A$17:$A$22,Expenses!AK$3:AK$62)</f>
        <v>0</v>
      </c>
      <c r="AP20" s="42">
        <f>SUMIF(Expenses!$A$3:$A$62,'Current Working'!$A$17:$A$22,Expenses!AL$3:AL$62)</f>
        <v>0</v>
      </c>
      <c r="AQ20" s="42">
        <f>SUMIF(Expenses!$A$3:$A$62,'Current Working'!$A$17:$A$22,Expenses!AM$3:AM$62)</f>
        <v>0</v>
      </c>
      <c r="AR20" s="42">
        <f>SUMIF(Expenses!$A$3:$A$62,'Current Working'!$A$17:$A$22,Expenses!AN$3:AN$62)</f>
        <v>0</v>
      </c>
      <c r="AS20" s="42">
        <f>SUMIF(Expenses!$A$3:$A$62,'Current Working'!$A$17:$A$22,Expenses!AO$3:AO$62)</f>
        <v>0</v>
      </c>
      <c r="AT20" s="42">
        <f>SUMIF(Expenses!$A$3:$A$62,'Current Working'!$A$17:$A$22,Expenses!AP$3:AP$62)</f>
        <v>0</v>
      </c>
      <c r="AU20" s="46"/>
      <c r="AV20" s="47"/>
      <c r="AW20" s="70"/>
      <c r="AY20" s="42">
        <f>SUMIF(Expenses!$A$3:$A$62,'Current Working'!$A$17:$A$22,Expenses!AS$3:AS$62)</f>
        <v>0</v>
      </c>
      <c r="AZ20" s="46"/>
      <c r="BA20" s="47"/>
      <c r="BB20" s="42">
        <f>SUMIF(Expenses!$A$3:$A$62,'Current Working'!$A$17:$A$22,Expenses!AT$3:AT$62)</f>
        <v>0</v>
      </c>
      <c r="BC20" s="42">
        <f>SUMIF(Expenses!$A$3:$A$62,'Current Working'!$A$17:$A$22,Expenses!AU$3:AU$62)</f>
        <v>0</v>
      </c>
      <c r="BD20" s="42">
        <f>SUMIF(Expenses!$A$3:$A$62,'Current Working'!$A$17:$A$22,Expenses!AV$3:AV$62)</f>
        <v>0</v>
      </c>
      <c r="BE20" s="42">
        <f>SUMIF(Expenses!$A$3:$A$62,'Current Working'!$A$17:$A$22,Expenses!AW$3:AW$62)</f>
        <v>0</v>
      </c>
      <c r="BF20" s="42">
        <f>SUMIF(Expenses!$A$3:$A$62,'Current Working'!$A$17:$A$22,Expenses!AX$3:AX$62)</f>
        <v>0</v>
      </c>
      <c r="BG20" s="42">
        <f>SUMIF(Expenses!$A$3:$A$62,'Current Working'!$A$17:$A$22,Expenses!AY$3:AY$62)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28</v>
      </c>
      <c r="E21" s="41"/>
      <c r="F21" s="42">
        <f>SUMIF(Expenses!$A$3:$A$62,'Current Working'!$A$17:$A$22,Expenses!H$3:H$62)</f>
        <v>720</v>
      </c>
      <c r="G21" s="42">
        <f>SUMIF(Expenses!$A$3:$A$62,'Current Working'!$A$17:$A$22,Expenses!I$3:I$62)</f>
        <v>720</v>
      </c>
      <c r="H21" s="42">
        <f>SUMIF(Expenses!$A$3:$A$62,'Current Working'!$A$17:$A$22,Expenses!J$3:J$62)</f>
        <v>0</v>
      </c>
      <c r="I21" s="42">
        <f>SUMIF(Expenses!$A$3:$A$62,'Current Working'!$A$17:$A$22,Expenses!K$3:K$62)</f>
        <v>0</v>
      </c>
      <c r="J21" s="42">
        <f>SUMIF(Expenses!$A$3:$A$62,'Current Working'!$A$17:$A$22,Expenses!L$3:L$62)</f>
        <v>0</v>
      </c>
      <c r="K21" s="42">
        <f>SUMIF(Expenses!$A$3:$A$62,'Current Working'!$A$17:$A$22,Expenses!M$3:M$62)</f>
        <v>720</v>
      </c>
      <c r="L21" s="42">
        <f>SUMIF(Expenses!$A$3:$A$62,'Current Working'!$A$17:$A$22,Expenses!N$3:N$62)</f>
        <v>720</v>
      </c>
      <c r="M21" s="46">
        <f>L21-G21</f>
        <v>0</v>
      </c>
      <c r="N21" s="47">
        <f>IFERROR(M21/G21,"-")</f>
        <v>0</v>
      </c>
      <c r="O21" s="41"/>
      <c r="Q21" s="42">
        <f>SUMIF(Expenses!$A$3:$A$62,'Current Working'!$A$17:$A$22,Expenses!Q$3:Q$62)</f>
        <v>0</v>
      </c>
      <c r="R21" s="42">
        <f>SUMIF(Expenses!$A$3:$A$62,'Current Working'!$A$17:$A$22,Expenses!R$3:R$62)</f>
        <v>720</v>
      </c>
      <c r="S21" s="42">
        <f>SUMIF(Expenses!$A$3:$A$62,'Current Working'!$A$17:$A$22,Expenses!S$3:S$62)</f>
        <v>0</v>
      </c>
      <c r="T21" s="42">
        <f>SUMIF(Expenses!$A$3:$A$62,'Current Working'!$A$17:$A$22,Expenses!T$3:T$62)</f>
        <v>0</v>
      </c>
      <c r="U21" s="42">
        <f>SUMIF(Expenses!$A$3:$A$62,'Current Working'!$A$17:$A$22,Expenses!U$3:U$62)</f>
        <v>0</v>
      </c>
      <c r="V21" s="42">
        <f>SUMIF(Expenses!$A$3:$A$62,'Current Working'!$A$17:$A$22,Expenses!V$3:V$62)</f>
        <v>0</v>
      </c>
      <c r="W21" s="42">
        <f>SUMIF(Expenses!$A$3:$A$62,'Current Working'!$A$17:$A$22,Expenses!W$3:W$62)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SUMIF(Expenses!$A$3:$A$62,'Current Working'!$A$17:$A$22,Expenses!Z$3:Z$62)</f>
        <v>0</v>
      </c>
      <c r="AC21" s="42">
        <f>SUMIF(Expenses!$A$3:$A$62,'Current Working'!$A$17:$A$22,Expenses!AA$3:AA$62)</f>
        <v>0</v>
      </c>
      <c r="AD21" s="42">
        <f>SUMIF(Expenses!$A$3:$A$62,'Current Working'!$A$17:$A$22,Expenses!AB$3:AB$62)</f>
        <v>0</v>
      </c>
      <c r="AE21" s="42">
        <f>SUMIF(Expenses!$A$3:$A$62,'Current Working'!$A$17:$A$22,Expenses!AC$3:AC$62)</f>
        <v>0</v>
      </c>
      <c r="AF21" s="42">
        <f>SUMIF(Expenses!$A$3:$A$62,'Current Working'!$A$17:$A$22,Expenses!AD$3:AD$62)</f>
        <v>0</v>
      </c>
      <c r="AG21" s="42">
        <f>SUMIF(Expenses!$A$3:$A$62,'Current Working'!$A$17:$A$22,Expenses!AE$3:AE$62)</f>
        <v>0</v>
      </c>
      <c r="AH21" s="42">
        <f>SUMIF(Expenses!$A$3:$A$62,'Current Working'!$A$17:$A$22,Expenses!AF$3:AF$62)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SUMIF(Expenses!$A$3:$A$62,'Current Working'!$A$17:$A$22,Expenses!AI$3:AI$62)</f>
        <v>35906</v>
      </c>
      <c r="AN21" s="42">
        <f>SUMIF(Expenses!$A$3:$A$62,'Current Working'!$A$17:$A$22,Expenses!AJ$3:AJ$62)</f>
        <v>0</v>
      </c>
      <c r="AO21" s="42">
        <f>SUMIF(Expenses!$A$3:$A$62,'Current Working'!$A$17:$A$22,Expenses!AK$3:AK$62)</f>
        <v>35906</v>
      </c>
      <c r="AP21" s="42">
        <f>SUMIF(Expenses!$A$3:$A$62,'Current Working'!$A$17:$A$22,Expenses!AL$3:AL$62)</f>
        <v>0</v>
      </c>
      <c r="AQ21" s="42">
        <f>SUMIF(Expenses!$A$3:$A$62,'Current Working'!$A$17:$A$22,Expenses!AM$3:AM$62)</f>
        <v>0</v>
      </c>
      <c r="AR21" s="42">
        <f>SUMIF(Expenses!$A$3:$A$62,'Current Working'!$A$17:$A$22,Expenses!AN$3:AN$62)</f>
        <v>0</v>
      </c>
      <c r="AS21" s="42">
        <f>SUMIF(Expenses!$A$3:$A$62,'Current Working'!$A$17:$A$22,Expenses!AO$3:AO$62)</f>
        <v>0</v>
      </c>
      <c r="AT21" s="42">
        <f>SUMIF(Expenses!$A$3:$A$62,'Current Working'!$A$17:$A$22,Expenses!AP$3:AP$62)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SUMIF(Expenses!$A$3:$A$62,'Current Working'!$A$17:$A$22,Expenses!AS$3:AS$62)</f>
        <v>0</v>
      </c>
      <c r="AZ21" s="46">
        <f>+AY21-AT21</f>
        <v>0</v>
      </c>
      <c r="BA21" s="47" t="str">
        <f>IFERROR(AZ21/AT21,"-")</f>
        <v>-</v>
      </c>
      <c r="BB21" s="42">
        <f>SUMIF(Expenses!$A$3:$A$62,'Current Working'!$A$17:$A$22,Expenses!AT$3:AT$62)</f>
        <v>0</v>
      </c>
      <c r="BC21" s="42">
        <f>SUMIF(Expenses!$A$3:$A$62,'Current Working'!$A$17:$A$22,Expenses!AU$3:AU$62)</f>
        <v>0</v>
      </c>
      <c r="BD21" s="42">
        <f>SUMIF(Expenses!$A$3:$A$62,'Current Working'!$A$17:$A$22,Expenses!AV$3:AV$62)</f>
        <v>0</v>
      </c>
      <c r="BE21" s="42">
        <f>SUMIF(Expenses!$A$3:$A$62,'Current Working'!$A$17:$A$22,Expenses!AW$3:AW$62)</f>
        <v>0</v>
      </c>
      <c r="BF21" s="42">
        <f>SUMIF(Expenses!$A$3:$A$62,'Current Working'!$A$17:$A$22,Expenses!AX$3:AX$62)</f>
        <v>0</v>
      </c>
      <c r="BG21" s="42">
        <f>SUMIF(Expenses!$A$3:$A$62,'Current Working'!$A$17:$A$22,Expenses!AY$3:AY$62)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29</v>
      </c>
      <c r="E22" s="41"/>
      <c r="F22" s="42">
        <f>SUMIF(Expenses!$A$3:$A$62,'Current Working'!$A$17:$A$22,Expenses!H$3:H$62)</f>
        <v>2609100</v>
      </c>
      <c r="G22" s="42">
        <f>SUMIF(Expenses!$A$3:$A$62,'Current Working'!$A$17:$A$22,Expenses!I$3:I$62)</f>
        <v>2328740</v>
      </c>
      <c r="H22" s="42">
        <f>SUMIF(Expenses!$A$3:$A$62,'Current Working'!$A$17:$A$22,Expenses!J$3:J$62)</f>
        <v>0</v>
      </c>
      <c r="I22" s="42">
        <f>SUMIF(Expenses!$A$3:$A$62,'Current Working'!$A$17:$A$22,Expenses!K$3:K$62)</f>
        <v>0</v>
      </c>
      <c r="J22" s="42">
        <f>SUMIF(Expenses!$A$3:$A$62,'Current Working'!$A$17:$A$22,Expenses!L$3:L$62)</f>
        <v>0</v>
      </c>
      <c r="K22" s="42">
        <f>SUMIF(Expenses!$A$3:$A$62,'Current Working'!$A$17:$A$22,Expenses!M$3:M$62)</f>
        <v>2260487.88</v>
      </c>
      <c r="L22" s="42">
        <f>SUMIF(Expenses!$A$3:$A$62,'Current Working'!$A$17:$A$22,Expenses!N$3:N$62)</f>
        <v>2260487.88</v>
      </c>
      <c r="M22" s="46">
        <f>L22-G22</f>
        <v>-68252.120000000112</v>
      </c>
      <c r="N22" s="47">
        <f>IFERROR(M22/G22,"-")</f>
        <v>-2.9308604653160125E-2</v>
      </c>
      <c r="O22" s="41"/>
      <c r="Q22" s="42">
        <f>SUMIF(Expenses!$A$3:$A$62,'Current Working'!$A$17:$A$22,Expenses!Q$3:Q$62)</f>
        <v>2606000</v>
      </c>
      <c r="R22" s="42">
        <f>SUMIF(Expenses!$A$3:$A$62,'Current Working'!$A$17:$A$22,Expenses!R$3:R$62)</f>
        <v>2060490</v>
      </c>
      <c r="S22" s="42">
        <f>SUMIF(Expenses!$A$3:$A$62,'Current Working'!$A$17:$A$22,Expenses!S$3:S$62)</f>
        <v>0</v>
      </c>
      <c r="T22" s="42">
        <f>SUMIF(Expenses!$A$3:$A$62,'Current Working'!$A$17:$A$22,Expenses!T$3:T$62)</f>
        <v>0</v>
      </c>
      <c r="U22" s="42">
        <f>SUMIF(Expenses!$A$3:$A$62,'Current Working'!$A$17:$A$22,Expenses!U$3:U$62)</f>
        <v>0</v>
      </c>
      <c r="V22" s="42">
        <f>SUMIF(Expenses!$A$3:$A$62,'Current Working'!$A$17:$A$22,Expenses!V$3:V$62)</f>
        <v>259040.03</v>
      </c>
      <c r="W22" s="42">
        <f>SUMIF(Expenses!$A$3:$A$62,'Current Working'!$A$17:$A$22,Expenses!W$3:W$62)</f>
        <v>259040.03</v>
      </c>
      <c r="X22" s="46">
        <f>+W22-Q22</f>
        <v>-2346959.9700000002</v>
      </c>
      <c r="Y22" s="72">
        <f>IFERROR(X22/L22,"-")</f>
        <v>-1.0382537286596734</v>
      </c>
      <c r="Z22" s="41"/>
      <c r="AA22" s="41"/>
      <c r="AB22" s="42">
        <f>SUMIF(Expenses!$A$3:$A$62,'Current Working'!$A$17:$A$22,Expenses!Z$3:Z$62)</f>
        <v>1721880</v>
      </c>
      <c r="AC22" s="42">
        <f>SUMIF(Expenses!$A$3:$A$62,'Current Working'!$A$17:$A$22,Expenses!AA$3:AA$62)</f>
        <v>2782465</v>
      </c>
      <c r="AD22" s="42">
        <f>SUMIF(Expenses!$A$3:$A$62,'Current Working'!$A$17:$A$22,Expenses!AB$3:AB$62)</f>
        <v>0</v>
      </c>
      <c r="AE22" s="42">
        <f>SUMIF(Expenses!$A$3:$A$62,'Current Working'!$A$17:$A$22,Expenses!AC$3:AC$62)</f>
        <v>0</v>
      </c>
      <c r="AF22" s="42">
        <f>SUMIF(Expenses!$A$3:$A$62,'Current Working'!$A$17:$A$22,Expenses!AD$3:AD$62)</f>
        <v>0</v>
      </c>
      <c r="AG22" s="42">
        <f>SUMIF(Expenses!$A$3:$A$62,'Current Working'!$A$17:$A$22,Expenses!AE$3:AE$62)</f>
        <v>2475386.4199999995</v>
      </c>
      <c r="AH22" s="42">
        <f>SUMIF(Expenses!$A$3:$A$62,'Current Working'!$A$17:$A$22,Expenses!AF$3:AF$62)</f>
        <v>2475386.4199999995</v>
      </c>
      <c r="AI22" s="46">
        <f>+AH22-AC22</f>
        <v>-307078.58000000054</v>
      </c>
      <c r="AJ22" s="47">
        <f>IFERROR(AI22/AC22,"-")</f>
        <v>-0.11036206385345387</v>
      </c>
      <c r="AK22" s="48"/>
      <c r="AL22" s="49"/>
      <c r="AM22" s="42">
        <f>SUMIF(Expenses!$A$3:$A$62,'Current Working'!$A$17:$A$22,Expenses!AI$3:AI$62)</f>
        <v>6785</v>
      </c>
      <c r="AN22" s="42">
        <f>SUMIF(Expenses!$A$3:$A$62,'Current Working'!$A$17:$A$22,Expenses!AJ$3:AJ$62)</f>
        <v>0</v>
      </c>
      <c r="AO22" s="42">
        <f>SUMIF(Expenses!$A$3:$A$62,'Current Working'!$A$17:$A$22,Expenses!AK$3:AK$62)</f>
        <v>6785</v>
      </c>
      <c r="AP22" s="42">
        <f>SUMIF(Expenses!$A$3:$A$62,'Current Working'!$A$17:$A$22,Expenses!AL$3:AL$62)</f>
        <v>11699</v>
      </c>
      <c r="AQ22" s="42">
        <f>SUMIF(Expenses!$A$3:$A$62,'Current Working'!$A$17:$A$22,Expenses!AM$3:AM$62)</f>
        <v>0</v>
      </c>
      <c r="AR22" s="42">
        <f>SUMIF(Expenses!$A$3:$A$62,'Current Working'!$A$17:$A$22,Expenses!AN$3:AN$62)</f>
        <v>0</v>
      </c>
      <c r="AS22" s="42">
        <f>SUMIF(Expenses!$A$3:$A$62,'Current Working'!$A$17:$A$22,Expenses!AO$3:AO$62)</f>
        <v>0</v>
      </c>
      <c r="AT22" s="42">
        <f>SUMIF(Expenses!$A$3:$A$62,'Current Working'!$A$17:$A$22,Expenses!AP$3:AP$62)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SUMIF(Expenses!$A$3:$A$62,'Current Working'!$A$17:$A$22,Expenses!AS$3:AS$62)</f>
        <v>0</v>
      </c>
      <c r="AZ22" s="46">
        <f>+AY22-AT22</f>
        <v>0</v>
      </c>
      <c r="BA22" s="47" t="str">
        <f>IFERROR(AZ22/AT22,"-")</f>
        <v>-</v>
      </c>
      <c r="BB22" s="42">
        <f>SUMIF(Expenses!$A$3:$A$62,'Current Working'!$A$17:$A$22,Expenses!AT$3:AT$62)</f>
        <v>0</v>
      </c>
      <c r="BC22" s="42">
        <f>SUMIF(Expenses!$A$3:$A$62,'Current Working'!$A$17:$A$22,Expenses!AU$3:AU$62)</f>
        <v>0</v>
      </c>
      <c r="BD22" s="42">
        <f>SUMIF(Expenses!$A$3:$A$62,'Current Working'!$A$17:$A$22,Expenses!AV$3:AV$62)</f>
        <v>0</v>
      </c>
      <c r="BE22" s="42">
        <f>SUMIF(Expenses!$A$3:$A$62,'Current Working'!$A$17:$A$22,Expenses!AW$3:AW$62)</f>
        <v>0</v>
      </c>
      <c r="BF22" s="42">
        <f>SUMIF(Expenses!$A$3:$A$62,'Current Working'!$A$17:$A$22,Expenses!AX$3:AX$62)</f>
        <v>0</v>
      </c>
      <c r="BG22" s="42">
        <f>SUMIF(Expenses!$A$3:$A$62,'Current Working'!$A$17:$A$22,Expenses!AY$3:AY$62)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30</v>
      </c>
      <c r="D23" s="75"/>
      <c r="E23" s="62"/>
      <c r="F23" s="76">
        <f t="shared" ref="F23:L23" si="7">SUM(F17:F22)</f>
        <v>3131350</v>
      </c>
      <c r="G23" s="77">
        <f t="shared" si="7"/>
        <v>6305890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5778763.0999999996</v>
      </c>
      <c r="L23" s="77">
        <f t="shared" si="7"/>
        <v>5778763.0999999996</v>
      </c>
      <c r="M23" s="78">
        <f>L23-G23</f>
        <v>-527126.90000000037</v>
      </c>
      <c r="N23" s="47">
        <f>IFERROR(M23/G23,"-")</f>
        <v>-8.359278388934796E-2</v>
      </c>
      <c r="O23" s="41"/>
      <c r="Q23" s="77">
        <f t="shared" ref="Q23:X23" si="8">SUM(Q17:Q22)</f>
        <v>3234530</v>
      </c>
      <c r="R23" s="77">
        <f t="shared" si="8"/>
        <v>8755175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2172025.19</v>
      </c>
      <c r="W23" s="77">
        <f t="shared" si="8"/>
        <v>2172025.19</v>
      </c>
      <c r="X23" s="76">
        <f t="shared" si="8"/>
        <v>-1062504.8100000003</v>
      </c>
      <c r="Y23" s="47">
        <f>IFERROR(X23/Q23,"-")</f>
        <v>-0.32848816056737773</v>
      </c>
      <c r="Z23" s="41"/>
      <c r="AA23" s="41"/>
      <c r="AB23" s="76">
        <f t="shared" ref="AB23:AI23" si="9">SUM(AB17:AB22)</f>
        <v>2777050</v>
      </c>
      <c r="AC23" s="77">
        <f t="shared" si="9"/>
        <v>7390665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4865733.2599999988</v>
      </c>
      <c r="AH23" s="77">
        <f t="shared" si="9"/>
        <v>4865733.2599999988</v>
      </c>
      <c r="AI23" s="77">
        <f t="shared" si="9"/>
        <v>-2524931.7400000007</v>
      </c>
      <c r="AJ23" s="47">
        <f>IFERROR(AI23/AC23,"-")</f>
        <v>-0.34163796356620152</v>
      </c>
      <c r="AK23" s="68"/>
      <c r="AL23" s="79"/>
      <c r="AM23" s="76">
        <f t="shared" ref="AM23:AU23" si="10">SUM(AM17:AM22)</f>
        <v>1382301</v>
      </c>
      <c r="AN23" s="77">
        <f t="shared" si="10"/>
        <v>0</v>
      </c>
      <c r="AO23" s="77">
        <f t="shared" si="10"/>
        <v>1382301</v>
      </c>
      <c r="AP23" s="77">
        <f t="shared" si="10"/>
        <v>95786.01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0</v>
      </c>
      <c r="AV23" s="47" t="str">
        <f t="shared" si="6"/>
        <v>-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31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131</v>
      </c>
      <c r="E26" s="62"/>
      <c r="F26" s="42">
        <f>SUMIF(Revenues!$A$3:$A$8,'Current Working'!$A$26:$A$27,Revenues!H$3:H$8)</f>
        <v>0</v>
      </c>
      <c r="G26" s="42">
        <f>SUMIF(Revenues!$A$3:$A$8,'Current Working'!$A$26:$A$27,Revenues!I$3:I$8)</f>
        <v>0</v>
      </c>
      <c r="H26" s="42">
        <f>SUMIF(Revenues!$A$3:$A$8,'Current Working'!$A$26:$A$27,Revenues!J$3:J$8)</f>
        <v>0</v>
      </c>
      <c r="I26" s="42">
        <f>SUMIF(Revenues!$A$3:$A$8,'Current Working'!$A$26:$A$27,Revenues!K$3:K$8)</f>
        <v>0</v>
      </c>
      <c r="J26" s="42">
        <f>SUMIF(Revenues!$A$3:$A$8,'Current Working'!$A$26:$A$27,Revenues!L$3:L$8)</f>
        <v>0</v>
      </c>
      <c r="K26" s="42">
        <f>SUMIF(Revenues!$A$3:$A$8,'Current Working'!$A$26:$A$27,Revenues!M$3:M$8)</f>
        <v>0</v>
      </c>
      <c r="L26" s="42">
        <f>SUMIF(Revenues!$A$3:$A$8,'Current Working'!$A$26:$A$27,Revenues!N$3:N$8)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SUMIF(Revenues!$A$3:$A$8,'Current Working'!$A$26:$A$27,Revenues!Q$3:Q$8)</f>
        <v>0</v>
      </c>
      <c r="R26" s="42">
        <f>SUMIF(Revenues!$A$3:$A$8,'Current Working'!$A$26:$A$27,Revenues!R$3:R$8)</f>
        <v>0</v>
      </c>
      <c r="S26" s="42">
        <f>SUMIF(Revenues!$A$3:$A$8,'Current Working'!$A$26:$A$27,Revenues!S$3:S$8)</f>
        <v>0</v>
      </c>
      <c r="T26" s="42">
        <f>SUMIF(Revenues!$A$3:$A$8,'Current Working'!$A$26:$A$27,Revenues!T$3:T$8)</f>
        <v>0</v>
      </c>
      <c r="U26" s="42">
        <f>SUMIF(Revenues!$A$3:$A$8,'Current Working'!$A$26:$A$27,Revenues!U$3:U$8)</f>
        <v>0</v>
      </c>
      <c r="V26" s="42">
        <f>SUMIF(Revenues!$A$3:$A$8,'Current Working'!$A$26:$A$27,Revenues!V$3:V$8)</f>
        <v>0</v>
      </c>
      <c r="W26" s="42">
        <f>SUMIF(Revenues!$A$3:$A$8,'Current Working'!$A$26:$A$27,Revenues!W$3:W$8)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SUMIF(Revenues!$A$3:$A$8,'Current Working'!$A$26,Revenues!Z$3:Z$8)</f>
        <v>0</v>
      </c>
      <c r="AC26" s="42">
        <f>SUMIF(Revenues!$A$3:$A$8,'Current Working'!$A$26,Revenues!AA$3:AA$8)</f>
        <v>0</v>
      </c>
      <c r="AD26" s="42">
        <f>SUMIF(Revenues!$A$3:$A$8,'Current Working'!$A$26,Revenues!AB$3:AB$8)</f>
        <v>0</v>
      </c>
      <c r="AE26" s="42">
        <f>SUMIF(Revenues!$A$3:$A$8,'Current Working'!$A$26,Revenues!AC$3:AC$8)</f>
        <v>0</v>
      </c>
      <c r="AF26" s="42">
        <f>SUMIF(Revenues!$A$3:$A$8,'Current Working'!$A$26,Revenues!AD$3:AD$8)</f>
        <v>0</v>
      </c>
      <c r="AG26" s="42">
        <f>SUMIF(Revenues!$A$3:$A$8,'Current Working'!$A$26,Revenues!AE$3:AE$8)</f>
        <v>0</v>
      </c>
      <c r="AH26" s="42">
        <f>SUMIF(Revenues!$A$3:$A$8,'Current Working'!$A$26,Revenues!AF$3:AF$8)</f>
        <v>0</v>
      </c>
      <c r="AI26" s="46"/>
      <c r="AJ26" s="47"/>
      <c r="AK26" s="68"/>
      <c r="AL26" s="79"/>
      <c r="AM26" s="42">
        <f>SUMIF(Revenues!$A$3:$A$8,'Current Working'!$A$26,Revenues!AI$3:AI$8)</f>
        <v>0</v>
      </c>
      <c r="AN26" s="42">
        <f>SUMIF(Revenues!$A$3:$A$8,'Current Working'!$A$26,Revenues!AJ$3:AJ$8)</f>
        <v>0</v>
      </c>
      <c r="AO26" s="42"/>
      <c r="AP26" s="42">
        <f>SUMIF(Revenues!$A$3:$A$8,'Current Working'!$A$26,Revenues!AL$3:AL$8)</f>
        <v>0</v>
      </c>
      <c r="AQ26" s="42">
        <f>SUMIF(Revenues!$A$3:$A$8,'Current Working'!$A$26,Revenues!AM$3:AM$8)</f>
        <v>0</v>
      </c>
      <c r="AR26" s="42">
        <f>SUMIF(Revenues!$A$3:$A$8,'Current Working'!$A$26,Revenues!AN$3:AN$8)</f>
        <v>0</v>
      </c>
      <c r="AS26" s="42">
        <f>SUMIF(Revenues!$A$3:$A$8,'Current Working'!$A$26,Revenues!AO$3:AO$8)</f>
        <v>0</v>
      </c>
      <c r="AT26" s="42">
        <f>SUMIF(Revenues!$A$3:$A$8,'Current Working'!$A$26,Revenues!AP$3:AP$8)</f>
        <v>0</v>
      </c>
      <c r="AU26" s="46">
        <f>AK26-AH26</f>
        <v>0</v>
      </c>
      <c r="AV26" s="47" t="str">
        <f>IFERROR(AU26/AF26,"-")</f>
        <v>-</v>
      </c>
      <c r="AW26" s="68"/>
      <c r="AY26" s="42">
        <f>SUMIF(Revenues!$A$3:$A$8,'Current Working'!$A$26,Revenues!AS$3:AS$8)</f>
        <v>0</v>
      </c>
      <c r="AZ26" s="46">
        <f>+AY26-AT26</f>
        <v>0</v>
      </c>
      <c r="BA26" s="47" t="str">
        <f>IFERROR(AZ26/AM26,"-")</f>
        <v>-</v>
      </c>
      <c r="BB26" s="42">
        <f>SUMIF(Revenues!$A$3:$A$8,'Current Working'!$A$26,Revenues!AT$3:AT$8)</f>
        <v>0</v>
      </c>
      <c r="BC26" s="42">
        <f>SUMIF(Revenues!$A$3:$A$8,'Current Working'!$A$26,Revenues!AU$3:AU$8)</f>
        <v>0</v>
      </c>
      <c r="BD26" s="42">
        <f>SUMIF(Revenues!$A$3:$A$8,'Current Working'!$A$26,Revenues!AV$3:AV$8)</f>
        <v>0</v>
      </c>
      <c r="BE26" s="42">
        <f>SUMIF(Revenues!$A$3:$A$8,'Current Working'!$A$26,Revenues!AW$3:AW$8)</f>
        <v>0</v>
      </c>
      <c r="BF26" s="42">
        <f>SUMIF(Revenues!$A$3:$A$8,'Current Working'!$A$26,Revenues!AX$3:AX$8)</f>
        <v>0</v>
      </c>
      <c r="BG26" s="42">
        <f>SUMIF(Revenues!$A$3:$A$8,'Current Working'!$A$26,Revenues!AY$3:AY$8)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132</v>
      </c>
      <c r="E27" s="62"/>
      <c r="F27" s="42">
        <f>SUMIF(Revenues!$A$3:$A$8,'Current Working'!$A$26:$A$27,Revenues!H$3:H$8)</f>
        <v>0</v>
      </c>
      <c r="G27" s="42">
        <f>SUMIF(Revenues!$A$3:$A$8,'Current Working'!$A$26:$A$27,Revenues!I$3:I$8)</f>
        <v>0</v>
      </c>
      <c r="H27" s="42">
        <f>SUMIF(Revenues!$A$3:$A$8,'Current Working'!$A$26:$A$27,Revenues!J$3:J$8)</f>
        <v>0</v>
      </c>
      <c r="I27" s="42">
        <f>SUMIF(Revenues!$A$3:$A$8,'Current Working'!$A$26:$A$27,Revenues!K$3:K$8)</f>
        <v>0</v>
      </c>
      <c r="J27" s="42">
        <f>SUMIF(Revenues!$A$3:$A$8,'Current Working'!$A$26:$A$27,Revenues!L$3:L$8)</f>
        <v>0</v>
      </c>
      <c r="K27" s="42">
        <f>SUMIF(Revenues!$A$3:$A$8,'Current Working'!$A$26:$A$27,Revenues!M$3:M$8)</f>
        <v>0</v>
      </c>
      <c r="L27" s="42">
        <f>SUMIF(Revenues!$A$3:$A$8,'Current Working'!$A$26:$A$27,Revenues!N$3:N$8)</f>
        <v>0</v>
      </c>
      <c r="M27" s="46"/>
      <c r="N27" s="47"/>
      <c r="O27" s="41"/>
      <c r="Q27" s="42">
        <f>SUMIF(Revenues!$A$3:$A$8,'Current Working'!$A$26:$A$27,Revenues!Q$3:Q$8)</f>
        <v>0</v>
      </c>
      <c r="R27" s="42">
        <f>SUMIF(Revenues!$A$3:$A$8,'Current Working'!$A$26:$A$27,Revenues!R$3:R$8)</f>
        <v>0</v>
      </c>
      <c r="S27" s="42">
        <f>SUMIF(Revenues!$A$3:$A$8,'Current Working'!$A$26:$A$27,Revenues!S$3:S$8)</f>
        <v>0</v>
      </c>
      <c r="T27" s="42">
        <f>SUMIF(Revenues!$A$3:$A$8,'Current Working'!$A$26:$A$27,Revenues!T$3:T$8)</f>
        <v>0</v>
      </c>
      <c r="U27" s="42">
        <f>SUMIF(Revenues!$A$3:$A$8,'Current Working'!$A$26:$A$27,Revenues!U$3:U$8)</f>
        <v>0</v>
      </c>
      <c r="V27" s="42">
        <f>SUMIF(Revenues!$A$3:$A$8,'Current Working'!$A$26:$A$27,Revenues!V$3:V$8)</f>
        <v>0</v>
      </c>
      <c r="W27" s="42">
        <f>SUMIF(Revenues!$A$3:$A$8,'Current Working'!$A$26:$A$27,Revenues!W$3:W$8)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/>
      <c r="AN27" s="42"/>
      <c r="AO27" s="42"/>
      <c r="AP27" s="42"/>
      <c r="AQ27" s="42"/>
      <c r="AR27" s="42"/>
      <c r="AS27" s="42"/>
      <c r="AT27" s="42"/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32</v>
      </c>
      <c r="E28" s="62"/>
      <c r="F28" s="42">
        <f>SUMIF(Expenses!$A$3:$A$62,'Current Working'!$A$28,Expenses!H$3:H$62)</f>
        <v>0</v>
      </c>
      <c r="G28" s="42">
        <f>SUMIF(Expenses!$A$3:$A$62,'Current Working'!$A$28,Expenses!I$3:I$62)</f>
        <v>0</v>
      </c>
      <c r="H28" s="42">
        <f>SUMIF(Expenses!$A$3:$A$62,'Current Working'!$A$28,Expenses!J$3:J$62)</f>
        <v>0</v>
      </c>
      <c r="I28" s="42">
        <f>SUMIF(Expenses!$A$3:$A$62,'Current Working'!$A$28,Expenses!K$3:K$62)</f>
        <v>0</v>
      </c>
      <c r="J28" s="42">
        <f>SUMIF(Expenses!$A$3:$A$62,'Current Working'!$A$28,Expenses!L$3:L$62)</f>
        <v>0</v>
      </c>
      <c r="K28" s="42">
        <f>SUMIF(Expenses!$A$3:$A$62,'Current Working'!$A$28,Expenses!M$3:M$62)</f>
        <v>0</v>
      </c>
      <c r="L28" s="42">
        <f>-SUMIF(Expenses!$A$3:$A$62,'Current Working'!$A$28,Expenses!N$3:N$62)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-SUMIF(Expenses!$A$3:$A$62,'Current Working'!$A$28,Expenses!Q$3:Q$62)</f>
        <v>0</v>
      </c>
      <c r="R28" s="42">
        <f>-SUMIF(Expenses!$A$3:$A$62,'Current Working'!$A$28,Expenses!R$3:R$62)</f>
        <v>0</v>
      </c>
      <c r="S28" s="42">
        <f>-SUMIF(Expenses!$A$3:$A$62,'Current Working'!$A$28,Expenses!S$3:S$62)</f>
        <v>0</v>
      </c>
      <c r="T28" s="42">
        <f>-SUMIF(Expenses!$A$3:$A$62,'Current Working'!$A$28,Expenses!T$3:T$62)</f>
        <v>0</v>
      </c>
      <c r="U28" s="42">
        <f>-SUMIF(Expenses!$A$3:$A$62,'Current Working'!$A$28,Expenses!U$3:U$62)</f>
        <v>0</v>
      </c>
      <c r="V28" s="42">
        <f>-SUMIF(Expenses!$A$3:$A$62,'Current Working'!$A$28,Expenses!V$3:V$62)</f>
        <v>0</v>
      </c>
      <c r="W28" s="42">
        <f>-SUMIF(Expenses!$A$3:$A$62,'Current Working'!$A$28,Expenses!W$3:W$62)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-SUMIF(Expenses!$A$3:$A$62,'Current Working'!$A$28,Expenses!Z$3:Z$62)</f>
        <v>0</v>
      </c>
      <c r="AC28" s="42">
        <f>-SUMIF(Expenses!$A$3:$A$62,'Current Working'!$A$28,Expenses!AA$3:AA$62)</f>
        <v>0</v>
      </c>
      <c r="AD28" s="42">
        <f>-SUMIF(Expenses!$A$3:$A$62,'Current Working'!$A$28,Expenses!AB$3:AB$62)</f>
        <v>0</v>
      </c>
      <c r="AE28" s="42">
        <f>-SUMIF(Expenses!$A$3:$A$62,'Current Working'!$A$28,Expenses!AC$3:AC$62)</f>
        <v>0</v>
      </c>
      <c r="AF28" s="42">
        <f>-SUMIF(Expenses!$A$3:$A$62,'Current Working'!$A$28,Expenses!AD$3:AD$62)</f>
        <v>0</v>
      </c>
      <c r="AG28" s="42">
        <f>-SUMIF(Expenses!$A$3:$A$62,'Current Working'!$A$28,Expenses!AE$3:AE$62)</f>
        <v>0</v>
      </c>
      <c r="AH28" s="42">
        <f>-SUMIF(Expenses!$A$3:$A$62,'Current Working'!$A$28,Expenses!AF$3:AF$62)</f>
        <v>0</v>
      </c>
      <c r="AI28" s="46"/>
      <c r="AJ28" s="47"/>
      <c r="AK28" s="68"/>
      <c r="AL28" s="79"/>
      <c r="AM28" s="81">
        <f>-SUMIF(Expenses!$A$3:$A$62,'Current Working'!$A$28,Expenses!AI$3:AI$62)</f>
        <v>0</v>
      </c>
      <c r="AN28" s="81">
        <f>-SUMIF(Expenses!$A$3:$A$62,'Current Working'!$A$28,Expenses!AJ$3:AJ$62)</f>
        <v>0</v>
      </c>
      <c r="AO28" s="81"/>
      <c r="AP28" s="81">
        <f>-SUMIF(Expenses!$A$3:$A$62,'Current Working'!$A$28,Expenses!AL$3:AL$62)</f>
        <v>0</v>
      </c>
      <c r="AQ28" s="81">
        <f>-SUMIF(Expenses!$A$3:$A$62,'Current Working'!$A$28,Expenses!AM$3:AM$62)</f>
        <v>0</v>
      </c>
      <c r="AR28" s="81">
        <f>-SUMIF(Expenses!$A$3:$A$62,'Current Working'!$A$28,Expenses!AN$3:AN$62)</f>
        <v>0</v>
      </c>
      <c r="AS28" s="81">
        <f>-SUMIF(Expenses!$A$3:$A$62,'Current Working'!$A$28,Expenses!AO$3:AO$62)</f>
        <v>0</v>
      </c>
      <c r="AT28" s="81">
        <f>-SUMIF(Expenses!$A$3:$A$62,'Current Working'!$A$28,Expenses!AP$3:AP$62)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-SUMIF(Expenses!$A$3:$A$62,'Current Working'!$A$28,Expenses!AS$3:AS$62)</f>
        <v>0</v>
      </c>
      <c r="AZ28" s="82">
        <f>+AY28-AT28</f>
        <v>0</v>
      </c>
      <c r="BA28" s="47" t="str">
        <f>IFERROR(AZ28/AM28,"-")</f>
        <v>-</v>
      </c>
      <c r="BB28" s="81">
        <f>-SUMIF(Expenses!$A$3:$A$62,'Current Working'!$A$28,Expenses!AT$3:AT$62)</f>
        <v>0</v>
      </c>
      <c r="BC28" s="81">
        <f>-SUMIF(Expenses!$A$3:$A$62,'Current Working'!$A$28,Expenses!AU$3:AU$62)</f>
        <v>0</v>
      </c>
      <c r="BD28" s="81">
        <f>-SUMIF(Expenses!$A$3:$A$62,'Current Working'!$A$28,Expenses!AV$3:AV$62)</f>
        <v>0</v>
      </c>
      <c r="BE28" s="81">
        <f>-SUMIF(Expenses!$A$3:$A$62,'Current Working'!$A$28,Expenses!AW$3:AW$62)</f>
        <v>0</v>
      </c>
      <c r="BF28" s="81">
        <f>-SUMIF(Expenses!$A$3:$A$62,'Current Working'!$A$28,Expenses!AX$3:AX$62)</f>
        <v>0</v>
      </c>
      <c r="BG28" s="81">
        <f>-SUMIF(Expenses!$A$3:$A$62,'Current Working'!$A$28,Expenses!AY$3:AY$62)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33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5">
        <f>SUM(AM26:AM28)</f>
        <v>0</v>
      </c>
      <c r="AN29" s="83">
        <f t="shared" ref="AN29:AT29" si="21">SUM(AN26:AN28)</f>
        <v>0</v>
      </c>
      <c r="AO29" s="83">
        <f t="shared" si="21"/>
        <v>0</v>
      </c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>+AY29-AT29</f>
        <v>0</v>
      </c>
      <c r="BA29" s="47" t="str">
        <f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34</v>
      </c>
      <c r="C31" s="39"/>
      <c r="D31" s="75"/>
      <c r="E31" s="62"/>
      <c r="F31" s="84">
        <f>+F14-F23</f>
        <v>-2057350</v>
      </c>
      <c r="G31" s="83">
        <f>+G14-G23</f>
        <v>-5231890</v>
      </c>
      <c r="H31" s="62"/>
      <c r="I31" s="62"/>
      <c r="J31" s="62"/>
      <c r="K31" s="62"/>
      <c r="L31" s="83">
        <f>+L14-L23</f>
        <v>-3790391.6999999997</v>
      </c>
      <c r="M31" s="83">
        <f>+M14-M23</f>
        <v>1441498.3000000003</v>
      </c>
      <c r="N31" s="62"/>
      <c r="O31" s="41"/>
      <c r="Q31" s="83">
        <f t="shared" ref="Q31:W31" si="23">+Q14-Q23</f>
        <v>-1660530</v>
      </c>
      <c r="R31" s="83">
        <f t="shared" si="23"/>
        <v>-7181175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-593248.81000000006</v>
      </c>
      <c r="W31" s="83">
        <f t="shared" si="23"/>
        <v>-490673.81000000006</v>
      </c>
      <c r="X31" s="62"/>
      <c r="Y31" s="63"/>
      <c r="Z31" s="41"/>
      <c r="AA31" s="41"/>
      <c r="AB31" s="84">
        <f>+AB14-AB23</f>
        <v>-1948050</v>
      </c>
      <c r="AC31" s="83">
        <f>+AC14-AC23</f>
        <v>-6561665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-4061211.3299999987</v>
      </c>
      <c r="AI31" s="62"/>
      <c r="AJ31" s="63"/>
      <c r="AK31" s="68"/>
      <c r="AL31" s="79"/>
      <c r="AM31" s="84">
        <f>+AM14-AM23</f>
        <v>-553301</v>
      </c>
      <c r="AN31" s="83">
        <f>+AN14-AN23</f>
        <v>829000</v>
      </c>
      <c r="AO31" s="83">
        <f t="shared" ref="AO31:AP31" si="24">+AO14-AO23</f>
        <v>-553301</v>
      </c>
      <c r="AP31" s="83">
        <f t="shared" si="24"/>
        <v>-95786.01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35</v>
      </c>
      <c r="C33" s="31"/>
      <c r="D33" s="86"/>
      <c r="E33" s="32"/>
      <c r="F33" s="87">
        <f>+F8+F31</f>
        <v>1017290.69</v>
      </c>
      <c r="G33" s="88">
        <f>+G8+G31</f>
        <v>-2157249.31</v>
      </c>
      <c r="H33" s="32"/>
      <c r="I33" s="32"/>
      <c r="J33" s="32"/>
      <c r="K33" s="32"/>
      <c r="L33" s="88">
        <f>+L8+L31</f>
        <v>-3790391.6999999997</v>
      </c>
      <c r="M33" s="28"/>
      <c r="N33" s="89"/>
      <c r="O33" s="32"/>
      <c r="Q33" s="88">
        <f t="shared" ref="Q33:W33" si="25">+Q8+Q31</f>
        <v>-5450921.6999999993</v>
      </c>
      <c r="R33" s="88">
        <f t="shared" si="25"/>
        <v>-10971566.699999999</v>
      </c>
      <c r="S33" s="88">
        <f t="shared" si="25"/>
        <v>0</v>
      </c>
      <c r="T33" s="88">
        <f t="shared" si="25"/>
        <v>0</v>
      </c>
      <c r="U33" s="88">
        <f t="shared" si="25"/>
        <v>0</v>
      </c>
      <c r="V33" s="88">
        <f t="shared" si="25"/>
        <v>-593248.81000000006</v>
      </c>
      <c r="W33" s="88">
        <f t="shared" si="25"/>
        <v>-4281065.51</v>
      </c>
      <c r="X33" s="62"/>
      <c r="Y33" s="90"/>
      <c r="Z33" s="91"/>
      <c r="AA33" s="91"/>
      <c r="AB33" s="92">
        <f>+AB8+AB31</f>
        <v>-6229115.5099999998</v>
      </c>
      <c r="AC33" s="88">
        <f>+AC8+AC31</f>
        <v>-10842730.51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-8342276.839999998</v>
      </c>
      <c r="AI33" s="62"/>
      <c r="AJ33" s="90"/>
      <c r="AL33" s="14"/>
      <c r="AM33" s="92">
        <f t="shared" ref="AM33:AT33" si="26">+AM8+AM31</f>
        <v>-8895577.839999998</v>
      </c>
      <c r="AN33" s="88">
        <f t="shared" si="26"/>
        <v>-7513276.839999998</v>
      </c>
      <c r="AO33" s="88">
        <f t="shared" si="26"/>
        <v>-553301</v>
      </c>
      <c r="AP33" s="88">
        <f t="shared" si="26"/>
        <v>-95786.01</v>
      </c>
      <c r="AQ33" s="88">
        <f t="shared" si="26"/>
        <v>0</v>
      </c>
      <c r="AR33" s="88">
        <f t="shared" si="26"/>
        <v>0</v>
      </c>
      <c r="AS33" s="88">
        <f t="shared" si="26"/>
        <v>0</v>
      </c>
      <c r="AT33" s="88">
        <f t="shared" si="26"/>
        <v>-8342276.839999998</v>
      </c>
      <c r="AU33" s="62"/>
      <c r="AV33" s="90"/>
      <c r="AY33" s="92">
        <f>+AY8+AY31</f>
        <v>-8342276.839999998</v>
      </c>
      <c r="AZ33" s="62"/>
      <c r="BA33" s="90"/>
      <c r="BB33" s="88">
        <f t="shared" ref="BB33:BG33" si="27">+BB8+BB31</f>
        <v>0</v>
      </c>
      <c r="BC33" s="88">
        <f t="shared" si="27"/>
        <v>0</v>
      </c>
      <c r="BD33" s="88">
        <f t="shared" si="27"/>
        <v>0</v>
      </c>
      <c r="BE33" s="88">
        <f t="shared" si="27"/>
        <v>0</v>
      </c>
      <c r="BF33" s="88">
        <f t="shared" si="27"/>
        <v>0</v>
      </c>
      <c r="BG33" s="88">
        <f t="shared" si="27"/>
        <v>-8342276.839999998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36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37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38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39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40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41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42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43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3234530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2777050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44</v>
      </c>
      <c r="AY45" s="195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45</v>
      </c>
      <c r="C47" s="116"/>
      <c r="D47" s="117"/>
      <c r="L47" s="118" t="s">
        <v>46</v>
      </c>
      <c r="W47" s="118" t="s">
        <v>47</v>
      </c>
      <c r="AL47" s="14"/>
      <c r="AT47" s="118" t="s">
        <v>48</v>
      </c>
      <c r="BG47" s="118" t="s">
        <v>49</v>
      </c>
    </row>
    <row r="48" spans="2:61" outlineLevel="1" x14ac:dyDescent="0.25">
      <c r="B48" s="74"/>
      <c r="C48" s="74" t="s">
        <v>50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51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52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53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54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55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56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57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58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59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60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61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62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63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64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58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65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66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67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68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3790391.6999999997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4281065.51</v>
      </c>
      <c r="AL72" s="14"/>
      <c r="AT72" s="121">
        <f>+AT70-AT33</f>
        <v>8342276.839999998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3"/>
  <sheetViews>
    <sheetView topLeftCell="F40" zoomScale="110" zoomScaleNormal="110" workbookViewId="0">
      <selection activeCell="AK11" sqref="AK11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customWidth="1" outlineLevel="1"/>
    <col min="4" max="4" width="8" style="186" customWidth="1" outlineLevel="1"/>
    <col min="5" max="5" width="12.5703125" style="186" customWidth="1" outlineLevel="1"/>
    <col min="6" max="6" width="8.7109375" style="143" customWidth="1" outlineLevel="1"/>
    <col min="7" max="7" width="61.85546875" style="143" bestFit="1" customWidth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86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4" t="s">
        <v>2</v>
      </c>
      <c r="I1" s="204"/>
      <c r="J1" s="204"/>
      <c r="K1" s="204"/>
      <c r="L1" s="204"/>
      <c r="M1" s="204"/>
      <c r="N1" s="204"/>
      <c r="O1" s="204"/>
      <c r="Q1" s="205" t="s">
        <v>3</v>
      </c>
      <c r="R1" s="205"/>
      <c r="S1" s="205"/>
      <c r="T1" s="205"/>
      <c r="U1" s="205"/>
      <c r="V1" s="205"/>
      <c r="W1" s="205"/>
      <c r="X1" s="205"/>
      <c r="Z1" s="206" t="s">
        <v>4</v>
      </c>
      <c r="AA1" s="206"/>
      <c r="AB1" s="206"/>
      <c r="AC1" s="206"/>
      <c r="AD1" s="206"/>
      <c r="AE1" s="206"/>
      <c r="AF1" s="206"/>
      <c r="AG1" s="206"/>
      <c r="AI1" s="207" t="s">
        <v>5</v>
      </c>
      <c r="AJ1" s="207"/>
      <c r="AK1" s="207"/>
      <c r="AL1" s="207"/>
      <c r="AM1" s="207"/>
      <c r="AN1" s="207"/>
      <c r="AO1" s="207"/>
      <c r="AP1" s="207"/>
      <c r="AQ1" s="207"/>
      <c r="AS1" s="205" t="s">
        <v>6</v>
      </c>
      <c r="AT1" s="205"/>
      <c r="AU1" s="205"/>
      <c r="AV1" s="205"/>
      <c r="AW1" s="205"/>
      <c r="AX1" s="205"/>
      <c r="AY1" s="205"/>
      <c r="AZ1" s="205"/>
    </row>
    <row r="2" spans="1:52" s="191" customFormat="1" ht="33.75" customHeight="1" x14ac:dyDescent="0.2">
      <c r="A2" s="187" t="s">
        <v>69</v>
      </c>
      <c r="B2" s="187" t="s">
        <v>70</v>
      </c>
      <c r="C2" s="188" t="s">
        <v>71</v>
      </c>
      <c r="D2" s="188" t="s">
        <v>72</v>
      </c>
      <c r="E2" s="188" t="s">
        <v>73</v>
      </c>
      <c r="F2" s="189" t="s">
        <v>74</v>
      </c>
      <c r="G2" s="189" t="s">
        <v>75</v>
      </c>
      <c r="H2" s="190" t="s">
        <v>7</v>
      </c>
      <c r="I2" s="190" t="s">
        <v>8</v>
      </c>
      <c r="J2" s="190" t="s">
        <v>76</v>
      </c>
      <c r="K2" s="190" t="s">
        <v>77</v>
      </c>
      <c r="L2" s="190" t="s">
        <v>78</v>
      </c>
      <c r="M2" s="190" t="s">
        <v>79</v>
      </c>
      <c r="N2" s="190" t="s">
        <v>13</v>
      </c>
      <c r="O2" s="190" t="s">
        <v>80</v>
      </c>
      <c r="Q2" s="167" t="s">
        <v>7</v>
      </c>
      <c r="R2" s="167" t="s">
        <v>8</v>
      </c>
      <c r="S2" s="167" t="s">
        <v>76</v>
      </c>
      <c r="T2" s="167" t="s">
        <v>77</v>
      </c>
      <c r="U2" s="167" t="s">
        <v>78</v>
      </c>
      <c r="V2" s="167" t="s">
        <v>79</v>
      </c>
      <c r="W2" s="167" t="s">
        <v>13</v>
      </c>
      <c r="X2" s="167" t="s">
        <v>80</v>
      </c>
      <c r="Z2" s="169" t="s">
        <v>7</v>
      </c>
      <c r="AA2" s="169" t="s">
        <v>8</v>
      </c>
      <c r="AB2" s="169" t="s">
        <v>76</v>
      </c>
      <c r="AC2" s="169" t="s">
        <v>77</v>
      </c>
      <c r="AD2" s="169" t="s">
        <v>78</v>
      </c>
      <c r="AE2" s="169" t="s">
        <v>79</v>
      </c>
      <c r="AF2" s="169" t="s">
        <v>13</v>
      </c>
      <c r="AG2" s="169" t="s">
        <v>80</v>
      </c>
      <c r="AI2" s="171" t="s">
        <v>229</v>
      </c>
      <c r="AJ2" s="171" t="s">
        <v>8</v>
      </c>
      <c r="AK2" s="171" t="s">
        <v>230</v>
      </c>
      <c r="AL2" s="171" t="s">
        <v>76</v>
      </c>
      <c r="AM2" s="171" t="s">
        <v>77</v>
      </c>
      <c r="AN2" s="171" t="s">
        <v>78</v>
      </c>
      <c r="AO2" s="171" t="s">
        <v>79</v>
      </c>
      <c r="AP2" s="171" t="s">
        <v>17</v>
      </c>
      <c r="AQ2" s="175" t="s">
        <v>81</v>
      </c>
      <c r="AR2" s="173"/>
      <c r="AS2" s="167" t="s">
        <v>7</v>
      </c>
      <c r="AT2" s="167" t="s">
        <v>8</v>
      </c>
      <c r="AU2" s="167" t="s">
        <v>76</v>
      </c>
      <c r="AV2" s="167" t="s">
        <v>77</v>
      </c>
      <c r="AW2" s="167" t="s">
        <v>78</v>
      </c>
      <c r="AX2" s="167" t="s">
        <v>79</v>
      </c>
      <c r="AY2" s="167" t="s">
        <v>17</v>
      </c>
      <c r="AZ2" s="184" t="s">
        <v>81</v>
      </c>
    </row>
    <row r="3" spans="1:52" x14ac:dyDescent="0.2">
      <c r="A3" s="192">
        <v>7</v>
      </c>
      <c r="B3" s="143" t="s">
        <v>146</v>
      </c>
      <c r="C3" s="193" t="s">
        <v>82</v>
      </c>
      <c r="D3" s="193" t="s">
        <v>82</v>
      </c>
      <c r="E3" s="186">
        <v>900</v>
      </c>
      <c r="F3" s="143" t="str">
        <f t="shared" ref="F3:F40" si="0">RIGHT(B3,7)</f>
        <v>7000.99</v>
      </c>
      <c r="G3" s="143" t="s">
        <v>84</v>
      </c>
      <c r="H3" s="165" t="s">
        <v>204</v>
      </c>
      <c r="I3" s="165" t="str">
        <f>IFERROR(VLOOKUP(B3,'[2]rptBudgetPerformance (19)'!$A$3:$N$58, 10, FALSE),"0")</f>
        <v>0</v>
      </c>
      <c r="J3" s="141"/>
      <c r="K3" s="141"/>
      <c r="L3" s="141"/>
      <c r="M3" s="165" t="str">
        <f>IFERROR(VLOOKUP(B3,'[2]rptBudgetPerformance (19)'!$A$3:$N$58, 14, FALSE),"0")</f>
        <v>0</v>
      </c>
      <c r="N3" s="165" t="str">
        <f>IFERROR(VLOOKUP(B3,'[2]rptBudgetPerformance (19)'!$A$3:$N$58, 14, FALSE),"0")</f>
        <v>0</v>
      </c>
      <c r="O3" s="141">
        <f t="shared" ref="O3:O62" si="1">N3-I3</f>
        <v>0</v>
      </c>
      <c r="Q3" s="177" t="str">
        <f>IFERROR(VLOOKUP(B3,'[3]460'!$A$3:$P$46,9,FALSE),"0")</f>
        <v>0</v>
      </c>
      <c r="R3" s="177" t="str">
        <f>IFERROR(VLOOKUP(B3,'[3]460'!$A$3:$P$46,11,FALSE),"0")</f>
        <v>0</v>
      </c>
      <c r="S3" s="177"/>
      <c r="T3" s="177"/>
      <c r="U3" s="177"/>
      <c r="V3" s="177" t="str">
        <f>IFERROR(VLOOKUP(B3,'[3]460'!$A$3:$P$46,14,FALSE),"0")</f>
        <v>0</v>
      </c>
      <c r="W3" s="177" t="s">
        <v>204</v>
      </c>
      <c r="X3" s="177">
        <f t="shared" ref="X3:X62" si="2">W3-R3</f>
        <v>0</v>
      </c>
      <c r="Z3" s="179" t="s">
        <v>204</v>
      </c>
      <c r="AA3" s="179" t="s">
        <v>204</v>
      </c>
      <c r="AB3" s="174"/>
      <c r="AC3" s="174"/>
      <c r="AD3" s="174"/>
      <c r="AE3" s="179" t="s">
        <v>204</v>
      </c>
      <c r="AF3" s="179" t="s">
        <v>204</v>
      </c>
      <c r="AG3" s="174">
        <f t="shared" ref="AG3:AG62" si="3">AF3-AA3</f>
        <v>0</v>
      </c>
      <c r="AI3" s="180">
        <v>35906</v>
      </c>
      <c r="AJ3" s="172"/>
      <c r="AK3" s="172">
        <v>35906</v>
      </c>
      <c r="AL3" s="172">
        <v>0</v>
      </c>
      <c r="AM3" s="172"/>
      <c r="AN3" s="172"/>
      <c r="AO3" s="172"/>
      <c r="AP3" s="172"/>
      <c r="AQ3" s="172">
        <f t="shared" ref="AQ3:AQ62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62" si="5">AY3-AT3</f>
        <v>0</v>
      </c>
    </row>
    <row r="4" spans="1:52" x14ac:dyDescent="0.2">
      <c r="A4" s="192">
        <v>8</v>
      </c>
      <c r="B4" s="143" t="s">
        <v>147</v>
      </c>
      <c r="C4" s="193" t="s">
        <v>82</v>
      </c>
      <c r="D4" s="193" t="s">
        <v>82</v>
      </c>
      <c r="E4" s="186">
        <v>900</v>
      </c>
      <c r="F4" s="143" t="str">
        <f t="shared" si="0"/>
        <v>8150.02</v>
      </c>
      <c r="G4" s="143" t="s">
        <v>178</v>
      </c>
      <c r="H4" s="165">
        <v>0</v>
      </c>
      <c r="I4" s="165">
        <f>IFERROR(VLOOKUP(B4,'[2]rptBudgetPerformance (19)'!$A$3:$N$58, 10, FALSE),"0")</f>
        <v>941930</v>
      </c>
      <c r="J4" s="141"/>
      <c r="K4" s="141"/>
      <c r="L4" s="141"/>
      <c r="M4" s="165">
        <f>IFERROR(VLOOKUP(B4,'[2]rptBudgetPerformance (19)'!$A$3:$N$58, 14, FALSE),"0")</f>
        <v>903250.44</v>
      </c>
      <c r="N4" s="165">
        <f>IFERROR(VLOOKUP(B4,'[2]rptBudgetPerformance (19)'!$A$3:$N$58, 14, FALSE),"0")</f>
        <v>903250.44</v>
      </c>
      <c r="O4" s="141">
        <f t="shared" si="1"/>
        <v>-38679.560000000056</v>
      </c>
      <c r="Q4" s="177">
        <f>IFERROR(VLOOKUP(B4,'[3]460'!$A$3:$P$46,9,FALSE),"0")</f>
        <v>0</v>
      </c>
      <c r="R4" s="177">
        <f>IFERROR(VLOOKUP(B4,'[3]460'!$A$3:$P$46,11,FALSE),"0")</f>
        <v>1203250</v>
      </c>
      <c r="S4" s="177"/>
      <c r="T4" s="177"/>
      <c r="U4" s="177"/>
      <c r="V4" s="177">
        <f>IFERROR(VLOOKUP(B4,'[3]460'!$A$3:$P$46,14,FALSE),"0")</f>
        <v>8677.5</v>
      </c>
      <c r="W4" s="177">
        <v>8677.5</v>
      </c>
      <c r="X4" s="177">
        <f t="shared" si="2"/>
        <v>-1194572.5</v>
      </c>
      <c r="Z4" s="179">
        <v>0</v>
      </c>
      <c r="AA4" s="179">
        <v>1194575</v>
      </c>
      <c r="AB4" s="174"/>
      <c r="AC4" s="174"/>
      <c r="AD4" s="174"/>
      <c r="AE4" s="179">
        <v>1188520.54</v>
      </c>
      <c r="AF4" s="179">
        <v>1188520.54</v>
      </c>
      <c r="AG4" s="174">
        <f t="shared" si="3"/>
        <v>-6054.4599999999627</v>
      </c>
      <c r="AI4" s="180">
        <v>6785</v>
      </c>
      <c r="AJ4" s="172"/>
      <c r="AK4" s="172">
        <v>6785</v>
      </c>
      <c r="AL4" s="172">
        <v>11699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8</v>
      </c>
      <c r="B5" s="143" t="s">
        <v>188</v>
      </c>
      <c r="C5" s="193" t="s">
        <v>82</v>
      </c>
      <c r="D5" s="193" t="s">
        <v>82</v>
      </c>
      <c r="E5" s="186">
        <v>900</v>
      </c>
      <c r="F5" s="143" t="str">
        <f t="shared" si="0"/>
        <v>8150.03</v>
      </c>
      <c r="G5" s="143" t="s">
        <v>198</v>
      </c>
      <c r="H5" s="165">
        <v>0</v>
      </c>
      <c r="I5" s="165">
        <f>IFERROR(VLOOKUP(B5,'[2]rptBudgetPerformance (19)'!$A$3:$N$58, 10, FALSE),"0")</f>
        <v>347000</v>
      </c>
      <c r="J5" s="141"/>
      <c r="K5" s="141"/>
      <c r="L5" s="141"/>
      <c r="M5" s="165">
        <f>IFERROR(VLOOKUP(B5,'[2]rptBudgetPerformance (19)'!$A$3:$N$58, 14, FALSE),"0")</f>
        <v>339150.75</v>
      </c>
      <c r="N5" s="165">
        <f>IFERROR(VLOOKUP(B5,'[2]rptBudgetPerformance (19)'!$A$3:$N$58, 14, FALSE),"0")</f>
        <v>339150.75</v>
      </c>
      <c r="O5" s="141"/>
      <c r="Q5" s="177">
        <f>IFERROR(VLOOKUP(B5,'[3]460'!$A$3:$P$46,9,FALSE),"0")</f>
        <v>0</v>
      </c>
      <c r="R5" s="177">
        <f>IFERROR(VLOOKUP(B5,'[3]460'!$A$3:$P$46,11,FALSE),"0")</f>
        <v>339150</v>
      </c>
      <c r="S5" s="177"/>
      <c r="T5" s="177"/>
      <c r="U5" s="177"/>
      <c r="V5" s="177">
        <f>IFERROR(VLOOKUP(B5,'[3]460'!$A$3:$P$46,14,FALSE),"0")</f>
        <v>7329.35</v>
      </c>
      <c r="W5" s="177">
        <v>7329.35</v>
      </c>
      <c r="X5" s="177"/>
      <c r="Z5" s="179">
        <v>0</v>
      </c>
      <c r="AA5" s="179">
        <v>331820</v>
      </c>
      <c r="AB5" s="174"/>
      <c r="AC5" s="174"/>
      <c r="AD5" s="174"/>
      <c r="AE5" s="179">
        <v>328544.69</v>
      </c>
      <c r="AF5" s="179">
        <v>328544.69</v>
      </c>
      <c r="AG5" s="174"/>
      <c r="AI5" s="180"/>
      <c r="AJ5" s="172"/>
      <c r="AK5" s="172"/>
      <c r="AL5" s="172">
        <v>0</v>
      </c>
      <c r="AM5" s="172"/>
      <c r="AN5" s="172"/>
      <c r="AO5" s="172"/>
      <c r="AP5" s="172"/>
      <c r="AQ5" s="172"/>
      <c r="AS5" s="142"/>
      <c r="AT5" s="142"/>
      <c r="AU5" s="142"/>
      <c r="AV5" s="142"/>
      <c r="AW5" s="142"/>
      <c r="AX5" s="142"/>
      <c r="AY5" s="142"/>
      <c r="AZ5" s="142"/>
    </row>
    <row r="6" spans="1:52" x14ac:dyDescent="0.2">
      <c r="A6" s="192">
        <v>8</v>
      </c>
      <c r="B6" s="143" t="s">
        <v>189</v>
      </c>
      <c r="C6" s="193" t="s">
        <v>82</v>
      </c>
      <c r="D6" s="193" t="s">
        <v>82</v>
      </c>
      <c r="E6" s="186">
        <v>900</v>
      </c>
      <c r="F6" s="143" t="str">
        <f t="shared" si="0"/>
        <v>8150.04</v>
      </c>
      <c r="G6" s="143" t="s">
        <v>199</v>
      </c>
      <c r="H6" s="165">
        <v>0</v>
      </c>
      <c r="I6" s="165">
        <f>IFERROR(VLOOKUP(B6,'[2]rptBudgetPerformance (19)'!$A$3:$N$58, 10, FALSE),"0")</f>
        <v>65000</v>
      </c>
      <c r="J6" s="141"/>
      <c r="K6" s="141"/>
      <c r="L6" s="141"/>
      <c r="M6" s="165">
        <f>IFERROR(VLOOKUP(B6,'[2]rptBudgetPerformance (19)'!$A$3:$N$58, 14, FALSE),"0")</f>
        <v>64988.39</v>
      </c>
      <c r="N6" s="165">
        <f>IFERROR(VLOOKUP(B6,'[2]rptBudgetPerformance (19)'!$A$3:$N$58, 14, FALSE),"0")</f>
        <v>64988.39</v>
      </c>
      <c r="O6" s="141"/>
      <c r="Q6" s="177">
        <f>IFERROR(VLOOKUP(B6,'[3]460'!$A$3:$P$46,9,FALSE),"0")</f>
        <v>0</v>
      </c>
      <c r="R6" s="177">
        <f>IFERROR(VLOOKUP(B6,'[3]460'!$A$3:$P$46,11,FALSE),"0")</f>
        <v>64990</v>
      </c>
      <c r="S6" s="177"/>
      <c r="T6" s="177"/>
      <c r="U6" s="177"/>
      <c r="V6" s="177">
        <f>IFERROR(VLOOKUP(B6,'[3]460'!$A$3:$P$46,14,FALSE),"0")</f>
        <v>0</v>
      </c>
      <c r="W6" s="177">
        <v>0</v>
      </c>
      <c r="X6" s="177"/>
      <c r="Z6" s="179">
        <v>0</v>
      </c>
      <c r="AA6" s="179">
        <v>64990</v>
      </c>
      <c r="AB6" s="174"/>
      <c r="AC6" s="174"/>
      <c r="AD6" s="174"/>
      <c r="AE6" s="179">
        <v>24686.7</v>
      </c>
      <c r="AF6" s="179">
        <v>24686.7</v>
      </c>
      <c r="AG6" s="174"/>
      <c r="AI6" s="180"/>
      <c r="AJ6" s="172"/>
      <c r="AK6" s="172"/>
      <c r="AL6" s="172"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8</v>
      </c>
      <c r="B7" s="143" t="s">
        <v>225</v>
      </c>
      <c r="C7" s="193" t="s">
        <v>82</v>
      </c>
      <c r="D7" s="193" t="s">
        <v>82</v>
      </c>
      <c r="E7" s="186">
        <v>900</v>
      </c>
      <c r="F7" s="143" t="str">
        <f t="shared" si="0"/>
        <v>8150.25</v>
      </c>
      <c r="G7" s="143" t="s">
        <v>226</v>
      </c>
      <c r="H7" s="165"/>
      <c r="I7" s="165"/>
      <c r="J7" s="141"/>
      <c r="K7" s="141"/>
      <c r="L7" s="141"/>
      <c r="M7" s="165"/>
      <c r="N7" s="165"/>
      <c r="O7" s="141"/>
      <c r="Q7" s="177"/>
      <c r="R7" s="177"/>
      <c r="S7" s="177"/>
      <c r="T7" s="177"/>
      <c r="U7" s="177"/>
      <c r="V7" s="177"/>
      <c r="W7" s="177"/>
      <c r="X7" s="177"/>
      <c r="Z7" s="179"/>
      <c r="AA7" s="179">
        <v>800000</v>
      </c>
      <c r="AB7" s="174"/>
      <c r="AC7" s="174"/>
      <c r="AD7" s="174"/>
      <c r="AE7" s="179">
        <v>645157.07999999996</v>
      </c>
      <c r="AF7" s="179">
        <v>645157.07999999996</v>
      </c>
      <c r="AG7" s="174"/>
      <c r="AI7" s="180"/>
      <c r="AJ7" s="172"/>
      <c r="AK7" s="172"/>
      <c r="AL7" s="172">
        <v>0</v>
      </c>
      <c r="AM7" s="172"/>
      <c r="AN7" s="172"/>
      <c r="AO7" s="172"/>
      <c r="AP7" s="172"/>
      <c r="AQ7" s="172"/>
      <c r="AS7" s="142"/>
      <c r="AT7" s="142"/>
      <c r="AU7" s="142"/>
      <c r="AV7" s="142"/>
      <c r="AW7" s="142"/>
      <c r="AX7" s="142"/>
      <c r="AY7" s="142"/>
      <c r="AZ7" s="142"/>
    </row>
    <row r="8" spans="1:52" x14ac:dyDescent="0.2">
      <c r="A8" s="192">
        <v>8</v>
      </c>
      <c r="B8" s="143" t="s">
        <v>190</v>
      </c>
      <c r="C8" s="193" t="s">
        <v>82</v>
      </c>
      <c r="D8" s="193" t="s">
        <v>82</v>
      </c>
      <c r="E8" s="186">
        <v>900</v>
      </c>
      <c r="F8" s="143" t="str">
        <f t="shared" si="0"/>
        <v>8150.40</v>
      </c>
      <c r="G8" s="143" t="s">
        <v>200</v>
      </c>
      <c r="H8" s="165">
        <v>0</v>
      </c>
      <c r="I8" s="165">
        <f>IFERROR(VLOOKUP(B8,'[2]rptBudgetPerformance (19)'!$A$3:$N$58, 10, FALSE),"0")</f>
        <v>974810</v>
      </c>
      <c r="J8" s="141"/>
      <c r="K8" s="141"/>
      <c r="L8" s="141"/>
      <c r="M8" s="165">
        <f>IFERROR(VLOOKUP(B8,'[2]rptBudgetPerformance (19)'!$A$3:$N$58, 14, FALSE),"0")</f>
        <v>953098.3</v>
      </c>
      <c r="N8" s="165">
        <f>IFERROR(VLOOKUP(B8,'[2]rptBudgetPerformance (19)'!$A$3:$N$58, 14, FALSE),"0")</f>
        <v>953098.3</v>
      </c>
      <c r="O8" s="141"/>
      <c r="Q8" s="177">
        <f>IFERROR(VLOOKUP(B8,'[3]460'!$A$3:$P$46,9,FALSE),"0")</f>
        <v>0</v>
      </c>
      <c r="R8" s="177">
        <f>IFERROR(VLOOKUP(B8,'[3]460'!$A$3:$P$46,11,FALSE),"0")</f>
        <v>453100</v>
      </c>
      <c r="S8" s="177"/>
      <c r="T8" s="177"/>
      <c r="U8" s="177"/>
      <c r="V8" s="177">
        <f>IFERROR(VLOOKUP(B8,'[3]460'!$A$3:$P$46,14,FALSE),"0")</f>
        <v>243033.18</v>
      </c>
      <c r="W8" s="177">
        <v>243033.18</v>
      </c>
      <c r="X8" s="177"/>
      <c r="Z8" s="179">
        <v>0</v>
      </c>
      <c r="AA8" s="179">
        <v>210070</v>
      </c>
      <c r="AB8" s="174"/>
      <c r="AC8" s="174"/>
      <c r="AD8" s="174"/>
      <c r="AE8" s="179">
        <v>107500.76</v>
      </c>
      <c r="AF8" s="179">
        <v>107500.76</v>
      </c>
      <c r="AG8" s="174"/>
      <c r="AI8" s="180"/>
      <c r="AJ8" s="172"/>
      <c r="AK8" s="172"/>
      <c r="AL8" s="172">
        <v>0</v>
      </c>
      <c r="AM8" s="172"/>
      <c r="AN8" s="172"/>
      <c r="AO8" s="172"/>
      <c r="AP8" s="172"/>
      <c r="AQ8" s="172"/>
      <c r="AS8" s="142"/>
      <c r="AT8" s="142"/>
      <c r="AU8" s="142"/>
      <c r="AV8" s="142"/>
      <c r="AW8" s="142"/>
      <c r="AX8" s="142"/>
      <c r="AY8" s="142"/>
      <c r="AZ8" s="142"/>
    </row>
    <row r="9" spans="1:52" x14ac:dyDescent="0.2">
      <c r="A9" s="192">
        <v>8</v>
      </c>
      <c r="B9" s="143" t="s">
        <v>227</v>
      </c>
      <c r="C9" s="193" t="s">
        <v>82</v>
      </c>
      <c r="D9" s="193" t="s">
        <v>82</v>
      </c>
      <c r="E9" s="186">
        <v>900</v>
      </c>
      <c r="F9" s="143" t="str">
        <f t="shared" si="0"/>
        <v>8150.41</v>
      </c>
      <c r="G9" s="143" t="s">
        <v>228</v>
      </c>
      <c r="H9" s="165"/>
      <c r="I9" s="165"/>
      <c r="J9" s="141"/>
      <c r="K9" s="141"/>
      <c r="L9" s="141"/>
      <c r="M9" s="165"/>
      <c r="N9" s="165"/>
      <c r="O9" s="141"/>
      <c r="Q9" s="177"/>
      <c r="R9" s="177"/>
      <c r="S9" s="177"/>
      <c r="T9" s="177"/>
      <c r="U9" s="177"/>
      <c r="V9" s="177"/>
      <c r="W9" s="177"/>
      <c r="X9" s="177"/>
      <c r="Z9" s="179"/>
      <c r="AA9" s="179">
        <v>181010</v>
      </c>
      <c r="AB9" s="174"/>
      <c r="AC9" s="174"/>
      <c r="AD9" s="174"/>
      <c r="AE9" s="179">
        <v>180976.65</v>
      </c>
      <c r="AF9" s="179">
        <v>180976.65</v>
      </c>
      <c r="AG9" s="174"/>
      <c r="AI9" s="180"/>
      <c r="AJ9" s="172"/>
      <c r="AK9" s="172"/>
      <c r="AL9" s="172">
        <v>0</v>
      </c>
      <c r="AM9" s="172"/>
      <c r="AN9" s="172"/>
      <c r="AO9" s="172"/>
      <c r="AP9" s="172"/>
      <c r="AQ9" s="172"/>
      <c r="AS9" s="142"/>
      <c r="AT9" s="142"/>
      <c r="AU9" s="142"/>
      <c r="AV9" s="142"/>
      <c r="AW9" s="142"/>
      <c r="AX9" s="142"/>
      <c r="AY9" s="142"/>
      <c r="AZ9" s="142"/>
    </row>
    <row r="10" spans="1:52" x14ac:dyDescent="0.2">
      <c r="A10" s="192">
        <v>8</v>
      </c>
      <c r="B10" s="143" t="s">
        <v>185</v>
      </c>
      <c r="C10" s="193" t="s">
        <v>82</v>
      </c>
      <c r="D10" s="193" t="s">
        <v>82</v>
      </c>
      <c r="E10" s="186">
        <v>900</v>
      </c>
      <c r="F10" s="143" t="str">
        <f t="shared" si="0"/>
        <v>8150.99</v>
      </c>
      <c r="G10" s="143" t="s">
        <v>186</v>
      </c>
      <c r="H10" s="165">
        <v>2609100</v>
      </c>
      <c r="I10" s="165">
        <f>IFERROR(VLOOKUP(B10,'[2]rptBudgetPerformance (19)'!$A$3:$N$58, 10, FALSE),"0")</f>
        <v>0</v>
      </c>
      <c r="J10" s="141"/>
      <c r="K10" s="141"/>
      <c r="L10" s="141"/>
      <c r="M10" s="165">
        <f>IFERROR(VLOOKUP(B10,'[2]rptBudgetPerformance (19)'!$A$3:$N$58, 14, FALSE),"0")</f>
        <v>0</v>
      </c>
      <c r="N10" s="165">
        <f>IFERROR(VLOOKUP(B10,'[2]rptBudgetPerformance (19)'!$A$3:$N$58, 14, FALSE),"0")</f>
        <v>0</v>
      </c>
      <c r="O10" s="141"/>
      <c r="Q10" s="177">
        <f>IFERROR(VLOOKUP(B10,'[3]460'!$A$3:$P$46,9,FALSE),"0")</f>
        <v>2606000</v>
      </c>
      <c r="R10" s="177">
        <f>IFERROR(VLOOKUP(B10,'[3]460'!$A$3:$P$46,11,FALSE),"0")</f>
        <v>0</v>
      </c>
      <c r="S10" s="177"/>
      <c r="T10" s="177"/>
      <c r="U10" s="177"/>
      <c r="V10" s="177">
        <f>IFERROR(VLOOKUP(B10,'[3]460'!$A$3:$P$46,14,FALSE),"0")</f>
        <v>0</v>
      </c>
      <c r="W10" s="177">
        <v>0</v>
      </c>
      <c r="X10" s="177"/>
      <c r="Z10" s="179">
        <v>1721880</v>
      </c>
      <c r="AA10" s="179">
        <v>0</v>
      </c>
      <c r="AB10" s="174"/>
      <c r="AC10" s="174"/>
      <c r="AD10" s="174"/>
      <c r="AE10" s="179">
        <v>0</v>
      </c>
      <c r="AF10" s="179">
        <v>0</v>
      </c>
      <c r="AG10" s="174"/>
      <c r="AI10" s="180"/>
      <c r="AJ10" s="172"/>
      <c r="AK10" s="172"/>
      <c r="AL10" s="172">
        <v>0</v>
      </c>
      <c r="AM10" s="172"/>
      <c r="AN10" s="172"/>
      <c r="AO10" s="172"/>
      <c r="AP10" s="172"/>
      <c r="AQ10" s="172"/>
      <c r="AS10" s="142"/>
      <c r="AT10" s="142"/>
      <c r="AU10" s="142"/>
      <c r="AV10" s="142"/>
      <c r="AW10" s="142"/>
      <c r="AX10" s="142"/>
      <c r="AY10" s="142"/>
      <c r="AZ10" s="142"/>
    </row>
    <row r="11" spans="1:52" x14ac:dyDescent="0.2">
      <c r="A11" s="192">
        <v>4</v>
      </c>
      <c r="B11" s="143" t="s">
        <v>207</v>
      </c>
      <c r="C11" s="193">
        <v>40</v>
      </c>
      <c r="D11" s="193">
        <v>50</v>
      </c>
      <c r="E11" s="186" t="s">
        <v>133</v>
      </c>
      <c r="F11" s="143" t="str">
        <f t="shared" si="0"/>
        <v>5000.01</v>
      </c>
      <c r="G11" s="143" t="s">
        <v>85</v>
      </c>
      <c r="H11" s="165">
        <v>13300</v>
      </c>
      <c r="I11" s="165">
        <f>IFERROR(VLOOKUP(B11,'[2]rptBudgetPerformance (19)'!$A$3:$N$58, 10, FALSE),"0")</f>
        <v>13300</v>
      </c>
      <c r="J11" s="141"/>
      <c r="K11" s="141"/>
      <c r="L11" s="141"/>
      <c r="M11" s="165">
        <f>IFERROR(VLOOKUP(B11,'[2]rptBudgetPerformance (19)'!$A$3:$N$58, 14, FALSE),"0")</f>
        <v>13300</v>
      </c>
      <c r="N11" s="165">
        <f>IFERROR(VLOOKUP(B11,'[2]rptBudgetPerformance (19)'!$A$3:$N$58, 14, FALSE),"0")</f>
        <v>13300</v>
      </c>
      <c r="O11" s="141"/>
      <c r="Q11" s="177"/>
      <c r="R11" s="177"/>
      <c r="S11" s="177"/>
      <c r="T11" s="177"/>
      <c r="U11" s="177"/>
      <c r="V11" s="177"/>
      <c r="W11" s="177"/>
      <c r="X11" s="177"/>
      <c r="Z11" s="179" t="s">
        <v>204</v>
      </c>
      <c r="AA11" s="179" t="s">
        <v>204</v>
      </c>
      <c r="AB11" s="174"/>
      <c r="AC11" s="174"/>
      <c r="AD11" s="174"/>
      <c r="AE11" s="179" t="s">
        <v>204</v>
      </c>
      <c r="AF11" s="179" t="s">
        <v>204</v>
      </c>
      <c r="AG11" s="174"/>
      <c r="AI11" s="180"/>
      <c r="AJ11" s="172"/>
      <c r="AK11" s="172"/>
      <c r="AL11" s="172">
        <v>0</v>
      </c>
      <c r="AM11" s="172"/>
      <c r="AN11" s="172"/>
      <c r="AO11" s="172"/>
      <c r="AP11" s="172"/>
      <c r="AQ11" s="172"/>
      <c r="AS11" s="142"/>
      <c r="AT11" s="142"/>
      <c r="AU11" s="142"/>
      <c r="AV11" s="142"/>
      <c r="AW11" s="142"/>
      <c r="AX11" s="142"/>
      <c r="AY11" s="142"/>
      <c r="AZ11" s="142"/>
    </row>
    <row r="12" spans="1:52" x14ac:dyDescent="0.2">
      <c r="A12" s="192">
        <v>4</v>
      </c>
      <c r="B12" s="143" t="s">
        <v>208</v>
      </c>
      <c r="C12" s="193">
        <v>40</v>
      </c>
      <c r="D12" s="193">
        <v>50</v>
      </c>
      <c r="E12" s="186" t="s">
        <v>133</v>
      </c>
      <c r="F12" s="143" t="str">
        <f t="shared" si="0"/>
        <v>5000.07</v>
      </c>
      <c r="G12" s="143" t="s">
        <v>217</v>
      </c>
      <c r="H12" s="165">
        <v>195</v>
      </c>
      <c r="I12" s="165">
        <f>IFERROR(VLOOKUP(B12,'[2]rptBudgetPerformance (19)'!$A$3:$N$58, 10, FALSE),"0")</f>
        <v>195</v>
      </c>
      <c r="J12" s="141"/>
      <c r="K12" s="141"/>
      <c r="L12" s="141"/>
      <c r="M12" s="165">
        <f>IFERROR(VLOOKUP(B12,'[2]rptBudgetPerformance (19)'!$A$3:$N$58, 14, FALSE),"0")</f>
        <v>195</v>
      </c>
      <c r="N12" s="165">
        <f>IFERROR(VLOOKUP(B12,'[2]rptBudgetPerformance (19)'!$A$3:$N$58, 14, FALSE),"0")</f>
        <v>195</v>
      </c>
      <c r="O12" s="141"/>
      <c r="Q12" s="177"/>
      <c r="R12" s="177"/>
      <c r="S12" s="177"/>
      <c r="T12" s="177"/>
      <c r="U12" s="177"/>
      <c r="V12" s="177"/>
      <c r="W12" s="177"/>
      <c r="X12" s="177"/>
      <c r="Z12" s="179" t="s">
        <v>204</v>
      </c>
      <c r="AA12" s="179" t="s">
        <v>204</v>
      </c>
      <c r="AB12" s="174"/>
      <c r="AC12" s="174"/>
      <c r="AD12" s="174"/>
      <c r="AE12" s="179" t="s">
        <v>204</v>
      </c>
      <c r="AF12" s="179" t="s">
        <v>204</v>
      </c>
      <c r="AG12" s="174"/>
      <c r="AI12" s="180"/>
      <c r="AJ12" s="172"/>
      <c r="AK12" s="172"/>
      <c r="AL12" s="172">
        <v>0</v>
      </c>
      <c r="AM12" s="172"/>
      <c r="AN12" s="172"/>
      <c r="AO12" s="172"/>
      <c r="AP12" s="172"/>
      <c r="AQ12" s="172"/>
      <c r="AS12" s="142"/>
      <c r="AT12" s="142"/>
      <c r="AU12" s="142"/>
      <c r="AV12" s="142"/>
      <c r="AW12" s="142"/>
      <c r="AX12" s="142"/>
      <c r="AY12" s="142"/>
      <c r="AZ12" s="142"/>
    </row>
    <row r="13" spans="1:52" x14ac:dyDescent="0.2">
      <c r="A13" s="192">
        <v>4</v>
      </c>
      <c r="B13" s="143" t="s">
        <v>224</v>
      </c>
      <c r="C13" s="193">
        <v>40</v>
      </c>
      <c r="D13" s="193">
        <v>50</v>
      </c>
      <c r="E13" s="186" t="s">
        <v>133</v>
      </c>
      <c r="F13" s="143" t="str">
        <f t="shared" si="0"/>
        <v>5100.00</v>
      </c>
      <c r="G13" s="143" t="s">
        <v>87</v>
      </c>
      <c r="H13" s="165">
        <v>2248</v>
      </c>
      <c r="I13" s="165">
        <v>2248</v>
      </c>
      <c r="J13" s="141"/>
      <c r="K13" s="141"/>
      <c r="L13" s="141"/>
      <c r="M13" s="165">
        <v>2248</v>
      </c>
      <c r="N13" s="165">
        <v>2248</v>
      </c>
      <c r="O13" s="141"/>
      <c r="Q13" s="177"/>
      <c r="R13" s="177"/>
      <c r="S13" s="177"/>
      <c r="T13" s="177"/>
      <c r="U13" s="177"/>
      <c r="V13" s="177"/>
      <c r="W13" s="177"/>
      <c r="X13" s="177"/>
      <c r="Z13" s="179" t="s">
        <v>204</v>
      </c>
      <c r="AA13" s="179" t="s">
        <v>204</v>
      </c>
      <c r="AB13" s="174"/>
      <c r="AC13" s="174"/>
      <c r="AD13" s="174"/>
      <c r="AE13" s="179" t="s">
        <v>204</v>
      </c>
      <c r="AF13" s="179" t="s">
        <v>204</v>
      </c>
      <c r="AG13" s="174"/>
      <c r="AI13" s="180"/>
      <c r="AJ13" s="172"/>
      <c r="AK13" s="172"/>
      <c r="AL13" s="172">
        <v>0</v>
      </c>
      <c r="AM13" s="172"/>
      <c r="AN13" s="172"/>
      <c r="AO13" s="172"/>
      <c r="AP13" s="172"/>
      <c r="AQ13" s="172"/>
      <c r="AS13" s="142"/>
      <c r="AT13" s="142"/>
      <c r="AU13" s="142"/>
      <c r="AV13" s="142"/>
      <c r="AW13" s="142"/>
      <c r="AX13" s="142"/>
      <c r="AY13" s="142"/>
      <c r="AZ13" s="142"/>
    </row>
    <row r="14" spans="1:52" x14ac:dyDescent="0.2">
      <c r="A14" s="192">
        <v>4</v>
      </c>
      <c r="B14" s="143" t="s">
        <v>209</v>
      </c>
      <c r="C14" s="193">
        <v>40</v>
      </c>
      <c r="D14" s="193">
        <v>50</v>
      </c>
      <c r="E14" s="186" t="s">
        <v>133</v>
      </c>
      <c r="F14" s="143" t="str">
        <f t="shared" si="0"/>
        <v>5100.01</v>
      </c>
      <c r="G14" s="143" t="s">
        <v>88</v>
      </c>
      <c r="H14" s="165">
        <v>642</v>
      </c>
      <c r="I14" s="165">
        <f>IFERROR(VLOOKUP(B14,'[2]rptBudgetPerformance (19)'!$A$3:$N$58, 10, FALSE),"0")</f>
        <v>642</v>
      </c>
      <c r="J14" s="141"/>
      <c r="K14" s="141"/>
      <c r="L14" s="141"/>
      <c r="M14" s="165">
        <f>IFERROR(VLOOKUP(B14,'[2]rptBudgetPerformance (19)'!$A$3:$N$58, 14, FALSE),"0")</f>
        <v>642</v>
      </c>
      <c r="N14" s="165">
        <f>IFERROR(VLOOKUP(B14,'[2]rptBudgetPerformance (19)'!$A$3:$N$58, 14, FALSE),"0")</f>
        <v>642</v>
      </c>
      <c r="O14" s="141"/>
      <c r="Q14" s="177"/>
      <c r="R14" s="177"/>
      <c r="S14" s="177"/>
      <c r="T14" s="177"/>
      <c r="U14" s="177"/>
      <c r="V14" s="177"/>
      <c r="W14" s="177"/>
      <c r="X14" s="177"/>
      <c r="Z14" s="179" t="s">
        <v>204</v>
      </c>
      <c r="AA14" s="179" t="s">
        <v>204</v>
      </c>
      <c r="AB14" s="174"/>
      <c r="AC14" s="174"/>
      <c r="AD14" s="174"/>
      <c r="AE14" s="179" t="s">
        <v>204</v>
      </c>
      <c r="AF14" s="179" t="s">
        <v>204</v>
      </c>
      <c r="AG14" s="174"/>
      <c r="AI14" s="180"/>
      <c r="AJ14" s="172"/>
      <c r="AK14" s="172"/>
      <c r="AL14" s="172">
        <v>0</v>
      </c>
      <c r="AM14" s="172"/>
      <c r="AN14" s="172"/>
      <c r="AO14" s="172"/>
      <c r="AP14" s="172"/>
      <c r="AQ14" s="172"/>
      <c r="AS14" s="142"/>
      <c r="AT14" s="142"/>
      <c r="AU14" s="142"/>
      <c r="AV14" s="142"/>
      <c r="AW14" s="142"/>
      <c r="AX14" s="142"/>
      <c r="AY14" s="142"/>
      <c r="AZ14" s="142"/>
    </row>
    <row r="15" spans="1:52" x14ac:dyDescent="0.2">
      <c r="A15" s="192">
        <v>4</v>
      </c>
      <c r="B15" s="143" t="s">
        <v>210</v>
      </c>
      <c r="C15" s="193">
        <v>40</v>
      </c>
      <c r="D15" s="193">
        <v>50</v>
      </c>
      <c r="E15" s="186" t="s">
        <v>133</v>
      </c>
      <c r="F15" s="143" t="str">
        <f t="shared" si="0"/>
        <v>5100.02</v>
      </c>
      <c r="G15" s="143" t="s">
        <v>89</v>
      </c>
      <c r="H15" s="165">
        <v>2191</v>
      </c>
      <c r="I15" s="165">
        <f>IFERROR(VLOOKUP(B15,'[2]rptBudgetPerformance (19)'!$A$3:$N$58, 10, FALSE),"0")</f>
        <v>2191</v>
      </c>
      <c r="J15" s="141"/>
      <c r="K15" s="141"/>
      <c r="L15" s="141"/>
      <c r="M15" s="165">
        <f>IFERROR(VLOOKUP(B15,'[2]rptBudgetPerformance (19)'!$A$3:$N$58, 14, FALSE),"0")</f>
        <v>2191</v>
      </c>
      <c r="N15" s="165">
        <f>IFERROR(VLOOKUP(B15,'[2]rptBudgetPerformance (19)'!$A$3:$N$58, 14, FALSE),"0")</f>
        <v>2191</v>
      </c>
      <c r="O15" s="141"/>
      <c r="Q15" s="177"/>
      <c r="R15" s="177"/>
      <c r="S15" s="177"/>
      <c r="T15" s="177"/>
      <c r="U15" s="177"/>
      <c r="V15" s="177"/>
      <c r="W15" s="177"/>
      <c r="X15" s="177"/>
      <c r="Z15" s="179" t="s">
        <v>204</v>
      </c>
      <c r="AA15" s="179" t="s">
        <v>204</v>
      </c>
      <c r="AB15" s="174"/>
      <c r="AC15" s="174"/>
      <c r="AD15" s="174"/>
      <c r="AE15" s="179" t="s">
        <v>204</v>
      </c>
      <c r="AF15" s="179" t="s">
        <v>204</v>
      </c>
      <c r="AG15" s="174"/>
      <c r="AI15" s="180"/>
      <c r="AJ15" s="172"/>
      <c r="AK15" s="172"/>
      <c r="AL15" s="172">
        <v>0</v>
      </c>
      <c r="AM15" s="172"/>
      <c r="AN15" s="172"/>
      <c r="AO15" s="172"/>
      <c r="AP15" s="172"/>
      <c r="AQ15" s="172"/>
      <c r="AS15" s="142"/>
      <c r="AT15" s="142"/>
      <c r="AU15" s="142"/>
      <c r="AV15" s="142"/>
      <c r="AW15" s="142"/>
      <c r="AX15" s="142"/>
      <c r="AY15" s="142"/>
      <c r="AZ15" s="142"/>
    </row>
    <row r="16" spans="1:52" x14ac:dyDescent="0.2">
      <c r="A16" s="192">
        <v>4</v>
      </c>
      <c r="B16" s="143" t="s">
        <v>211</v>
      </c>
      <c r="C16" s="193">
        <v>40</v>
      </c>
      <c r="D16" s="193">
        <v>50</v>
      </c>
      <c r="E16" s="186" t="s">
        <v>133</v>
      </c>
      <c r="F16" s="143" t="str">
        <f t="shared" si="0"/>
        <v>5100.03</v>
      </c>
      <c r="G16" s="143" t="s">
        <v>90</v>
      </c>
      <c r="H16" s="165">
        <v>175</v>
      </c>
      <c r="I16" s="165">
        <f>IFERROR(VLOOKUP(B16,'[2]rptBudgetPerformance (19)'!$A$3:$N$58, 10, FALSE),"0")</f>
        <v>175</v>
      </c>
      <c r="J16" s="141"/>
      <c r="K16" s="141"/>
      <c r="L16" s="141"/>
      <c r="M16" s="165">
        <f>IFERROR(VLOOKUP(B16,'[2]rptBudgetPerformance (19)'!$A$3:$N$58, 14, FALSE),"0")</f>
        <v>175</v>
      </c>
      <c r="N16" s="165">
        <f>IFERROR(VLOOKUP(B16,'[2]rptBudgetPerformance (19)'!$A$3:$N$58, 14, FALSE),"0")</f>
        <v>175</v>
      </c>
      <c r="O16" s="141"/>
      <c r="Q16" s="177"/>
      <c r="R16" s="177"/>
      <c r="S16" s="177"/>
      <c r="T16" s="177"/>
      <c r="U16" s="177"/>
      <c r="V16" s="177"/>
      <c r="W16" s="177"/>
      <c r="X16" s="177"/>
      <c r="Z16" s="179" t="s">
        <v>204</v>
      </c>
      <c r="AA16" s="179" t="s">
        <v>204</v>
      </c>
      <c r="AB16" s="174"/>
      <c r="AC16" s="174"/>
      <c r="AD16" s="174"/>
      <c r="AE16" s="179" t="s">
        <v>204</v>
      </c>
      <c r="AF16" s="179" t="s">
        <v>204</v>
      </c>
      <c r="AG16" s="174"/>
      <c r="AI16" s="180"/>
      <c r="AJ16" s="172"/>
      <c r="AK16" s="172"/>
      <c r="AL16" s="172">
        <v>0</v>
      </c>
      <c r="AM16" s="172"/>
      <c r="AN16" s="172"/>
      <c r="AO16" s="172"/>
      <c r="AP16" s="172"/>
      <c r="AQ16" s="172"/>
      <c r="AS16" s="142"/>
      <c r="AT16" s="142"/>
      <c r="AU16" s="142"/>
      <c r="AV16" s="142"/>
      <c r="AW16" s="142"/>
      <c r="AX16" s="142"/>
      <c r="AY16" s="142"/>
      <c r="AZ16" s="142"/>
    </row>
    <row r="17" spans="1:52" x14ac:dyDescent="0.2">
      <c r="A17" s="192">
        <v>4</v>
      </c>
      <c r="B17" s="143" t="s">
        <v>212</v>
      </c>
      <c r="C17" s="193">
        <v>40</v>
      </c>
      <c r="D17" s="193">
        <v>50</v>
      </c>
      <c r="E17" s="186" t="s">
        <v>133</v>
      </c>
      <c r="F17" s="143" t="str">
        <f t="shared" si="0"/>
        <v>5100.04</v>
      </c>
      <c r="G17" s="143" t="s">
        <v>91</v>
      </c>
      <c r="H17" s="165">
        <v>25</v>
      </c>
      <c r="I17" s="165">
        <f>IFERROR(VLOOKUP(B17,'[2]rptBudgetPerformance (19)'!$A$3:$N$58, 10, FALSE),"0")</f>
        <v>25</v>
      </c>
      <c r="J17" s="141"/>
      <c r="K17" s="141"/>
      <c r="L17" s="141"/>
      <c r="M17" s="165">
        <f>IFERROR(VLOOKUP(B17,'[2]rptBudgetPerformance (19)'!$A$3:$N$58, 14, FALSE),"0")</f>
        <v>25</v>
      </c>
      <c r="N17" s="165">
        <f>IFERROR(VLOOKUP(B17,'[2]rptBudgetPerformance (19)'!$A$3:$N$58, 14, FALSE),"0")</f>
        <v>25</v>
      </c>
      <c r="O17" s="141"/>
      <c r="Q17" s="177"/>
      <c r="R17" s="177"/>
      <c r="S17" s="177"/>
      <c r="T17" s="177"/>
      <c r="U17" s="177"/>
      <c r="V17" s="177"/>
      <c r="W17" s="177"/>
      <c r="X17" s="177"/>
      <c r="Z17" s="179" t="s">
        <v>204</v>
      </c>
      <c r="AA17" s="179" t="s">
        <v>204</v>
      </c>
      <c r="AB17" s="174"/>
      <c r="AC17" s="174"/>
      <c r="AD17" s="174"/>
      <c r="AE17" s="179" t="s">
        <v>204</v>
      </c>
      <c r="AF17" s="179" t="s">
        <v>204</v>
      </c>
      <c r="AG17" s="174"/>
      <c r="AI17" s="180"/>
      <c r="AJ17" s="172"/>
      <c r="AK17" s="172"/>
      <c r="AL17" s="172">
        <v>0</v>
      </c>
      <c r="AM17" s="172"/>
      <c r="AN17" s="172"/>
      <c r="AO17" s="172"/>
      <c r="AP17" s="172"/>
      <c r="AQ17" s="172"/>
      <c r="AS17" s="142"/>
      <c r="AT17" s="142"/>
      <c r="AU17" s="142"/>
      <c r="AV17" s="142"/>
      <c r="AW17" s="142"/>
      <c r="AX17" s="142"/>
      <c r="AY17" s="142"/>
      <c r="AZ17" s="142"/>
    </row>
    <row r="18" spans="1:52" x14ac:dyDescent="0.2">
      <c r="A18" s="192">
        <v>4</v>
      </c>
      <c r="B18" s="143" t="s">
        <v>213</v>
      </c>
      <c r="C18" s="193">
        <v>40</v>
      </c>
      <c r="D18" s="193">
        <v>50</v>
      </c>
      <c r="E18" s="186" t="s">
        <v>133</v>
      </c>
      <c r="F18" s="143" t="str">
        <f t="shared" si="0"/>
        <v>5100.05</v>
      </c>
      <c r="G18" s="143" t="s">
        <v>92</v>
      </c>
      <c r="H18" s="165">
        <v>35</v>
      </c>
      <c r="I18" s="165">
        <f>IFERROR(VLOOKUP(B18,'[2]rptBudgetPerformance (19)'!$A$3:$N$58, 10, FALSE),"0")</f>
        <v>35</v>
      </c>
      <c r="J18" s="141"/>
      <c r="K18" s="141"/>
      <c r="L18" s="141"/>
      <c r="M18" s="165">
        <f>IFERROR(VLOOKUP(B18,'[2]rptBudgetPerformance (19)'!$A$3:$N$58, 14, FALSE),"0")</f>
        <v>35</v>
      </c>
      <c r="N18" s="165">
        <f>IFERROR(VLOOKUP(B18,'[2]rptBudgetPerformance (19)'!$A$3:$N$58, 14, FALSE),"0")</f>
        <v>35</v>
      </c>
      <c r="O18" s="141"/>
      <c r="Q18" s="177"/>
      <c r="R18" s="177"/>
      <c r="S18" s="177"/>
      <c r="T18" s="177"/>
      <c r="U18" s="177"/>
      <c r="V18" s="177"/>
      <c r="W18" s="177"/>
      <c r="X18" s="177"/>
      <c r="Z18" s="179" t="s">
        <v>204</v>
      </c>
      <c r="AA18" s="179" t="s">
        <v>204</v>
      </c>
      <c r="AB18" s="174"/>
      <c r="AC18" s="174"/>
      <c r="AD18" s="174"/>
      <c r="AE18" s="179" t="s">
        <v>204</v>
      </c>
      <c r="AF18" s="179" t="s">
        <v>204</v>
      </c>
      <c r="AG18" s="174"/>
      <c r="AI18" s="180"/>
      <c r="AJ18" s="172"/>
      <c r="AK18" s="172"/>
      <c r="AL18" s="172">
        <v>0</v>
      </c>
      <c r="AM18" s="172"/>
      <c r="AN18" s="172"/>
      <c r="AO18" s="172"/>
      <c r="AP18" s="172"/>
      <c r="AQ18" s="172"/>
      <c r="AS18" s="142"/>
      <c r="AT18" s="142"/>
      <c r="AU18" s="142"/>
      <c r="AV18" s="142"/>
      <c r="AW18" s="142"/>
      <c r="AX18" s="142"/>
      <c r="AY18" s="142"/>
      <c r="AZ18" s="142"/>
    </row>
    <row r="19" spans="1:52" x14ac:dyDescent="0.2">
      <c r="A19" s="192">
        <v>4</v>
      </c>
      <c r="B19" s="143" t="s">
        <v>214</v>
      </c>
      <c r="C19" s="193">
        <v>40</v>
      </c>
      <c r="D19" s="193">
        <v>50</v>
      </c>
      <c r="E19" s="186" t="s">
        <v>133</v>
      </c>
      <c r="F19" s="143" t="str">
        <f t="shared" si="0"/>
        <v>5100.07</v>
      </c>
      <c r="G19" s="143" t="s">
        <v>94</v>
      </c>
      <c r="H19" s="165">
        <v>95</v>
      </c>
      <c r="I19" s="165">
        <f>IFERROR(VLOOKUP(B19,'[2]rptBudgetPerformance (19)'!$A$3:$N$58, 10, FALSE),"0")</f>
        <v>95</v>
      </c>
      <c r="J19" s="141"/>
      <c r="K19" s="141"/>
      <c r="L19" s="141"/>
      <c r="M19" s="165">
        <f>IFERROR(VLOOKUP(B19,'[2]rptBudgetPerformance (19)'!$A$3:$N$58, 14, FALSE),"0")</f>
        <v>95</v>
      </c>
      <c r="N19" s="165">
        <f>IFERROR(VLOOKUP(B19,'[2]rptBudgetPerformance (19)'!$A$3:$N$58, 14, FALSE),"0")</f>
        <v>95</v>
      </c>
      <c r="O19" s="141"/>
      <c r="Q19" s="177"/>
      <c r="R19" s="177"/>
      <c r="S19" s="177"/>
      <c r="T19" s="177"/>
      <c r="U19" s="177"/>
      <c r="V19" s="177"/>
      <c r="W19" s="177"/>
      <c r="X19" s="177"/>
      <c r="Z19" s="179" t="s">
        <v>204</v>
      </c>
      <c r="AA19" s="179" t="s">
        <v>204</v>
      </c>
      <c r="AB19" s="174"/>
      <c r="AC19" s="174"/>
      <c r="AD19" s="174"/>
      <c r="AE19" s="179" t="s">
        <v>204</v>
      </c>
      <c r="AF19" s="179" t="s">
        <v>204</v>
      </c>
      <c r="AG19" s="174"/>
      <c r="AI19" s="180"/>
      <c r="AJ19" s="172"/>
      <c r="AK19" s="172"/>
      <c r="AL19" s="172">
        <v>0</v>
      </c>
      <c r="AM19" s="172"/>
      <c r="AN19" s="172"/>
      <c r="AO19" s="172"/>
      <c r="AP19" s="172"/>
      <c r="AQ19" s="172"/>
      <c r="AS19" s="142"/>
      <c r="AT19" s="142"/>
      <c r="AU19" s="142"/>
      <c r="AV19" s="142"/>
      <c r="AW19" s="142"/>
      <c r="AX19" s="142"/>
      <c r="AY19" s="142"/>
      <c r="AZ19" s="142"/>
    </row>
    <row r="20" spans="1:52" x14ac:dyDescent="0.2">
      <c r="A20" s="192">
        <v>4</v>
      </c>
      <c r="B20" s="143" t="s">
        <v>215</v>
      </c>
      <c r="C20" s="193">
        <v>40</v>
      </c>
      <c r="D20" s="193">
        <v>50</v>
      </c>
      <c r="E20" s="186" t="s">
        <v>133</v>
      </c>
      <c r="F20" s="143" t="str">
        <f t="shared" si="0"/>
        <v>5100.11</v>
      </c>
      <c r="G20" s="143" t="s">
        <v>95</v>
      </c>
      <c r="H20" s="165">
        <v>195</v>
      </c>
      <c r="I20" s="165">
        <f>IFERROR(VLOOKUP(B20,'[2]rptBudgetPerformance (19)'!$A$3:$N$58, 10, FALSE),"0")</f>
        <v>195</v>
      </c>
      <c r="J20" s="141"/>
      <c r="K20" s="141"/>
      <c r="L20" s="141"/>
      <c r="M20" s="165">
        <f>IFERROR(VLOOKUP(B20,'[2]rptBudgetPerformance (19)'!$A$3:$N$58, 14, FALSE),"0")</f>
        <v>195</v>
      </c>
      <c r="N20" s="165">
        <f>IFERROR(VLOOKUP(B20,'[2]rptBudgetPerformance (19)'!$A$3:$N$58, 14, FALSE),"0")</f>
        <v>195</v>
      </c>
      <c r="O20" s="141"/>
      <c r="Q20" s="177"/>
      <c r="R20" s="177"/>
      <c r="S20" s="177"/>
      <c r="T20" s="177"/>
      <c r="U20" s="177"/>
      <c r="V20" s="177"/>
      <c r="W20" s="177"/>
      <c r="X20" s="177"/>
      <c r="Z20" s="179" t="s">
        <v>204</v>
      </c>
      <c r="AA20" s="179" t="s">
        <v>204</v>
      </c>
      <c r="AB20" s="174"/>
      <c r="AC20" s="174"/>
      <c r="AD20" s="174"/>
      <c r="AE20" s="179" t="s">
        <v>204</v>
      </c>
      <c r="AF20" s="179" t="s">
        <v>204</v>
      </c>
      <c r="AG20" s="174"/>
      <c r="AI20" s="180"/>
      <c r="AJ20" s="172"/>
      <c r="AK20" s="172"/>
      <c r="AL20" s="172">
        <v>0</v>
      </c>
      <c r="AM20" s="172"/>
      <c r="AN20" s="172"/>
      <c r="AO20" s="172"/>
      <c r="AP20" s="172"/>
      <c r="AQ20" s="172"/>
      <c r="AS20" s="142"/>
      <c r="AT20" s="142"/>
      <c r="AU20" s="142"/>
      <c r="AV20" s="142"/>
      <c r="AW20" s="142"/>
      <c r="AX20" s="142"/>
      <c r="AY20" s="142"/>
      <c r="AZ20" s="142"/>
    </row>
    <row r="21" spans="1:52" x14ac:dyDescent="0.2">
      <c r="A21" s="192">
        <v>4</v>
      </c>
      <c r="B21" s="143" t="s">
        <v>216</v>
      </c>
      <c r="C21" s="193">
        <v>40</v>
      </c>
      <c r="D21" s="193">
        <v>50</v>
      </c>
      <c r="E21" s="186" t="s">
        <v>133</v>
      </c>
      <c r="F21" s="143" t="str">
        <f t="shared" si="0"/>
        <v>5100.15</v>
      </c>
      <c r="G21" s="143" t="s">
        <v>218</v>
      </c>
      <c r="H21" s="165">
        <v>144</v>
      </c>
      <c r="I21" s="165">
        <f>IFERROR(VLOOKUP(B21,'[2]rptBudgetPerformance (19)'!$A$3:$N$58, 10, FALSE),"0")</f>
        <v>144</v>
      </c>
      <c r="J21" s="141"/>
      <c r="K21" s="141"/>
      <c r="L21" s="141"/>
      <c r="M21" s="165">
        <f>IFERROR(VLOOKUP(B21,'[2]rptBudgetPerformance (19)'!$A$3:$N$58, 14, FALSE),"0")</f>
        <v>144</v>
      </c>
      <c r="N21" s="165">
        <f>IFERROR(VLOOKUP(B21,'[2]rptBudgetPerformance (19)'!$A$3:$N$58, 14, FALSE),"0")</f>
        <v>144</v>
      </c>
      <c r="O21" s="141"/>
      <c r="Q21" s="177"/>
      <c r="R21" s="177"/>
      <c r="S21" s="177"/>
      <c r="T21" s="177"/>
      <c r="U21" s="177"/>
      <c r="V21" s="177"/>
      <c r="W21" s="177"/>
      <c r="X21" s="177"/>
      <c r="Z21" s="179" t="s">
        <v>204</v>
      </c>
      <c r="AA21" s="179" t="s">
        <v>204</v>
      </c>
      <c r="AB21" s="174"/>
      <c r="AC21" s="174"/>
      <c r="AD21" s="174"/>
      <c r="AE21" s="179" t="s">
        <v>204</v>
      </c>
      <c r="AF21" s="179" t="s">
        <v>204</v>
      </c>
      <c r="AG21" s="174"/>
      <c r="AI21" s="180"/>
      <c r="AJ21" s="172"/>
      <c r="AK21" s="172"/>
      <c r="AL21" s="172">
        <v>0</v>
      </c>
      <c r="AM21" s="172"/>
      <c r="AN21" s="172"/>
      <c r="AO21" s="172"/>
      <c r="AP21" s="172"/>
      <c r="AQ21" s="172"/>
      <c r="AS21" s="142"/>
      <c r="AT21" s="142"/>
      <c r="AU21" s="142"/>
      <c r="AV21" s="142"/>
      <c r="AW21" s="142"/>
      <c r="AX21" s="142"/>
      <c r="AY21" s="142"/>
      <c r="AZ21" s="142"/>
    </row>
    <row r="22" spans="1:52" x14ac:dyDescent="0.2">
      <c r="A22" s="192">
        <v>6</v>
      </c>
      <c r="B22" s="143" t="s">
        <v>191</v>
      </c>
      <c r="C22" s="193">
        <v>40</v>
      </c>
      <c r="D22" s="193">
        <v>50</v>
      </c>
      <c r="E22" s="186" t="s">
        <v>133</v>
      </c>
      <c r="F22" s="143" t="str">
        <f t="shared" si="0"/>
        <v>6300.01</v>
      </c>
      <c r="G22" s="143" t="s">
        <v>129</v>
      </c>
      <c r="H22" s="165">
        <v>500</v>
      </c>
      <c r="I22" s="165">
        <f>IFERROR(VLOOKUP(B22,'[2]rptBudgetPerformance (19)'!$A$3:$N$58, 10, FALSE),"0")</f>
        <v>500</v>
      </c>
      <c r="J22" s="141"/>
      <c r="K22" s="141"/>
      <c r="L22" s="141"/>
      <c r="M22" s="165">
        <f>IFERROR(VLOOKUP(B22,'[2]rptBudgetPerformance (19)'!$A$3:$N$58, 14, FALSE),"0")</f>
        <v>500</v>
      </c>
      <c r="N22" s="165">
        <f>IFERROR(VLOOKUP(B22,'[2]rptBudgetPerformance (19)'!$A$3:$N$58, 14, FALSE),"0")</f>
        <v>500</v>
      </c>
      <c r="O22" s="141"/>
      <c r="Q22" s="177">
        <f>IFERROR(VLOOKUP(B22,'[3]460'!$A$3:$P$46,9,FALSE),"0")</f>
        <v>500</v>
      </c>
      <c r="R22" s="177">
        <f>IFERROR(VLOOKUP(B22,'[3]460'!$A$3:$P$46,11,FALSE),"0")</f>
        <v>500</v>
      </c>
      <c r="S22" s="177"/>
      <c r="T22" s="177"/>
      <c r="U22" s="177"/>
      <c r="V22" s="177">
        <f>IFERROR(VLOOKUP(B22,'[3]460'!$A$3:$P$46,14,FALSE),"0")</f>
        <v>0</v>
      </c>
      <c r="W22" s="177">
        <v>0</v>
      </c>
      <c r="X22" s="177"/>
      <c r="Z22" s="179" t="s">
        <v>204</v>
      </c>
      <c r="AA22" s="179" t="s">
        <v>204</v>
      </c>
      <c r="AB22" s="174"/>
      <c r="AC22" s="174"/>
      <c r="AD22" s="174"/>
      <c r="AE22" s="179" t="s">
        <v>204</v>
      </c>
      <c r="AF22" s="179" t="s">
        <v>204</v>
      </c>
      <c r="AG22" s="174"/>
      <c r="AI22" s="180"/>
      <c r="AJ22" s="172"/>
      <c r="AK22" s="172"/>
      <c r="AL22" s="172">
        <v>0</v>
      </c>
      <c r="AM22" s="172"/>
      <c r="AN22" s="172"/>
      <c r="AO22" s="172"/>
      <c r="AP22" s="172"/>
      <c r="AQ22" s="172"/>
      <c r="AS22" s="142"/>
      <c r="AT22" s="142"/>
      <c r="AU22" s="142"/>
      <c r="AV22" s="142"/>
      <c r="AW22" s="142"/>
      <c r="AX22" s="142"/>
      <c r="AY22" s="142"/>
      <c r="AZ22" s="142"/>
    </row>
    <row r="23" spans="1:52" x14ac:dyDescent="0.2">
      <c r="A23" s="192">
        <v>7</v>
      </c>
      <c r="B23" s="143" t="s">
        <v>192</v>
      </c>
      <c r="C23" s="193">
        <v>40</v>
      </c>
      <c r="D23" s="193">
        <v>50</v>
      </c>
      <c r="E23" s="186" t="s">
        <v>133</v>
      </c>
      <c r="F23" s="143" t="str">
        <f t="shared" si="0"/>
        <v>7000.03</v>
      </c>
      <c r="G23" s="143" t="s">
        <v>83</v>
      </c>
      <c r="H23" s="165">
        <v>0</v>
      </c>
      <c r="I23" s="165">
        <f>IFERROR(VLOOKUP(B23,'[2]rptBudgetPerformance (19)'!$A$3:$N$58, 10, FALSE),"0")</f>
        <v>720</v>
      </c>
      <c r="J23" s="141"/>
      <c r="K23" s="141"/>
      <c r="L23" s="141"/>
      <c r="M23" s="165">
        <f>IFERROR(VLOOKUP(B23,'[2]rptBudgetPerformance (19)'!$A$3:$N$58, 14, FALSE),"0")</f>
        <v>720</v>
      </c>
      <c r="N23" s="165">
        <f>IFERROR(VLOOKUP(B23,'[2]rptBudgetPerformance (19)'!$A$3:$N$58, 14, FALSE),"0")</f>
        <v>720</v>
      </c>
      <c r="O23" s="141"/>
      <c r="Q23" s="177">
        <f>IFERROR(VLOOKUP(B23,'[3]460'!$A$3:$P$46,9,FALSE),"0")</f>
        <v>0</v>
      </c>
      <c r="R23" s="177">
        <f>IFERROR(VLOOKUP(B23,'[3]460'!$A$3:$P$46,11,FALSE),"0")</f>
        <v>720</v>
      </c>
      <c r="S23" s="177"/>
      <c r="T23" s="177"/>
      <c r="U23" s="177"/>
      <c r="V23" s="177">
        <f>IFERROR(VLOOKUP(B23,'[3]460'!$A$3:$P$46,14,FALSE),"0")</f>
        <v>0</v>
      </c>
      <c r="W23" s="177">
        <v>0</v>
      </c>
      <c r="X23" s="177"/>
      <c r="Z23" s="179" t="s">
        <v>204</v>
      </c>
      <c r="AA23" s="179" t="s">
        <v>204</v>
      </c>
      <c r="AB23" s="174"/>
      <c r="AC23" s="174"/>
      <c r="AD23" s="174"/>
      <c r="AE23" s="179" t="s">
        <v>204</v>
      </c>
      <c r="AF23" s="179" t="s">
        <v>204</v>
      </c>
      <c r="AG23" s="174"/>
      <c r="AI23" s="180"/>
      <c r="AJ23" s="172"/>
      <c r="AK23" s="172"/>
      <c r="AL23" s="172">
        <v>0</v>
      </c>
      <c r="AM23" s="172"/>
      <c r="AN23" s="172"/>
      <c r="AO23" s="172"/>
      <c r="AP23" s="172"/>
      <c r="AQ23" s="172"/>
      <c r="AS23" s="142"/>
      <c r="AT23" s="142"/>
      <c r="AU23" s="142"/>
      <c r="AV23" s="142"/>
      <c r="AW23" s="142"/>
      <c r="AX23" s="142"/>
      <c r="AY23" s="142"/>
      <c r="AZ23" s="142"/>
    </row>
    <row r="24" spans="1:52" x14ac:dyDescent="0.2">
      <c r="A24" s="192">
        <v>4</v>
      </c>
      <c r="B24" s="143" t="s">
        <v>148</v>
      </c>
      <c r="C24" s="193">
        <v>40</v>
      </c>
      <c r="D24" s="193">
        <v>50</v>
      </c>
      <c r="E24" s="193" t="s">
        <v>133</v>
      </c>
      <c r="F24" s="143" t="str">
        <f t="shared" si="0"/>
        <v>5100.06</v>
      </c>
      <c r="G24" s="143" t="s">
        <v>93</v>
      </c>
      <c r="H24" s="165">
        <v>370</v>
      </c>
      <c r="I24" s="165">
        <f>IFERROR(VLOOKUP(B24,'[2]rptBudgetPerformance (19)'!$A$3:$N$58, 10, FALSE),"0")</f>
        <v>370</v>
      </c>
      <c r="J24" s="141"/>
      <c r="K24" s="141"/>
      <c r="L24" s="141"/>
      <c r="M24" s="165">
        <f>IFERROR(VLOOKUP(B24,'[2]rptBudgetPerformance (19)'!$A$3:$N$58, 14, FALSE),"0")</f>
        <v>0</v>
      </c>
      <c r="N24" s="165">
        <f>IFERROR(VLOOKUP(B24,'[2]rptBudgetPerformance (19)'!$A$3:$N$58, 14, FALSE),"0")</f>
        <v>0</v>
      </c>
      <c r="O24" s="141">
        <f t="shared" si="1"/>
        <v>-370</v>
      </c>
      <c r="Q24" s="177" t="str">
        <f>IFERROR(VLOOKUP(B24,'[3]460'!$A$3:$P$46,9,FALSE),"0")</f>
        <v>0</v>
      </c>
      <c r="R24" s="177" t="str">
        <f>IFERROR(VLOOKUP(B24,'[3]460'!$A$3:$P$46,11,FALSE),"0")</f>
        <v>0</v>
      </c>
      <c r="S24" s="177"/>
      <c r="T24" s="177"/>
      <c r="U24" s="177"/>
      <c r="V24" s="177" t="str">
        <f>IFERROR(VLOOKUP(B24,'[3]460'!$A$3:$P$46,14,FALSE),"0")</f>
        <v>0</v>
      </c>
      <c r="W24" s="177" t="s">
        <v>204</v>
      </c>
      <c r="X24" s="177">
        <f t="shared" si="2"/>
        <v>0</v>
      </c>
      <c r="Z24" s="179" t="s">
        <v>204</v>
      </c>
      <c r="AA24" s="179" t="s">
        <v>204</v>
      </c>
      <c r="AB24" s="174"/>
      <c r="AC24" s="174"/>
      <c r="AD24" s="174"/>
      <c r="AE24" s="179" t="s">
        <v>204</v>
      </c>
      <c r="AF24" s="179" t="s">
        <v>204</v>
      </c>
      <c r="AG24" s="174">
        <f t="shared" si="3"/>
        <v>0</v>
      </c>
      <c r="AI24" s="180">
        <v>3725</v>
      </c>
      <c r="AJ24" s="172"/>
      <c r="AK24" s="172">
        <v>3725</v>
      </c>
      <c r="AL24" s="172">
        <v>0</v>
      </c>
      <c r="AM24" s="172"/>
      <c r="AN24" s="172"/>
      <c r="AO24" s="172"/>
      <c r="AP24" s="172"/>
      <c r="AQ24" s="172">
        <f t="shared" si="4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2">
        <v>4</v>
      </c>
      <c r="B25" s="143" t="s">
        <v>149</v>
      </c>
      <c r="C25" s="193">
        <v>40</v>
      </c>
      <c r="D25" s="193">
        <v>50</v>
      </c>
      <c r="E25" s="193" t="s">
        <v>133</v>
      </c>
      <c r="F25" s="143" t="str">
        <f t="shared" si="0"/>
        <v>5100.17</v>
      </c>
      <c r="G25" s="143" t="s">
        <v>124</v>
      </c>
      <c r="H25" s="165">
        <v>1915</v>
      </c>
      <c r="I25" s="165">
        <f>IFERROR(VLOOKUP(B25,'[2]rptBudgetPerformance (19)'!$A$3:$N$58, 10, FALSE),"0")</f>
        <v>1915</v>
      </c>
      <c r="J25" s="141"/>
      <c r="K25" s="141"/>
      <c r="L25" s="141"/>
      <c r="M25" s="165">
        <f>IFERROR(VLOOKUP(B25,'[2]rptBudgetPerformance (19)'!$A$3:$N$58, 14, FALSE),"0")</f>
        <v>29.68</v>
      </c>
      <c r="N25" s="165">
        <f>IFERROR(VLOOKUP(B25,'[2]rptBudgetPerformance (19)'!$A$3:$N$58, 14, FALSE),"0")</f>
        <v>29.68</v>
      </c>
      <c r="O25" s="141"/>
      <c r="Q25" s="177">
        <f>IFERROR(VLOOKUP(B25,'[3]460'!$A$3:$P$46,9,FALSE),"0")</f>
        <v>1915</v>
      </c>
      <c r="R25" s="177">
        <f>IFERROR(VLOOKUP(B25,'[3]460'!$A$3:$P$46,11,FALSE),"0")</f>
        <v>1915</v>
      </c>
      <c r="S25" s="177"/>
      <c r="T25" s="177"/>
      <c r="U25" s="177"/>
      <c r="V25" s="177">
        <f>IFERROR(VLOOKUP(B25,'[3]460'!$A$3:$P$46,14,FALSE),"0")</f>
        <v>1912.32</v>
      </c>
      <c r="W25" s="177">
        <v>1912.32</v>
      </c>
      <c r="X25" s="177"/>
      <c r="Z25" s="179">
        <v>1915</v>
      </c>
      <c r="AA25" s="179">
        <v>1915</v>
      </c>
      <c r="AB25" s="174"/>
      <c r="AC25" s="174"/>
      <c r="AD25" s="174"/>
      <c r="AE25" s="179">
        <v>2.68</v>
      </c>
      <c r="AF25" s="179">
        <v>2.68</v>
      </c>
      <c r="AG25" s="174"/>
      <c r="AI25" s="180">
        <v>5675</v>
      </c>
      <c r="AJ25" s="172"/>
      <c r="AK25" s="172">
        <v>5675</v>
      </c>
      <c r="AL25" s="172">
        <v>478.23</v>
      </c>
      <c r="AM25" s="172"/>
      <c r="AN25" s="172"/>
      <c r="AO25" s="172"/>
      <c r="AP25" s="172"/>
      <c r="AQ25" s="172"/>
      <c r="AS25" s="142"/>
      <c r="AT25" s="142"/>
      <c r="AU25" s="142"/>
      <c r="AV25" s="142"/>
      <c r="AW25" s="142"/>
      <c r="AX25" s="142"/>
      <c r="AY25" s="142"/>
      <c r="AZ25" s="142"/>
    </row>
    <row r="26" spans="1:52" x14ac:dyDescent="0.2">
      <c r="A26" s="192">
        <v>4</v>
      </c>
      <c r="B26" s="143" t="s">
        <v>150</v>
      </c>
      <c r="C26" s="193">
        <v>40</v>
      </c>
      <c r="D26" s="193">
        <v>70</v>
      </c>
      <c r="E26" s="193" t="s">
        <v>125</v>
      </c>
      <c r="F26" s="143" t="str">
        <f t="shared" si="0"/>
        <v>5000.01</v>
      </c>
      <c r="G26" s="143" t="s">
        <v>85</v>
      </c>
      <c r="H26" s="165">
        <v>22035</v>
      </c>
      <c r="I26" s="165">
        <f>IFERROR(VLOOKUP(B26,'[2]rptBudgetPerformance (19)'!$A$3:$N$58, 10, FALSE),"0")</f>
        <v>22035</v>
      </c>
      <c r="J26" s="141"/>
      <c r="K26" s="141"/>
      <c r="L26" s="141"/>
      <c r="M26" s="165">
        <f>IFERROR(VLOOKUP(B26,'[2]rptBudgetPerformance (19)'!$A$3:$N$58, 14, FALSE),"0")</f>
        <v>433.82</v>
      </c>
      <c r="N26" s="165">
        <f>IFERROR(VLOOKUP(B26,'[2]rptBudgetPerformance (19)'!$A$3:$N$58, 14, FALSE),"0")</f>
        <v>433.82</v>
      </c>
      <c r="O26" s="141">
        <f t="shared" si="1"/>
        <v>-21601.18</v>
      </c>
      <c r="Q26" s="177">
        <f>IFERROR(VLOOKUP(B26,'[3]460'!$A$3:$P$46,9,FALSE),"0")</f>
        <v>22410</v>
      </c>
      <c r="R26" s="177">
        <f>IFERROR(VLOOKUP(B26,'[3]460'!$A$3:$P$46,11,FALSE),"0")</f>
        <v>34175</v>
      </c>
      <c r="S26" s="177"/>
      <c r="T26" s="177"/>
      <c r="U26" s="177"/>
      <c r="V26" s="177">
        <f>IFERROR(VLOOKUP(B26,'[3]460'!$A$3:$P$46,14,FALSE),"0")</f>
        <v>26223.62</v>
      </c>
      <c r="W26" s="177">
        <v>26223.62</v>
      </c>
      <c r="X26" s="177">
        <f t="shared" si="2"/>
        <v>-7951.380000000001</v>
      </c>
      <c r="Z26" s="179">
        <v>34860</v>
      </c>
      <c r="AA26" s="179">
        <v>35210</v>
      </c>
      <c r="AB26" s="174"/>
      <c r="AC26" s="174"/>
      <c r="AD26" s="174"/>
      <c r="AE26" s="179">
        <v>6626.43</v>
      </c>
      <c r="AF26" s="179">
        <v>6626.43</v>
      </c>
      <c r="AG26" s="174">
        <f t="shared" si="3"/>
        <v>-28583.57</v>
      </c>
      <c r="AI26" s="180">
        <v>550</v>
      </c>
      <c r="AJ26" s="172"/>
      <c r="AK26" s="172">
        <v>550</v>
      </c>
      <c r="AL26" s="172">
        <v>5151.1099999999997</v>
      </c>
      <c r="AM26" s="172"/>
      <c r="AN26" s="172"/>
      <c r="AO26" s="172"/>
      <c r="AP26" s="172"/>
      <c r="AQ26" s="172">
        <f t="shared" si="4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2">
        <v>4</v>
      </c>
      <c r="B27" s="143" t="s">
        <v>187</v>
      </c>
      <c r="C27" s="193">
        <v>40</v>
      </c>
      <c r="D27" s="193">
        <v>70</v>
      </c>
      <c r="E27" s="193" t="s">
        <v>125</v>
      </c>
      <c r="F27" s="143" t="str">
        <f t="shared" si="0"/>
        <v>5000.03</v>
      </c>
      <c r="G27" s="143" t="s">
        <v>86</v>
      </c>
      <c r="H27" s="165">
        <v>150</v>
      </c>
      <c r="I27" s="165">
        <f>IFERROR(VLOOKUP(B27,'[2]rptBudgetPerformance (19)'!$A$3:$N$58, 10, FALSE),"0")</f>
        <v>150</v>
      </c>
      <c r="J27" s="141"/>
      <c r="K27" s="141"/>
      <c r="L27" s="141"/>
      <c r="M27" s="165">
        <f>IFERROR(VLOOKUP(B27,'[2]rptBudgetPerformance (19)'!$A$3:$N$58, 14, FALSE),"0")</f>
        <v>-158.32</v>
      </c>
      <c r="N27" s="165">
        <f>IFERROR(VLOOKUP(B27,'[2]rptBudgetPerformance (19)'!$A$3:$N$58, 14, FALSE),"0")</f>
        <v>-158.32</v>
      </c>
      <c r="O27" s="141"/>
      <c r="Q27" s="177">
        <f>IFERROR(VLOOKUP(B27,'[3]460'!$A$3:$P$46,9,FALSE),"0")</f>
        <v>500</v>
      </c>
      <c r="R27" s="177">
        <f>IFERROR(VLOOKUP(B27,'[3]460'!$A$3:$P$46,11,FALSE),"0")</f>
        <v>500</v>
      </c>
      <c r="S27" s="177"/>
      <c r="T27" s="177"/>
      <c r="U27" s="177"/>
      <c r="V27" s="177">
        <f>IFERROR(VLOOKUP(B27,'[3]460'!$A$3:$P$46,14,FALSE),"0")</f>
        <v>0</v>
      </c>
      <c r="W27" s="177">
        <v>0</v>
      </c>
      <c r="X27" s="177"/>
      <c r="Z27" s="179">
        <v>0</v>
      </c>
      <c r="AA27" s="179">
        <v>0</v>
      </c>
      <c r="AB27" s="174"/>
      <c r="AC27" s="174"/>
      <c r="AD27" s="174"/>
      <c r="AE27" s="179">
        <v>-3.26</v>
      </c>
      <c r="AF27" s="179">
        <v>-3.26</v>
      </c>
      <c r="AG27" s="174"/>
      <c r="AI27" s="180"/>
      <c r="AJ27" s="172"/>
      <c r="AK27" s="172"/>
      <c r="AL27" s="172">
        <v>43.5</v>
      </c>
      <c r="AM27" s="172"/>
      <c r="AN27" s="172"/>
      <c r="AO27" s="172"/>
      <c r="AP27" s="172"/>
      <c r="AQ27" s="172"/>
      <c r="AS27" s="142"/>
      <c r="AT27" s="142"/>
      <c r="AU27" s="142"/>
      <c r="AV27" s="142"/>
      <c r="AW27" s="142"/>
      <c r="AX27" s="142"/>
      <c r="AY27" s="142"/>
      <c r="AZ27" s="142"/>
    </row>
    <row r="28" spans="1:52" x14ac:dyDescent="0.2">
      <c r="A28" s="192">
        <v>4</v>
      </c>
      <c r="B28" s="143" t="s">
        <v>193</v>
      </c>
      <c r="C28" s="193">
        <v>40</v>
      </c>
      <c r="D28" s="193">
        <v>70</v>
      </c>
      <c r="E28" s="193" t="s">
        <v>125</v>
      </c>
      <c r="F28" s="143" t="str">
        <f t="shared" si="0"/>
        <v>5000.99</v>
      </c>
      <c r="G28" s="143" t="s">
        <v>197</v>
      </c>
      <c r="H28" s="165" t="s">
        <v>204</v>
      </c>
      <c r="I28" s="165" t="str">
        <f>IFERROR(VLOOKUP(B28,'[2]rptBudgetPerformance (19)'!$A$3:$N$58, 10, FALSE),"0")</f>
        <v>0</v>
      </c>
      <c r="J28" s="141"/>
      <c r="K28" s="141"/>
      <c r="L28" s="141"/>
      <c r="M28" s="165" t="str">
        <f>IFERROR(VLOOKUP(B28,'[2]rptBudgetPerformance (19)'!$A$3:$N$58, 14, FALSE),"0")</f>
        <v>0</v>
      </c>
      <c r="N28" s="165" t="str">
        <f>IFERROR(VLOOKUP(B28,'[2]rptBudgetPerformance (19)'!$A$3:$N$58, 14, FALSE),"0")</f>
        <v>0</v>
      </c>
      <c r="O28" s="141"/>
      <c r="Q28" s="177">
        <f>IFERROR(VLOOKUP(B28,'[3]460'!$A$3:$P$46,9,FALSE),"0")</f>
        <v>22230</v>
      </c>
      <c r="R28" s="177">
        <f>IFERROR(VLOOKUP(B28,'[3]460'!$A$3:$P$46,11,FALSE),"0")</f>
        <v>0</v>
      </c>
      <c r="S28" s="177"/>
      <c r="T28" s="177"/>
      <c r="U28" s="177"/>
      <c r="V28" s="177">
        <f>IFERROR(VLOOKUP(B28,'[3]460'!$A$3:$P$46,14,FALSE),"0")</f>
        <v>0</v>
      </c>
      <c r="W28" s="177">
        <v>0</v>
      </c>
      <c r="X28" s="177"/>
      <c r="Z28" s="179" t="s">
        <v>204</v>
      </c>
      <c r="AA28" s="179" t="s">
        <v>204</v>
      </c>
      <c r="AB28" s="174"/>
      <c r="AC28" s="174"/>
      <c r="AD28" s="174"/>
      <c r="AE28" s="179" t="s">
        <v>204</v>
      </c>
      <c r="AF28" s="179" t="s">
        <v>204</v>
      </c>
      <c r="AG28" s="174"/>
      <c r="AI28" s="180"/>
      <c r="AJ28" s="172"/>
      <c r="AK28" s="172"/>
      <c r="AL28" s="172">
        <v>0</v>
      </c>
      <c r="AM28" s="172"/>
      <c r="AN28" s="172"/>
      <c r="AO28" s="172"/>
      <c r="AP28" s="172"/>
      <c r="AQ28" s="172"/>
      <c r="AS28" s="142"/>
      <c r="AT28" s="142"/>
      <c r="AU28" s="142"/>
      <c r="AV28" s="142"/>
      <c r="AW28" s="142"/>
      <c r="AX28" s="142"/>
      <c r="AY28" s="142"/>
      <c r="AZ28" s="142"/>
    </row>
    <row r="29" spans="1:52" x14ac:dyDescent="0.2">
      <c r="A29" s="192">
        <v>4</v>
      </c>
      <c r="B29" s="143" t="s">
        <v>151</v>
      </c>
      <c r="C29" s="193">
        <v>40</v>
      </c>
      <c r="D29" s="193">
        <v>70</v>
      </c>
      <c r="E29" s="193" t="s">
        <v>125</v>
      </c>
      <c r="F29" s="143" t="str">
        <f t="shared" si="0"/>
        <v>5100.00</v>
      </c>
      <c r="G29" s="143" t="s">
        <v>87</v>
      </c>
      <c r="H29" s="165">
        <v>3724</v>
      </c>
      <c r="I29" s="165">
        <v>3724</v>
      </c>
      <c r="J29" s="141"/>
      <c r="K29" s="141"/>
      <c r="L29" s="141"/>
      <c r="M29" s="165">
        <v>3724</v>
      </c>
      <c r="N29" s="165">
        <v>3724</v>
      </c>
      <c r="O29" s="141">
        <f t="shared" si="1"/>
        <v>0</v>
      </c>
      <c r="Q29" s="177">
        <f>IFERROR(VLOOKUP(B29,'[3]460'!$A$3:$P$46,9,FALSE),"0")</f>
        <v>4085</v>
      </c>
      <c r="R29" s="177">
        <f>IFERROR(VLOOKUP(B29,'[3]460'!$A$3:$P$46,11,FALSE),"0")</f>
        <v>6235</v>
      </c>
      <c r="S29" s="177"/>
      <c r="T29" s="177"/>
      <c r="U29" s="177"/>
      <c r="V29" s="177">
        <f>IFERROR(VLOOKUP(B29,'[3]460'!$A$3:$P$46,14,FALSE),"0")</f>
        <v>4878.05</v>
      </c>
      <c r="W29" s="177">
        <v>4878.05</v>
      </c>
      <c r="X29" s="177">
        <f t="shared" si="2"/>
        <v>-1356.9499999999998</v>
      </c>
      <c r="Z29" s="179">
        <v>6785</v>
      </c>
      <c r="AA29" s="179">
        <v>6785</v>
      </c>
      <c r="AB29" s="174"/>
      <c r="AC29" s="174"/>
      <c r="AD29" s="174"/>
      <c r="AE29" s="179">
        <v>1237.2</v>
      </c>
      <c r="AF29" s="179">
        <v>1237.2</v>
      </c>
      <c r="AG29" s="174">
        <f t="shared" si="3"/>
        <v>-5547.8</v>
      </c>
      <c r="AI29" s="180">
        <v>85</v>
      </c>
      <c r="AJ29" s="172"/>
      <c r="AK29" s="172">
        <v>85</v>
      </c>
      <c r="AL29" s="172">
        <v>1076.77</v>
      </c>
      <c r="AM29" s="172"/>
      <c r="AN29" s="172"/>
      <c r="AO29" s="172"/>
      <c r="AP29" s="172"/>
      <c r="AQ29" s="172">
        <f t="shared" si="4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2">
        <v>4</v>
      </c>
      <c r="B30" s="143" t="s">
        <v>152</v>
      </c>
      <c r="C30" s="193">
        <v>40</v>
      </c>
      <c r="D30" s="193">
        <v>70</v>
      </c>
      <c r="E30" s="193" t="s">
        <v>125</v>
      </c>
      <c r="F30" s="143" t="str">
        <f t="shared" si="0"/>
        <v>5100.01</v>
      </c>
      <c r="G30" s="143" t="s">
        <v>88</v>
      </c>
      <c r="H30" s="165">
        <v>2306</v>
      </c>
      <c r="I30" s="165">
        <f>IFERROR(VLOOKUP(B30,'[2]rptBudgetPerformance (19)'!$A$3:$N$58, 10, FALSE),"0")</f>
        <v>2306</v>
      </c>
      <c r="J30" s="141"/>
      <c r="K30" s="141"/>
      <c r="L30" s="141"/>
      <c r="M30" s="165">
        <f>IFERROR(VLOOKUP(B30,'[2]rptBudgetPerformance (19)'!$A$3:$N$58, 14, FALSE),"0")</f>
        <v>45.63</v>
      </c>
      <c r="N30" s="165">
        <f>IFERROR(VLOOKUP(B30,'[2]rptBudgetPerformance (19)'!$A$3:$N$58, 14, FALSE),"0")</f>
        <v>45.63</v>
      </c>
      <c r="O30" s="141">
        <f t="shared" si="1"/>
        <v>-2260.37</v>
      </c>
      <c r="Q30" s="177">
        <f>IFERROR(VLOOKUP(B30,'[3]460'!$A$3:$P$46,9,FALSE),"0")</f>
        <v>2350</v>
      </c>
      <c r="R30" s="177">
        <f>IFERROR(VLOOKUP(B30,'[3]460'!$A$3:$P$46,11,FALSE),"0")</f>
        <v>3585</v>
      </c>
      <c r="S30" s="177"/>
      <c r="T30" s="177"/>
      <c r="U30" s="177"/>
      <c r="V30" s="177">
        <f>IFERROR(VLOOKUP(B30,'[3]460'!$A$3:$P$46,14,FALSE),"0")</f>
        <v>2807.11</v>
      </c>
      <c r="W30" s="177">
        <v>2807.11</v>
      </c>
      <c r="X30" s="177">
        <f t="shared" si="2"/>
        <v>-777.88999999999987</v>
      </c>
      <c r="Z30" s="179">
        <v>3725</v>
      </c>
      <c r="AA30" s="179">
        <v>3725</v>
      </c>
      <c r="AB30" s="174"/>
      <c r="AC30" s="174"/>
      <c r="AD30" s="174"/>
      <c r="AE30" s="179">
        <v>681.2</v>
      </c>
      <c r="AF30" s="179">
        <v>681.2</v>
      </c>
      <c r="AG30" s="174">
        <f t="shared" si="3"/>
        <v>-3043.8</v>
      </c>
      <c r="AI30" s="180">
        <v>20</v>
      </c>
      <c r="AJ30" s="172"/>
      <c r="AK30" s="172">
        <v>20</v>
      </c>
      <c r="AL30" s="172">
        <v>605.28</v>
      </c>
      <c r="AM30" s="172"/>
      <c r="AN30" s="172"/>
      <c r="AO30" s="172"/>
      <c r="AP30" s="172"/>
      <c r="AQ30" s="172">
        <f t="shared" si="4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2">
        <v>4</v>
      </c>
      <c r="B31" s="143" t="s">
        <v>153</v>
      </c>
      <c r="C31" s="193">
        <v>40</v>
      </c>
      <c r="D31" s="193">
        <v>70</v>
      </c>
      <c r="E31" s="193" t="s">
        <v>125</v>
      </c>
      <c r="F31" s="143" t="str">
        <f t="shared" si="0"/>
        <v>5100.02</v>
      </c>
      <c r="G31" s="143" t="s">
        <v>89</v>
      </c>
      <c r="H31" s="165">
        <v>2960</v>
      </c>
      <c r="I31" s="165">
        <f>IFERROR(VLOOKUP(B31,'[2]rptBudgetPerformance (19)'!$A$3:$N$58, 10, FALSE),"0")</f>
        <v>2960</v>
      </c>
      <c r="J31" s="141"/>
      <c r="K31" s="141"/>
      <c r="L31" s="141"/>
      <c r="M31" s="165">
        <f>IFERROR(VLOOKUP(B31,'[2]rptBudgetPerformance (19)'!$A$3:$N$58, 14, FALSE),"0")</f>
        <v>2.2400000000000002</v>
      </c>
      <c r="N31" s="165">
        <f>IFERROR(VLOOKUP(B31,'[2]rptBudgetPerformance (19)'!$A$3:$N$58, 14, FALSE),"0")</f>
        <v>2.2400000000000002</v>
      </c>
      <c r="O31" s="141">
        <f t="shared" si="1"/>
        <v>-2957.76</v>
      </c>
      <c r="Q31" s="177">
        <f>IFERROR(VLOOKUP(B31,'[3]460'!$A$3:$P$46,9,FALSE),"0")</f>
        <v>2960</v>
      </c>
      <c r="R31" s="177">
        <f>IFERROR(VLOOKUP(B31,'[3]460'!$A$3:$P$46,11,FALSE),"0")</f>
        <v>7280</v>
      </c>
      <c r="S31" s="177"/>
      <c r="T31" s="177"/>
      <c r="U31" s="177"/>
      <c r="V31" s="177">
        <f>IFERROR(VLOOKUP(B31,'[3]460'!$A$3:$P$46,14,FALSE),"0")</f>
        <v>4417.32</v>
      </c>
      <c r="W31" s="177">
        <v>4417.32</v>
      </c>
      <c r="X31" s="177">
        <f t="shared" si="2"/>
        <v>-2862.6800000000003</v>
      </c>
      <c r="Z31" s="179">
        <v>5675</v>
      </c>
      <c r="AA31" s="179">
        <v>5675</v>
      </c>
      <c r="AB31" s="174"/>
      <c r="AC31" s="174"/>
      <c r="AD31" s="174"/>
      <c r="AE31" s="179">
        <v>284.62</v>
      </c>
      <c r="AF31" s="179">
        <v>284.62</v>
      </c>
      <c r="AG31" s="174">
        <f t="shared" si="3"/>
        <v>-5390.38</v>
      </c>
      <c r="AI31" s="180">
        <v>1300</v>
      </c>
      <c r="AJ31" s="172"/>
      <c r="AK31" s="172">
        <v>1300</v>
      </c>
      <c r="AL31" s="172">
        <v>1379.76</v>
      </c>
      <c r="AM31" s="172"/>
      <c r="AN31" s="172"/>
      <c r="AO31" s="172"/>
      <c r="AP31" s="172"/>
      <c r="AQ31" s="172">
        <f t="shared" si="4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2">
        <v>4</v>
      </c>
      <c r="B32" s="194" t="s">
        <v>154</v>
      </c>
      <c r="C32" s="193">
        <v>40</v>
      </c>
      <c r="D32" s="193">
        <v>70</v>
      </c>
      <c r="E32" s="193" t="s">
        <v>125</v>
      </c>
      <c r="F32" s="143" t="str">
        <f t="shared" si="0"/>
        <v>5100.03</v>
      </c>
      <c r="G32" s="143" t="s">
        <v>90</v>
      </c>
      <c r="H32" s="165">
        <v>205</v>
      </c>
      <c r="I32" s="165">
        <f>IFERROR(VLOOKUP(B32,'[2]rptBudgetPerformance (19)'!$A$3:$N$58, 10, FALSE),"0")</f>
        <v>205</v>
      </c>
      <c r="J32" s="141"/>
      <c r="K32" s="141"/>
      <c r="L32" s="141"/>
      <c r="M32" s="165">
        <f>IFERROR(VLOOKUP(B32,'[2]rptBudgetPerformance (19)'!$A$3:$N$58, 14, FALSE),"0")</f>
        <v>6.76</v>
      </c>
      <c r="N32" s="165">
        <f>IFERROR(VLOOKUP(B32,'[2]rptBudgetPerformance (19)'!$A$3:$N$58, 14, FALSE),"0")</f>
        <v>6.76</v>
      </c>
      <c r="O32" s="141">
        <f t="shared" si="1"/>
        <v>-198.24</v>
      </c>
      <c r="Q32" s="177">
        <f>IFERROR(VLOOKUP(B32,'[3]460'!$A$3:$P$46,9,FALSE),"0")</f>
        <v>200</v>
      </c>
      <c r="R32" s="177">
        <f>IFERROR(VLOOKUP(B32,'[3]460'!$A$3:$P$46,11,FALSE),"0")</f>
        <v>525</v>
      </c>
      <c r="S32" s="177"/>
      <c r="T32" s="177"/>
      <c r="U32" s="177"/>
      <c r="V32" s="177">
        <f>IFERROR(VLOOKUP(B32,'[3]460'!$A$3:$P$46,14,FALSE),"0")</f>
        <v>545.83000000000004</v>
      </c>
      <c r="W32" s="177">
        <v>545.83000000000004</v>
      </c>
      <c r="X32" s="177">
        <f t="shared" si="2"/>
        <v>20.830000000000041</v>
      </c>
      <c r="Z32" s="179">
        <v>550</v>
      </c>
      <c r="AA32" s="179">
        <v>550</v>
      </c>
      <c r="AB32" s="174"/>
      <c r="AC32" s="174"/>
      <c r="AD32" s="174"/>
      <c r="AE32" s="179">
        <v>-155.51</v>
      </c>
      <c r="AF32" s="179">
        <v>-155.51</v>
      </c>
      <c r="AG32" s="174">
        <f t="shared" si="3"/>
        <v>-705.51</v>
      </c>
      <c r="AI32" s="180">
        <v>150</v>
      </c>
      <c r="AJ32" s="172"/>
      <c r="AK32" s="172">
        <v>150</v>
      </c>
      <c r="AL32" s="172">
        <v>124.26</v>
      </c>
      <c r="AM32" s="172"/>
      <c r="AN32" s="172"/>
      <c r="AO32" s="172"/>
      <c r="AP32" s="172"/>
      <c r="AQ32" s="172">
        <f t="shared" si="4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5"/>
        <v>0</v>
      </c>
    </row>
    <row r="33" spans="1:52" x14ac:dyDescent="0.2">
      <c r="A33" s="192">
        <v>4</v>
      </c>
      <c r="B33" s="143" t="s">
        <v>155</v>
      </c>
      <c r="C33" s="193">
        <v>40</v>
      </c>
      <c r="D33" s="193">
        <v>70</v>
      </c>
      <c r="E33" s="193" t="s">
        <v>125</v>
      </c>
      <c r="F33" s="143" t="str">
        <f t="shared" si="0"/>
        <v>5100.04</v>
      </c>
      <c r="G33" s="143" t="s">
        <v>91</v>
      </c>
      <c r="H33" s="165">
        <v>40</v>
      </c>
      <c r="I33" s="165">
        <f>IFERROR(VLOOKUP(B33,'[2]rptBudgetPerformance (19)'!$A$3:$N$58, 10, FALSE),"0")</f>
        <v>40</v>
      </c>
      <c r="J33" s="141"/>
      <c r="K33" s="141"/>
      <c r="L33" s="141"/>
      <c r="M33" s="165">
        <f>IFERROR(VLOOKUP(B33,'[2]rptBudgetPerformance (19)'!$A$3:$N$58, 14, FALSE),"0")</f>
        <v>1.6</v>
      </c>
      <c r="N33" s="165">
        <f>IFERROR(VLOOKUP(B33,'[2]rptBudgetPerformance (19)'!$A$3:$N$58, 14, FALSE),"0")</f>
        <v>1.6</v>
      </c>
      <c r="O33" s="141">
        <f t="shared" si="1"/>
        <v>-38.4</v>
      </c>
      <c r="Q33" s="177">
        <f>IFERROR(VLOOKUP(B33,'[3]460'!$A$3:$P$46,9,FALSE),"0")</f>
        <v>40</v>
      </c>
      <c r="R33" s="177">
        <f>IFERROR(VLOOKUP(B33,'[3]460'!$A$3:$P$46,11,FALSE),"0")</f>
        <v>90</v>
      </c>
      <c r="S33" s="177"/>
      <c r="T33" s="177"/>
      <c r="U33" s="177"/>
      <c r="V33" s="177">
        <f>IFERROR(VLOOKUP(B33,'[3]460'!$A$3:$P$46,14,FALSE),"0")</f>
        <v>85.28</v>
      </c>
      <c r="W33" s="177">
        <v>85.28</v>
      </c>
      <c r="X33" s="177">
        <f t="shared" si="2"/>
        <v>-4.7199999999999989</v>
      </c>
      <c r="Z33" s="179">
        <v>85</v>
      </c>
      <c r="AA33" s="179">
        <v>85</v>
      </c>
      <c r="AB33" s="174"/>
      <c r="AC33" s="174"/>
      <c r="AD33" s="174"/>
      <c r="AE33" s="179">
        <v>-25.22</v>
      </c>
      <c r="AF33" s="179">
        <v>-25.22</v>
      </c>
      <c r="AG33" s="174">
        <f t="shared" si="3"/>
        <v>-110.22</v>
      </c>
      <c r="AI33" s="180">
        <v>510</v>
      </c>
      <c r="AJ33" s="172"/>
      <c r="AK33" s="172">
        <v>510</v>
      </c>
      <c r="AL33" s="172">
        <v>20.28</v>
      </c>
      <c r="AM33" s="172"/>
      <c r="AN33" s="172"/>
      <c r="AO33" s="172"/>
      <c r="AP33" s="172"/>
      <c r="AQ33" s="172">
        <f t="shared" si="4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5"/>
        <v>0</v>
      </c>
    </row>
    <row r="34" spans="1:52" x14ac:dyDescent="0.2">
      <c r="A34" s="192">
        <v>4</v>
      </c>
      <c r="B34" s="143" t="s">
        <v>156</v>
      </c>
      <c r="C34" s="193">
        <v>40</v>
      </c>
      <c r="D34" s="193">
        <v>70</v>
      </c>
      <c r="E34" s="193" t="s">
        <v>125</v>
      </c>
      <c r="F34" s="143" t="str">
        <f t="shared" si="0"/>
        <v>5100.05</v>
      </c>
      <c r="G34" s="143" t="s">
        <v>92</v>
      </c>
      <c r="H34" s="165">
        <v>10</v>
      </c>
      <c r="I34" s="165">
        <f>IFERROR(VLOOKUP(B34,'[2]rptBudgetPerformance (19)'!$A$3:$N$58, 10, FALSE),"0")</f>
        <v>10</v>
      </c>
      <c r="J34" s="141"/>
      <c r="K34" s="141"/>
      <c r="L34" s="141"/>
      <c r="M34" s="165">
        <f>IFERROR(VLOOKUP(B34,'[2]rptBudgetPerformance (19)'!$A$3:$N$58, 14, FALSE),"0")</f>
        <v>2.1</v>
      </c>
      <c r="N34" s="165">
        <f>IFERROR(VLOOKUP(B34,'[2]rptBudgetPerformance (19)'!$A$3:$N$58, 14, FALSE),"0")</f>
        <v>2.1</v>
      </c>
      <c r="O34" s="141">
        <f t="shared" si="1"/>
        <v>-7.9</v>
      </c>
      <c r="Q34" s="177">
        <f>IFERROR(VLOOKUP(B34,'[3]460'!$A$3:$P$46,9,FALSE),"0")</f>
        <v>10</v>
      </c>
      <c r="R34" s="177">
        <f>IFERROR(VLOOKUP(B34,'[3]460'!$A$3:$P$46,11,FALSE),"0")</f>
        <v>15</v>
      </c>
      <c r="S34" s="177"/>
      <c r="T34" s="177"/>
      <c r="U34" s="177"/>
      <c r="V34" s="177">
        <f>IFERROR(VLOOKUP(B34,'[3]460'!$A$3:$P$46,14,FALSE),"0")</f>
        <v>8.64</v>
      </c>
      <c r="W34" s="177">
        <v>8.64</v>
      </c>
      <c r="X34" s="177">
        <f t="shared" si="2"/>
        <v>-6.3599999999999994</v>
      </c>
      <c r="Z34" s="179">
        <v>20</v>
      </c>
      <c r="AA34" s="179">
        <v>20</v>
      </c>
      <c r="AB34" s="174"/>
      <c r="AC34" s="174"/>
      <c r="AD34" s="174"/>
      <c r="AE34" s="179">
        <v>10.52</v>
      </c>
      <c r="AF34" s="179">
        <v>10.52</v>
      </c>
      <c r="AG34" s="174">
        <f t="shared" si="3"/>
        <v>-9.48</v>
      </c>
      <c r="AI34" s="180">
        <v>8650</v>
      </c>
      <c r="AJ34" s="172"/>
      <c r="AK34" s="172">
        <v>8650</v>
      </c>
      <c r="AL34" s="172">
        <v>1.75</v>
      </c>
      <c r="AM34" s="172"/>
      <c r="AN34" s="172"/>
      <c r="AO34" s="172"/>
      <c r="AP34" s="172"/>
      <c r="AQ34" s="172">
        <f t="shared" si="4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5"/>
        <v>0</v>
      </c>
    </row>
    <row r="35" spans="1:52" x14ac:dyDescent="0.2">
      <c r="A35" s="192">
        <v>4</v>
      </c>
      <c r="B35" s="143" t="s">
        <v>157</v>
      </c>
      <c r="C35" s="193">
        <v>40</v>
      </c>
      <c r="D35" s="193">
        <v>70</v>
      </c>
      <c r="E35" s="193" t="s">
        <v>125</v>
      </c>
      <c r="F35" s="143" t="str">
        <f t="shared" si="0"/>
        <v>5100.06</v>
      </c>
      <c r="G35" s="143" t="s">
        <v>93</v>
      </c>
      <c r="H35" s="165">
        <v>790</v>
      </c>
      <c r="I35" s="165">
        <f>IFERROR(VLOOKUP(B35,'[2]rptBudgetPerformance (19)'!$A$3:$N$58, 10, FALSE),"0")</f>
        <v>790</v>
      </c>
      <c r="J35" s="141"/>
      <c r="K35" s="141"/>
      <c r="L35" s="141"/>
      <c r="M35" s="165">
        <f>IFERROR(VLOOKUP(B35,'[2]rptBudgetPerformance (19)'!$A$3:$N$58, 14, FALSE),"0")</f>
        <v>0</v>
      </c>
      <c r="N35" s="165">
        <f>IFERROR(VLOOKUP(B35,'[2]rptBudgetPerformance (19)'!$A$3:$N$58, 14, FALSE),"0")</f>
        <v>0</v>
      </c>
      <c r="O35" s="141">
        <f t="shared" si="1"/>
        <v>-790</v>
      </c>
      <c r="Q35" s="177">
        <f>IFERROR(VLOOKUP(B35,'[3]460'!$A$3:$P$46,9,FALSE),"0")</f>
        <v>1160</v>
      </c>
      <c r="R35" s="177">
        <f>IFERROR(VLOOKUP(B35,'[3]460'!$A$3:$P$46,11,FALSE),"0")</f>
        <v>1160</v>
      </c>
      <c r="S35" s="177"/>
      <c r="T35" s="177"/>
      <c r="U35" s="177"/>
      <c r="V35" s="177">
        <f>IFERROR(VLOOKUP(B35,'[3]460'!$A$3:$P$46,14,FALSE),"0")</f>
        <v>1160</v>
      </c>
      <c r="W35" s="177">
        <v>1160</v>
      </c>
      <c r="X35" s="177">
        <f t="shared" si="2"/>
        <v>0</v>
      </c>
      <c r="Z35" s="179">
        <v>1300</v>
      </c>
      <c r="AA35" s="179">
        <v>1300</v>
      </c>
      <c r="AB35" s="174"/>
      <c r="AC35" s="174"/>
      <c r="AD35" s="174"/>
      <c r="AE35" s="179">
        <v>866.68</v>
      </c>
      <c r="AF35" s="179">
        <v>866.68</v>
      </c>
      <c r="AG35" s="174">
        <f t="shared" si="3"/>
        <v>-433.32000000000005</v>
      </c>
      <c r="AI35" s="180">
        <v>13000</v>
      </c>
      <c r="AJ35" s="172"/>
      <c r="AK35" s="172">
        <v>13000</v>
      </c>
      <c r="AL35" s="172">
        <v>0</v>
      </c>
      <c r="AM35" s="172"/>
      <c r="AN35" s="172"/>
      <c r="AO35" s="172"/>
      <c r="AP35" s="172"/>
      <c r="AQ35" s="172">
        <f t="shared" si="4"/>
        <v>0</v>
      </c>
      <c r="AS35" s="142"/>
      <c r="AT35" s="142"/>
      <c r="AU35" s="142"/>
      <c r="AV35" s="142"/>
      <c r="AW35" s="142"/>
      <c r="AX35" s="142"/>
      <c r="AY35" s="142"/>
      <c r="AZ35" s="142">
        <f t="shared" si="5"/>
        <v>0</v>
      </c>
    </row>
    <row r="36" spans="1:52" x14ac:dyDescent="0.2">
      <c r="A36" s="192">
        <v>4</v>
      </c>
      <c r="B36" s="143" t="s">
        <v>158</v>
      </c>
      <c r="C36" s="193">
        <v>40</v>
      </c>
      <c r="D36" s="193">
        <v>70</v>
      </c>
      <c r="E36" s="193" t="s">
        <v>125</v>
      </c>
      <c r="F36" s="143" t="str">
        <f t="shared" si="0"/>
        <v>5100.07</v>
      </c>
      <c r="G36" s="143" t="s">
        <v>94</v>
      </c>
      <c r="H36" s="165">
        <v>135</v>
      </c>
      <c r="I36" s="165">
        <f>IFERROR(VLOOKUP(B36,'[2]rptBudgetPerformance (19)'!$A$3:$N$58, 10, FALSE),"0")</f>
        <v>135</v>
      </c>
      <c r="J36" s="141"/>
      <c r="K36" s="141"/>
      <c r="L36" s="141"/>
      <c r="M36" s="165">
        <f>IFERROR(VLOOKUP(B36,'[2]rptBudgetPerformance (19)'!$A$3:$N$58, 14, FALSE),"0")</f>
        <v>47.43</v>
      </c>
      <c r="N36" s="165">
        <f>IFERROR(VLOOKUP(B36,'[2]rptBudgetPerformance (19)'!$A$3:$N$58, 14, FALSE),"0")</f>
        <v>47.43</v>
      </c>
      <c r="O36" s="141">
        <f t="shared" si="1"/>
        <v>-87.57</v>
      </c>
      <c r="Q36" s="177">
        <f>IFERROR(VLOOKUP(B36,'[3]460'!$A$3:$P$46,9,FALSE),"0")</f>
        <v>110</v>
      </c>
      <c r="R36" s="177">
        <f>IFERROR(VLOOKUP(B36,'[3]460'!$A$3:$P$46,11,FALSE),"0")</f>
        <v>170</v>
      </c>
      <c r="S36" s="177"/>
      <c r="T36" s="177"/>
      <c r="U36" s="177"/>
      <c r="V36" s="177">
        <f>IFERROR(VLOOKUP(B36,'[3]460'!$A$3:$P$46,14,FALSE),"0")</f>
        <v>108.97</v>
      </c>
      <c r="W36" s="177">
        <v>108.97</v>
      </c>
      <c r="X36" s="177">
        <f t="shared" si="2"/>
        <v>-61.03</v>
      </c>
      <c r="Z36" s="179">
        <v>150</v>
      </c>
      <c r="AA36" s="179">
        <v>150</v>
      </c>
      <c r="AB36" s="174"/>
      <c r="AC36" s="174"/>
      <c r="AD36" s="174"/>
      <c r="AE36" s="179">
        <v>32.96</v>
      </c>
      <c r="AF36" s="179">
        <v>32.96</v>
      </c>
      <c r="AG36" s="174">
        <f t="shared" si="3"/>
        <v>-117.03999999999999</v>
      </c>
      <c r="AI36" s="180">
        <v>5100</v>
      </c>
      <c r="AJ36" s="172"/>
      <c r="AK36" s="172">
        <v>5100</v>
      </c>
      <c r="AL36" s="172">
        <v>17.399999999999999</v>
      </c>
      <c r="AM36" s="172"/>
      <c r="AN36" s="172"/>
      <c r="AO36" s="172"/>
      <c r="AP36" s="172"/>
      <c r="AQ36" s="172">
        <f t="shared" si="4"/>
        <v>0</v>
      </c>
      <c r="AS36" s="142"/>
      <c r="AT36" s="142"/>
      <c r="AU36" s="142"/>
      <c r="AV36" s="142"/>
      <c r="AW36" s="142"/>
      <c r="AX36" s="142"/>
      <c r="AY36" s="142"/>
      <c r="AZ36" s="142">
        <f t="shared" si="5"/>
        <v>0</v>
      </c>
    </row>
    <row r="37" spans="1:52" x14ac:dyDescent="0.2">
      <c r="A37" s="192"/>
      <c r="B37" s="143" t="s">
        <v>233</v>
      </c>
      <c r="C37" s="193">
        <v>40</v>
      </c>
      <c r="D37" s="193">
        <v>70</v>
      </c>
      <c r="E37" s="193" t="s">
        <v>231</v>
      </c>
      <c r="F37" s="143" t="str">
        <f t="shared" ref="F37:F38" si="6">RIGHT(B37,7)</f>
        <v>5100.08</v>
      </c>
      <c r="G37" s="143" t="s">
        <v>234</v>
      </c>
      <c r="H37" s="165"/>
      <c r="I37" s="165"/>
      <c r="J37" s="141"/>
      <c r="K37" s="141"/>
      <c r="L37" s="141"/>
      <c r="M37" s="165"/>
      <c r="N37" s="165"/>
      <c r="O37" s="141"/>
      <c r="Q37" s="177"/>
      <c r="R37" s="177"/>
      <c r="S37" s="177"/>
      <c r="T37" s="177"/>
      <c r="U37" s="177"/>
      <c r="V37" s="177"/>
      <c r="W37" s="177"/>
      <c r="X37" s="177"/>
      <c r="Z37" s="179"/>
      <c r="AA37" s="179"/>
      <c r="AB37" s="174"/>
      <c r="AC37" s="174"/>
      <c r="AD37" s="174"/>
      <c r="AE37" s="179"/>
      <c r="AF37" s="179"/>
      <c r="AG37" s="174"/>
      <c r="AI37" s="180">
        <v>0</v>
      </c>
      <c r="AJ37" s="172"/>
      <c r="AK37" s="172">
        <v>0</v>
      </c>
      <c r="AL37" s="172">
        <v>103.31</v>
      </c>
      <c r="AM37" s="172"/>
      <c r="AN37" s="172"/>
      <c r="AO37" s="172"/>
      <c r="AP37" s="172"/>
      <c r="AQ37" s="172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92">
        <v>4</v>
      </c>
      <c r="B38" s="143" t="s">
        <v>159</v>
      </c>
      <c r="C38" s="193">
        <v>40</v>
      </c>
      <c r="D38" s="193">
        <v>70</v>
      </c>
      <c r="E38" s="193" t="s">
        <v>232</v>
      </c>
      <c r="F38" s="143" t="str">
        <f t="shared" si="6"/>
        <v>5100.11</v>
      </c>
      <c r="G38" s="143" t="s">
        <v>95</v>
      </c>
      <c r="H38" s="165">
        <v>325</v>
      </c>
      <c r="I38" s="165">
        <f>IFERROR(VLOOKUP(B38,'[2]rptBudgetPerformance (19)'!$A$3:$N$58, 10, FALSE),"0")</f>
        <v>325</v>
      </c>
      <c r="J38" s="141"/>
      <c r="K38" s="141"/>
      <c r="L38" s="141"/>
      <c r="M38" s="165">
        <f>IFERROR(VLOOKUP(B38,'[2]rptBudgetPerformance (19)'!$A$3:$N$58, 14, FALSE),"0")</f>
        <v>7.25</v>
      </c>
      <c r="N38" s="165">
        <f>IFERROR(VLOOKUP(B38,'[2]rptBudgetPerformance (19)'!$A$3:$N$58, 14, FALSE),"0")</f>
        <v>7.25</v>
      </c>
      <c r="O38" s="141">
        <f t="shared" si="1"/>
        <v>-317.75</v>
      </c>
      <c r="Q38" s="177">
        <f>IFERROR(VLOOKUP(B38,'[3]460'!$A$3:$P$46,9,FALSE),"0")</f>
        <v>335</v>
      </c>
      <c r="R38" s="177">
        <f>IFERROR(VLOOKUP(B38,'[3]460'!$A$3:$P$46,11,FALSE),"0")</f>
        <v>505</v>
      </c>
      <c r="S38" s="177"/>
      <c r="T38" s="177"/>
      <c r="U38" s="177"/>
      <c r="V38" s="177">
        <f>IFERROR(VLOOKUP(B38,'[3]460'!$A$3:$P$46,14,FALSE),"0")</f>
        <v>380.18</v>
      </c>
      <c r="W38" s="177">
        <v>380.18</v>
      </c>
      <c r="X38" s="177">
        <f t="shared" si="2"/>
        <v>-124.82</v>
      </c>
      <c r="Z38" s="179">
        <v>510</v>
      </c>
      <c r="AA38" s="179">
        <v>510</v>
      </c>
      <c r="AB38" s="174"/>
      <c r="AC38" s="174"/>
      <c r="AD38" s="174"/>
      <c r="AE38" s="179">
        <v>95.46</v>
      </c>
      <c r="AF38" s="179">
        <v>95.46</v>
      </c>
      <c r="AG38" s="174">
        <f t="shared" si="3"/>
        <v>-414.54</v>
      </c>
      <c r="AI38" s="180">
        <v>2000</v>
      </c>
      <c r="AJ38" s="172"/>
      <c r="AK38" s="172">
        <v>2000</v>
      </c>
      <c r="AL38" s="172">
        <v>76.3</v>
      </c>
      <c r="AM38" s="172"/>
      <c r="AN38" s="172"/>
      <c r="AO38" s="172"/>
      <c r="AP38" s="172"/>
      <c r="AQ38" s="172">
        <f t="shared" si="4"/>
        <v>0</v>
      </c>
      <c r="AS38" s="142"/>
      <c r="AT38" s="142"/>
      <c r="AU38" s="142"/>
      <c r="AV38" s="142"/>
      <c r="AW38" s="142"/>
      <c r="AX38" s="142"/>
      <c r="AY38" s="142"/>
      <c r="AZ38" s="142">
        <f t="shared" si="5"/>
        <v>0</v>
      </c>
    </row>
    <row r="39" spans="1:52" x14ac:dyDescent="0.2">
      <c r="A39" s="192">
        <v>4</v>
      </c>
      <c r="B39" s="143" t="s">
        <v>160</v>
      </c>
      <c r="C39" s="193">
        <v>40</v>
      </c>
      <c r="D39" s="193">
        <v>70</v>
      </c>
      <c r="E39" s="193" t="s">
        <v>125</v>
      </c>
      <c r="F39" s="143" t="str">
        <f t="shared" si="0"/>
        <v>5100.17</v>
      </c>
      <c r="G39" s="143" t="s">
        <v>124</v>
      </c>
      <c r="H39" s="165">
        <v>8490</v>
      </c>
      <c r="I39" s="165">
        <f>IFERROR(VLOOKUP(B39,'[2]rptBudgetPerformance (19)'!$A$3:$N$58, 10, FALSE),"0")</f>
        <v>8490</v>
      </c>
      <c r="J39" s="141"/>
      <c r="K39" s="141"/>
      <c r="L39" s="141"/>
      <c r="M39" s="165">
        <f>IFERROR(VLOOKUP(B39,'[2]rptBudgetPerformance (19)'!$A$3:$N$58, 14, FALSE),"0")</f>
        <v>88.52</v>
      </c>
      <c r="N39" s="165">
        <f>IFERROR(VLOOKUP(B39,'[2]rptBudgetPerformance (19)'!$A$3:$N$58, 14, FALSE),"0")</f>
        <v>88.52</v>
      </c>
      <c r="O39" s="141">
        <f t="shared" si="1"/>
        <v>-8401.48</v>
      </c>
      <c r="Q39" s="177">
        <f>IFERROR(VLOOKUP(B39,'[3]460'!$A$3:$P$46,9,FALSE),"0")</f>
        <v>8490</v>
      </c>
      <c r="R39" s="177">
        <f>IFERROR(VLOOKUP(B39,'[3]460'!$A$3:$P$46,11,FALSE),"0")</f>
        <v>8490</v>
      </c>
      <c r="S39" s="177"/>
      <c r="T39" s="177"/>
      <c r="U39" s="177"/>
      <c r="V39" s="177">
        <f>IFERROR(VLOOKUP(B39,'[3]460'!$A$3:$P$46,14,FALSE),"0")</f>
        <v>8502.44</v>
      </c>
      <c r="W39" s="177">
        <v>8502.44</v>
      </c>
      <c r="X39" s="177">
        <f t="shared" si="2"/>
        <v>12.440000000000509</v>
      </c>
      <c r="Z39" s="179">
        <v>8650</v>
      </c>
      <c r="AA39" s="179">
        <v>8650</v>
      </c>
      <c r="AB39" s="174"/>
      <c r="AC39" s="174"/>
      <c r="AD39" s="174"/>
      <c r="AE39" s="179">
        <v>693.22</v>
      </c>
      <c r="AF39" s="179">
        <v>693.22</v>
      </c>
      <c r="AG39" s="174">
        <f t="shared" si="3"/>
        <v>-7956.78</v>
      </c>
      <c r="AI39" s="180">
        <v>3000</v>
      </c>
      <c r="AJ39" s="172"/>
      <c r="AK39" s="172">
        <v>3000</v>
      </c>
      <c r="AL39" s="172">
        <v>980.78</v>
      </c>
      <c r="AM39" s="172"/>
      <c r="AN39" s="172"/>
      <c r="AO39" s="172"/>
      <c r="AP39" s="172"/>
      <c r="AQ39" s="172">
        <f t="shared" si="4"/>
        <v>0</v>
      </c>
      <c r="AS39" s="142"/>
      <c r="AT39" s="142"/>
      <c r="AU39" s="142"/>
      <c r="AV39" s="142"/>
      <c r="AW39" s="142"/>
      <c r="AX39" s="142"/>
      <c r="AY39" s="142"/>
      <c r="AZ39" s="142">
        <f t="shared" si="5"/>
        <v>0</v>
      </c>
    </row>
    <row r="40" spans="1:52" x14ac:dyDescent="0.2">
      <c r="A40" s="192">
        <v>5</v>
      </c>
      <c r="B40" s="143" t="s">
        <v>161</v>
      </c>
      <c r="C40" s="193">
        <v>40</v>
      </c>
      <c r="D40" s="193">
        <v>70</v>
      </c>
      <c r="E40" s="193" t="s">
        <v>125</v>
      </c>
      <c r="F40" s="143" t="str">
        <f t="shared" si="0"/>
        <v>6000.01</v>
      </c>
      <c r="G40" s="143" t="s">
        <v>96</v>
      </c>
      <c r="H40" s="165">
        <v>40000</v>
      </c>
      <c r="I40" s="165">
        <f>IFERROR(VLOOKUP(B40,'[2]rptBudgetPerformance (19)'!$A$3:$N$58, 10, FALSE),"0")</f>
        <v>345000</v>
      </c>
      <c r="J40" s="141"/>
      <c r="K40" s="141"/>
      <c r="L40" s="141"/>
      <c r="M40" s="165">
        <f>IFERROR(VLOOKUP(B40,'[2]rptBudgetPerformance (19)'!$A$3:$N$58, 14, FALSE),"0")</f>
        <v>297868.64</v>
      </c>
      <c r="N40" s="165">
        <f>IFERROR(VLOOKUP(B40,'[2]rptBudgetPerformance (19)'!$A$3:$N$58, 14, FALSE),"0")</f>
        <v>297868.64</v>
      </c>
      <c r="O40" s="141">
        <f t="shared" si="1"/>
        <v>-47131.359999999986</v>
      </c>
      <c r="Q40" s="177">
        <f>IFERROR(VLOOKUP(B40,'[3]460'!$A$3:$P$46,9,FALSE),"0")</f>
        <v>5000</v>
      </c>
      <c r="R40" s="177">
        <f>IFERROR(VLOOKUP(B40,'[3]460'!$A$3:$P$46,11,FALSE),"0")</f>
        <v>345545</v>
      </c>
      <c r="S40" s="177"/>
      <c r="T40" s="177"/>
      <c r="U40" s="177"/>
      <c r="V40" s="177">
        <f>IFERROR(VLOOKUP(B40,'[3]460'!$A$3:$P$46,14,FALSE),"0")</f>
        <v>49269.51</v>
      </c>
      <c r="W40" s="177">
        <v>49269.51</v>
      </c>
      <c r="X40" s="177">
        <f t="shared" si="2"/>
        <v>-296275.49</v>
      </c>
      <c r="Z40" s="179">
        <v>5000</v>
      </c>
      <c r="AA40" s="179">
        <v>310040</v>
      </c>
      <c r="AB40" s="174"/>
      <c r="AC40" s="174"/>
      <c r="AD40" s="174"/>
      <c r="AE40" s="179">
        <v>258837.85</v>
      </c>
      <c r="AF40" s="179">
        <v>258837.85</v>
      </c>
      <c r="AG40" s="174">
        <f t="shared" si="3"/>
        <v>-51202.149999999994</v>
      </c>
      <c r="AI40" s="180">
        <v>2825</v>
      </c>
      <c r="AJ40" s="172"/>
      <c r="AK40" s="172">
        <v>2825</v>
      </c>
      <c r="AL40" s="172">
        <v>11415.25</v>
      </c>
      <c r="AM40" s="172"/>
      <c r="AN40" s="172"/>
      <c r="AO40" s="172"/>
      <c r="AP40" s="172"/>
      <c r="AQ40" s="172">
        <f t="shared" si="4"/>
        <v>0</v>
      </c>
      <c r="AS40" s="142"/>
      <c r="AT40" s="142"/>
      <c r="AU40" s="142"/>
      <c r="AV40" s="142"/>
      <c r="AW40" s="142"/>
      <c r="AX40" s="142"/>
      <c r="AY40" s="142"/>
      <c r="AZ40" s="142">
        <f t="shared" si="5"/>
        <v>0</v>
      </c>
    </row>
    <row r="41" spans="1:52" x14ac:dyDescent="0.2">
      <c r="A41" s="192">
        <v>6</v>
      </c>
      <c r="B41" s="143" t="s">
        <v>162</v>
      </c>
      <c r="C41" s="193">
        <v>40</v>
      </c>
      <c r="D41" s="193">
        <v>70</v>
      </c>
      <c r="E41" s="193" t="s">
        <v>125</v>
      </c>
      <c r="F41" s="143" t="str">
        <f t="shared" ref="F41:F62" si="7">RIGHT(B41,7)</f>
        <v>6200.02</v>
      </c>
      <c r="G41" s="143" t="s">
        <v>98</v>
      </c>
      <c r="H41" s="165">
        <v>5000</v>
      </c>
      <c r="I41" s="165">
        <f>IFERROR(VLOOKUP(B41,'[2]rptBudgetPerformance (19)'!$A$3:$N$58, 10, FALSE),"0")</f>
        <v>5000</v>
      </c>
      <c r="J41" s="141"/>
      <c r="K41" s="141"/>
      <c r="L41" s="141"/>
      <c r="M41" s="165">
        <f>IFERROR(VLOOKUP(B41,'[2]rptBudgetPerformance (19)'!$A$3:$N$58, 14, FALSE),"0")</f>
        <v>4524.78</v>
      </c>
      <c r="N41" s="165">
        <f>IFERROR(VLOOKUP(B41,'[2]rptBudgetPerformance (19)'!$A$3:$N$58, 14, FALSE),"0")</f>
        <v>4524.78</v>
      </c>
      <c r="O41" s="141">
        <f t="shared" si="1"/>
        <v>-475.22000000000025</v>
      </c>
      <c r="Q41" s="177">
        <f>IFERROR(VLOOKUP(B41,'[3]460'!$A$3:$P$46,9,FALSE),"0")</f>
        <v>5000</v>
      </c>
      <c r="R41" s="177">
        <f>IFERROR(VLOOKUP(B41,'[3]460'!$A$3:$P$46,11,FALSE),"0")</f>
        <v>5100</v>
      </c>
      <c r="S41" s="177"/>
      <c r="T41" s="177"/>
      <c r="U41" s="177"/>
      <c r="V41" s="177">
        <f>IFERROR(VLOOKUP(B41,'[3]460'!$A$3:$P$46,14,FALSE),"0")</f>
        <v>519.75</v>
      </c>
      <c r="W41" s="177">
        <v>519.75</v>
      </c>
      <c r="X41" s="177">
        <f t="shared" si="2"/>
        <v>-4580.25</v>
      </c>
      <c r="Z41" s="179">
        <v>5100</v>
      </c>
      <c r="AA41" s="179">
        <v>5100</v>
      </c>
      <c r="AB41" s="174"/>
      <c r="AC41" s="174"/>
      <c r="AD41" s="174"/>
      <c r="AE41" s="179">
        <v>4978.53</v>
      </c>
      <c r="AF41" s="179">
        <v>4978.53</v>
      </c>
      <c r="AG41" s="174">
        <f t="shared" si="3"/>
        <v>-121.47000000000025</v>
      </c>
      <c r="AI41" s="180">
        <v>2550</v>
      </c>
      <c r="AJ41" s="172"/>
      <c r="AK41" s="172">
        <v>2550</v>
      </c>
      <c r="AL41" s="172">
        <v>0</v>
      </c>
      <c r="AM41" s="172"/>
      <c r="AN41" s="172"/>
      <c r="AO41" s="172"/>
      <c r="AP41" s="172"/>
      <c r="AQ41" s="172">
        <f t="shared" si="4"/>
        <v>0</v>
      </c>
      <c r="AS41" s="142"/>
      <c r="AT41" s="142"/>
      <c r="AU41" s="142"/>
      <c r="AV41" s="142"/>
      <c r="AW41" s="142"/>
      <c r="AX41" s="142"/>
      <c r="AY41" s="142"/>
      <c r="AZ41" s="142">
        <f t="shared" si="5"/>
        <v>0</v>
      </c>
    </row>
    <row r="42" spans="1:52" x14ac:dyDescent="0.2">
      <c r="A42" s="192">
        <v>6</v>
      </c>
      <c r="B42" s="143" t="s">
        <v>163</v>
      </c>
      <c r="C42" s="193">
        <v>40</v>
      </c>
      <c r="D42" s="193">
        <v>70</v>
      </c>
      <c r="E42" s="193" t="s">
        <v>125</v>
      </c>
      <c r="F42" s="143" t="str">
        <f t="shared" si="7"/>
        <v>6200.09</v>
      </c>
      <c r="G42" s="143" t="s">
        <v>128</v>
      </c>
      <c r="H42" s="165" t="s">
        <v>204</v>
      </c>
      <c r="I42" s="165" t="str">
        <f>IFERROR(VLOOKUP(B42,'[2]rptBudgetPerformance (19)'!$A$3:$N$58, 10, FALSE),"0")</f>
        <v>0</v>
      </c>
      <c r="J42" s="141"/>
      <c r="K42" s="141"/>
      <c r="L42" s="141"/>
      <c r="M42" s="165" t="str">
        <f>IFERROR(VLOOKUP(B42,'[2]rptBudgetPerformance (19)'!$A$3:$N$58, 14, FALSE),"0")</f>
        <v>0</v>
      </c>
      <c r="N42" s="165" t="str">
        <f>IFERROR(VLOOKUP(B42,'[2]rptBudgetPerformance (19)'!$A$3:$N$58, 14, FALSE),"0")</f>
        <v>0</v>
      </c>
      <c r="O42" s="141">
        <f t="shared" si="1"/>
        <v>0</v>
      </c>
      <c r="Q42" s="177">
        <f>IFERROR(VLOOKUP(B42,'[3]460'!$A$3:$P$46,9,FALSE),"0")</f>
        <v>0</v>
      </c>
      <c r="R42" s="177">
        <f>IFERROR(VLOOKUP(B42,'[3]460'!$A$3:$P$46,11,FALSE),"0")</f>
        <v>2000</v>
      </c>
      <c r="S42" s="177"/>
      <c r="T42" s="177"/>
      <c r="U42" s="177"/>
      <c r="V42" s="177">
        <f>IFERROR(VLOOKUP(B42,'[3]460'!$A$3:$P$46,14,FALSE),"0")</f>
        <v>1513.4</v>
      </c>
      <c r="W42" s="177">
        <v>1513.4</v>
      </c>
      <c r="X42" s="177">
        <f t="shared" si="2"/>
        <v>-486.59999999999991</v>
      </c>
      <c r="Z42" s="179">
        <v>2000</v>
      </c>
      <c r="AA42" s="179">
        <v>2000</v>
      </c>
      <c r="AB42" s="174"/>
      <c r="AC42" s="174"/>
      <c r="AD42" s="174"/>
      <c r="AE42" s="179">
        <v>2000</v>
      </c>
      <c r="AF42" s="179">
        <v>2000</v>
      </c>
      <c r="AG42" s="174">
        <f t="shared" si="3"/>
        <v>0</v>
      </c>
      <c r="AI42" s="180">
        <v>2500</v>
      </c>
      <c r="AJ42" s="172"/>
      <c r="AK42" s="172">
        <v>2500</v>
      </c>
      <c r="AL42" s="172">
        <v>0</v>
      </c>
      <c r="AM42" s="172"/>
      <c r="AN42" s="172"/>
      <c r="AO42" s="172"/>
      <c r="AP42" s="172"/>
      <c r="AQ42" s="172">
        <f t="shared" si="4"/>
        <v>0</v>
      </c>
      <c r="AS42" s="142"/>
      <c r="AT42" s="142"/>
      <c r="AU42" s="142"/>
      <c r="AV42" s="142"/>
      <c r="AW42" s="142"/>
      <c r="AX42" s="142"/>
      <c r="AY42" s="142"/>
      <c r="AZ42" s="142">
        <f t="shared" si="5"/>
        <v>0</v>
      </c>
    </row>
    <row r="43" spans="1:52" x14ac:dyDescent="0.2">
      <c r="A43" s="192">
        <v>6</v>
      </c>
      <c r="B43" s="143" t="s">
        <v>194</v>
      </c>
      <c r="C43" s="193">
        <v>40</v>
      </c>
      <c r="D43" s="193">
        <v>70</v>
      </c>
      <c r="E43" s="193" t="s">
        <v>125</v>
      </c>
      <c r="F43" s="143" t="str">
        <f t="shared" si="7"/>
        <v>6280.05</v>
      </c>
      <c r="G43" s="143" t="s">
        <v>203</v>
      </c>
      <c r="H43" s="165">
        <v>0</v>
      </c>
      <c r="I43" s="165">
        <f>IFERROR(VLOOKUP(B43,'[2]rptBudgetPerformance (19)'!$A$3:$N$58, 10, FALSE),"0")</f>
        <v>25000</v>
      </c>
      <c r="J43" s="141"/>
      <c r="K43" s="141"/>
      <c r="L43" s="141"/>
      <c r="M43" s="165">
        <f>IFERROR(VLOOKUP(B43,'[2]rptBudgetPerformance (19)'!$A$3:$N$58, 14, FALSE),"0")</f>
        <v>19485.28</v>
      </c>
      <c r="N43" s="165">
        <f>IFERROR(VLOOKUP(B43,'[2]rptBudgetPerformance (19)'!$A$3:$N$58, 14, FALSE),"0")</f>
        <v>19485.28</v>
      </c>
      <c r="O43" s="141"/>
      <c r="Q43" s="177">
        <f>IFERROR(VLOOKUP(B43,'[3]460'!$A$3:$P$46,9,FALSE),"0")</f>
        <v>0</v>
      </c>
      <c r="R43" s="177">
        <f>IFERROR(VLOOKUP(B43,'[3]460'!$A$3:$P$46,11,FALSE),"0")</f>
        <v>19485</v>
      </c>
      <c r="S43" s="177"/>
      <c r="T43" s="177"/>
      <c r="U43" s="177"/>
      <c r="V43" s="177">
        <f>IFERROR(VLOOKUP(B43,'[3]460'!$A$3:$P$46,14,FALSE),"0")</f>
        <v>1881.46</v>
      </c>
      <c r="W43" s="177">
        <v>1881.46</v>
      </c>
      <c r="X43" s="177"/>
      <c r="Z43" s="179">
        <v>0</v>
      </c>
      <c r="AA43" s="179">
        <v>17605</v>
      </c>
      <c r="AB43" s="174"/>
      <c r="AC43" s="174"/>
      <c r="AD43" s="174"/>
      <c r="AE43" s="179">
        <v>17605</v>
      </c>
      <c r="AF43" s="179">
        <v>17605</v>
      </c>
      <c r="AG43" s="174"/>
      <c r="AI43" s="180"/>
      <c r="AJ43" s="172"/>
      <c r="AK43" s="172"/>
      <c r="AL43" s="172">
        <v>0</v>
      </c>
      <c r="AM43" s="172"/>
      <c r="AN43" s="172"/>
      <c r="AO43" s="172"/>
      <c r="AP43" s="172"/>
      <c r="AQ43" s="172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92">
        <v>6</v>
      </c>
      <c r="B44" s="143" t="s">
        <v>164</v>
      </c>
      <c r="C44" s="193">
        <v>40</v>
      </c>
      <c r="D44" s="193">
        <v>70</v>
      </c>
      <c r="E44" s="193" t="s">
        <v>125</v>
      </c>
      <c r="F44" s="143" t="str">
        <f t="shared" si="7"/>
        <v>6280.36</v>
      </c>
      <c r="G44" s="143" t="s">
        <v>179</v>
      </c>
      <c r="H44" s="165" t="s">
        <v>204</v>
      </c>
      <c r="I44" s="165" t="str">
        <f>IFERROR(VLOOKUP(B44,'[2]rptBudgetPerformance (19)'!$A$3:$N$58, 10, FALSE),"0")</f>
        <v>0</v>
      </c>
      <c r="J44" s="141"/>
      <c r="K44" s="141"/>
      <c r="L44" s="141"/>
      <c r="M44" s="165" t="str">
        <f>IFERROR(VLOOKUP(B44,'[2]rptBudgetPerformance (19)'!$A$3:$N$58, 14, FALSE),"0")</f>
        <v>0</v>
      </c>
      <c r="N44" s="165" t="str">
        <f>IFERROR(VLOOKUP(B44,'[2]rptBudgetPerformance (19)'!$A$3:$N$58, 14, FALSE),"0")</f>
        <v>0</v>
      </c>
      <c r="O44" s="141">
        <f t="shared" si="1"/>
        <v>0</v>
      </c>
      <c r="Q44" s="177" t="str">
        <f>IFERROR(VLOOKUP(B44,'[3]460'!$A$3:$P$46,9,FALSE),"0")</f>
        <v>0</v>
      </c>
      <c r="R44" s="177" t="str">
        <f>IFERROR(VLOOKUP(B44,'[3]460'!$A$3:$P$46,11,FALSE),"0")</f>
        <v>0</v>
      </c>
      <c r="S44" s="177"/>
      <c r="T44" s="177"/>
      <c r="U44" s="177"/>
      <c r="V44" s="177" t="str">
        <f>IFERROR(VLOOKUP(B44,'[3]460'!$A$3:$P$46,14,FALSE),"0")</f>
        <v>0</v>
      </c>
      <c r="W44" s="177" t="s">
        <v>204</v>
      </c>
      <c r="X44" s="177">
        <f t="shared" si="2"/>
        <v>0</v>
      </c>
      <c r="Z44" s="179">
        <v>3000</v>
      </c>
      <c r="AA44" s="179">
        <v>3000</v>
      </c>
      <c r="AB44" s="174"/>
      <c r="AC44" s="174"/>
      <c r="AD44" s="174"/>
      <c r="AE44" s="179">
        <v>3000</v>
      </c>
      <c r="AF44" s="179">
        <v>3000</v>
      </c>
      <c r="AG44" s="174">
        <f t="shared" si="3"/>
        <v>0</v>
      </c>
      <c r="AI44" s="180">
        <v>50</v>
      </c>
      <c r="AJ44" s="172"/>
      <c r="AK44" s="172">
        <v>50</v>
      </c>
      <c r="AL44" s="172">
        <v>0</v>
      </c>
      <c r="AM44" s="172"/>
      <c r="AN44" s="172"/>
      <c r="AO44" s="172"/>
      <c r="AP44" s="172"/>
      <c r="AQ44" s="172">
        <f t="shared" si="4"/>
        <v>0</v>
      </c>
      <c r="AS44" s="142"/>
      <c r="AT44" s="142"/>
      <c r="AU44" s="142"/>
      <c r="AV44" s="142"/>
      <c r="AW44" s="142"/>
      <c r="AX44" s="142"/>
      <c r="AY44" s="142"/>
      <c r="AZ44" s="142">
        <f t="shared" si="5"/>
        <v>0</v>
      </c>
    </row>
    <row r="45" spans="1:52" x14ac:dyDescent="0.2">
      <c r="A45" s="192">
        <v>6</v>
      </c>
      <c r="B45" s="143" t="s">
        <v>165</v>
      </c>
      <c r="C45" s="193">
        <v>40</v>
      </c>
      <c r="D45" s="193">
        <v>70</v>
      </c>
      <c r="E45" s="193" t="s">
        <v>125</v>
      </c>
      <c r="F45" s="143" t="str">
        <f t="shared" si="7"/>
        <v>6300.01</v>
      </c>
      <c r="G45" s="143" t="s">
        <v>129</v>
      </c>
      <c r="H45" s="165">
        <v>0</v>
      </c>
      <c r="I45" s="165">
        <f>IFERROR(VLOOKUP(B45,'[2]rptBudgetPerformance (19)'!$A$3:$N$58, 10, FALSE),"0")</f>
        <v>0</v>
      </c>
      <c r="J45" s="141"/>
      <c r="K45" s="141"/>
      <c r="L45" s="141"/>
      <c r="M45" s="165">
        <f>IFERROR(VLOOKUP(B45,'[2]rptBudgetPerformance (19)'!$A$3:$N$58, 14, FALSE),"0")</f>
        <v>-2500</v>
      </c>
      <c r="N45" s="165">
        <f>IFERROR(VLOOKUP(B45,'[2]rptBudgetPerformance (19)'!$A$3:$N$58, 14, FALSE),"0")</f>
        <v>-2500</v>
      </c>
      <c r="O45" s="141">
        <f t="shared" si="1"/>
        <v>-2500</v>
      </c>
      <c r="Q45" s="177">
        <f>IFERROR(VLOOKUP(B45,'[3]460'!$A$3:$P$46,9,FALSE),"0")</f>
        <v>2500</v>
      </c>
      <c r="R45" s="177">
        <f>IFERROR(VLOOKUP(B45,'[3]460'!$A$3:$P$46,11,FALSE),"0")</f>
        <v>2500</v>
      </c>
      <c r="S45" s="177"/>
      <c r="T45" s="177"/>
      <c r="U45" s="177"/>
      <c r="V45" s="177">
        <f>IFERROR(VLOOKUP(B45,'[3]460'!$A$3:$P$46,14,FALSE),"0")</f>
        <v>2804</v>
      </c>
      <c r="W45" s="177">
        <v>2804</v>
      </c>
      <c r="X45" s="177">
        <f t="shared" si="2"/>
        <v>304</v>
      </c>
      <c r="Z45" s="179">
        <v>2825</v>
      </c>
      <c r="AA45" s="179">
        <v>2825</v>
      </c>
      <c r="AB45" s="174"/>
      <c r="AC45" s="174"/>
      <c r="AD45" s="174"/>
      <c r="AE45" s="179">
        <v>325</v>
      </c>
      <c r="AF45" s="179">
        <v>325</v>
      </c>
      <c r="AG45" s="174">
        <f t="shared" si="3"/>
        <v>-2500</v>
      </c>
      <c r="AI45" s="180">
        <v>577200</v>
      </c>
      <c r="AJ45" s="172"/>
      <c r="AK45" s="172">
        <v>577200</v>
      </c>
      <c r="AL45" s="172">
        <v>0</v>
      </c>
      <c r="AM45" s="172"/>
      <c r="AN45" s="172"/>
      <c r="AO45" s="172"/>
      <c r="AP45" s="172"/>
      <c r="AQ45" s="172">
        <f t="shared" si="4"/>
        <v>0</v>
      </c>
      <c r="AS45" s="142"/>
      <c r="AT45" s="142"/>
      <c r="AU45" s="142"/>
      <c r="AV45" s="142"/>
      <c r="AW45" s="142"/>
      <c r="AX45" s="142"/>
      <c r="AY45" s="142"/>
      <c r="AZ45" s="142">
        <f t="shared" si="5"/>
        <v>0</v>
      </c>
    </row>
    <row r="46" spans="1:52" x14ac:dyDescent="0.2">
      <c r="A46" s="192">
        <v>6</v>
      </c>
      <c r="B46" s="143" t="s">
        <v>166</v>
      </c>
      <c r="C46" s="193">
        <v>40</v>
      </c>
      <c r="D46" s="193">
        <v>70</v>
      </c>
      <c r="E46" s="193" t="s">
        <v>125</v>
      </c>
      <c r="F46" s="143" t="str">
        <f t="shared" si="7"/>
        <v>6500.04</v>
      </c>
      <c r="G46" s="143" t="s">
        <v>99</v>
      </c>
      <c r="H46" s="165">
        <v>1830</v>
      </c>
      <c r="I46" s="165">
        <f>IFERROR(VLOOKUP(B46,'[2]rptBudgetPerformance (19)'!$A$3:$N$58, 10, FALSE),"0")</f>
        <v>1830</v>
      </c>
      <c r="J46" s="141"/>
      <c r="K46" s="141"/>
      <c r="L46" s="141"/>
      <c r="M46" s="165">
        <f>IFERROR(VLOOKUP(B46,'[2]rptBudgetPerformance (19)'!$A$3:$N$58, 14, FALSE),"0")</f>
        <v>0</v>
      </c>
      <c r="N46" s="165">
        <f>IFERROR(VLOOKUP(B46,'[2]rptBudgetPerformance (19)'!$A$3:$N$58, 14, FALSE),"0")</f>
        <v>0</v>
      </c>
      <c r="O46" s="141">
        <f t="shared" si="1"/>
        <v>-1830</v>
      </c>
      <c r="Q46" s="177">
        <f>IFERROR(VLOOKUP(B46,'[3]460'!$A$3:$P$46,9,FALSE),"0")</f>
        <v>2180</v>
      </c>
      <c r="R46" s="177">
        <f>IFERROR(VLOOKUP(B46,'[3]460'!$A$3:$P$46,11,FALSE),"0")</f>
        <v>2180</v>
      </c>
      <c r="S46" s="177"/>
      <c r="T46" s="177"/>
      <c r="U46" s="177"/>
      <c r="V46" s="177">
        <f>IFERROR(VLOOKUP(B46,'[3]460'!$A$3:$P$46,14,FALSE),"0")</f>
        <v>2180</v>
      </c>
      <c r="W46" s="177">
        <v>2180</v>
      </c>
      <c r="X46" s="177">
        <f t="shared" si="2"/>
        <v>0</v>
      </c>
      <c r="Z46" s="179">
        <v>2550</v>
      </c>
      <c r="AA46" s="179">
        <v>2550</v>
      </c>
      <c r="AB46" s="174"/>
      <c r="AC46" s="174"/>
      <c r="AD46" s="174"/>
      <c r="AE46" s="179">
        <v>1487.5</v>
      </c>
      <c r="AF46" s="179">
        <v>1487.5</v>
      </c>
      <c r="AG46" s="174">
        <f t="shared" si="3"/>
        <v>-1062.5</v>
      </c>
      <c r="AI46" s="180">
        <v>1610</v>
      </c>
      <c r="AJ46" s="172"/>
      <c r="AK46" s="172">
        <v>1610</v>
      </c>
      <c r="AL46" s="172">
        <v>0</v>
      </c>
      <c r="AM46" s="172"/>
      <c r="AN46" s="172"/>
      <c r="AO46" s="172"/>
      <c r="AP46" s="172"/>
      <c r="AQ46" s="172">
        <f t="shared" si="4"/>
        <v>0</v>
      </c>
      <c r="AS46" s="142"/>
      <c r="AT46" s="142"/>
      <c r="AU46" s="142"/>
      <c r="AV46" s="142"/>
      <c r="AW46" s="142"/>
      <c r="AX46" s="142"/>
      <c r="AY46" s="142"/>
      <c r="AZ46" s="142">
        <f t="shared" si="5"/>
        <v>0</v>
      </c>
    </row>
    <row r="47" spans="1:52" x14ac:dyDescent="0.2">
      <c r="A47" s="192">
        <v>6</v>
      </c>
      <c r="B47" s="143" t="s">
        <v>220</v>
      </c>
      <c r="C47" s="193">
        <v>40</v>
      </c>
      <c r="D47" s="193">
        <v>70</v>
      </c>
      <c r="E47" s="193" t="s">
        <v>125</v>
      </c>
      <c r="F47" s="143" t="str">
        <f t="shared" si="7"/>
        <v>6600.01</v>
      </c>
      <c r="G47" s="143" t="s">
        <v>221</v>
      </c>
      <c r="H47" s="165">
        <v>500</v>
      </c>
      <c r="I47" s="165">
        <f>IFERROR(VLOOKUP(B47,'[2]rptBudgetPerformance (19)'!$A$3:$N$58, 10, FALSE),"0")</f>
        <v>500</v>
      </c>
      <c r="J47" s="141"/>
      <c r="K47" s="141"/>
      <c r="L47" s="141"/>
      <c r="M47" s="165">
        <f>IFERROR(VLOOKUP(B47,'[2]rptBudgetPerformance (19)'!$A$3:$N$58, 14, FALSE),"0")</f>
        <v>419.9</v>
      </c>
      <c r="N47" s="165">
        <f>IFERROR(VLOOKUP(B47,'[2]rptBudgetPerformance (19)'!$A$3:$N$58, 14, FALSE),"0")</f>
        <v>419.9</v>
      </c>
      <c r="O47" s="141"/>
      <c r="Q47" s="177"/>
      <c r="R47" s="177"/>
      <c r="S47" s="177"/>
      <c r="T47" s="177"/>
      <c r="U47" s="177"/>
      <c r="V47" s="177"/>
      <c r="W47" s="177"/>
      <c r="X47" s="177"/>
      <c r="Z47" s="179" t="s">
        <v>204</v>
      </c>
      <c r="AA47" s="179" t="s">
        <v>204</v>
      </c>
      <c r="AB47" s="174"/>
      <c r="AC47" s="174"/>
      <c r="AD47" s="174"/>
      <c r="AE47" s="179" t="s">
        <v>204</v>
      </c>
      <c r="AF47" s="179" t="s">
        <v>204</v>
      </c>
      <c r="AG47" s="174"/>
      <c r="AI47" s="180"/>
      <c r="AJ47" s="172"/>
      <c r="AK47" s="172"/>
      <c r="AL47" s="172">
        <v>0</v>
      </c>
      <c r="AM47" s="172"/>
      <c r="AN47" s="172"/>
      <c r="AO47" s="172"/>
      <c r="AP47" s="172"/>
      <c r="AQ47" s="172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92">
        <v>6</v>
      </c>
      <c r="B48" s="143" t="s">
        <v>219</v>
      </c>
      <c r="C48" s="193">
        <v>40</v>
      </c>
      <c r="D48" s="193">
        <v>70</v>
      </c>
      <c r="E48" s="193" t="s">
        <v>125</v>
      </c>
      <c r="F48" s="143" t="str">
        <f t="shared" si="7"/>
        <v>6600.03</v>
      </c>
      <c r="G48" s="143" t="s">
        <v>222</v>
      </c>
      <c r="H48" s="165">
        <v>100</v>
      </c>
      <c r="I48" s="165">
        <f>IFERROR(VLOOKUP(B48,'[2]rptBudgetPerformance (19)'!$A$3:$N$58, 10, FALSE),"0")</f>
        <v>100</v>
      </c>
      <c r="J48" s="141"/>
      <c r="K48" s="141"/>
      <c r="L48" s="141"/>
      <c r="M48" s="165">
        <f>IFERROR(VLOOKUP(B48,'[2]rptBudgetPerformance (19)'!$A$3:$N$58, 14, FALSE),"0")</f>
        <v>100</v>
      </c>
      <c r="N48" s="165">
        <f>IFERROR(VLOOKUP(B48,'[2]rptBudgetPerformance (19)'!$A$3:$N$58, 14, FALSE),"0")</f>
        <v>100</v>
      </c>
      <c r="O48" s="141"/>
      <c r="Q48" s="177"/>
      <c r="R48" s="177"/>
      <c r="S48" s="177"/>
      <c r="T48" s="177"/>
      <c r="U48" s="177"/>
      <c r="V48" s="177"/>
      <c r="W48" s="177"/>
      <c r="X48" s="177"/>
      <c r="Z48" s="179" t="s">
        <v>204</v>
      </c>
      <c r="AA48" s="179" t="s">
        <v>204</v>
      </c>
      <c r="AB48" s="174"/>
      <c r="AC48" s="174"/>
      <c r="AD48" s="174"/>
      <c r="AE48" s="179" t="s">
        <v>204</v>
      </c>
      <c r="AF48" s="179" t="s">
        <v>204</v>
      </c>
      <c r="AG48" s="174"/>
      <c r="AI48" s="180"/>
      <c r="AJ48" s="172"/>
      <c r="AK48" s="172"/>
      <c r="AL48" s="172">
        <v>0</v>
      </c>
      <c r="AM48" s="172"/>
      <c r="AN48" s="172"/>
      <c r="AO48" s="172"/>
      <c r="AP48" s="172"/>
      <c r="AQ48" s="172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92">
        <v>6</v>
      </c>
      <c r="B49" s="143" t="s">
        <v>167</v>
      </c>
      <c r="C49" s="193">
        <v>40</v>
      </c>
      <c r="D49" s="193">
        <v>70</v>
      </c>
      <c r="E49" s="193" t="s">
        <v>125</v>
      </c>
      <c r="F49" s="143" t="str">
        <f t="shared" si="7"/>
        <v>6600.04</v>
      </c>
      <c r="G49" s="143" t="s">
        <v>100</v>
      </c>
      <c r="H49" s="165">
        <v>2500</v>
      </c>
      <c r="I49" s="165">
        <f>IFERROR(VLOOKUP(B49,'[2]rptBudgetPerformance (19)'!$A$3:$N$58, 10, FALSE),"0")</f>
        <v>2500</v>
      </c>
      <c r="J49" s="141"/>
      <c r="K49" s="141"/>
      <c r="L49" s="141"/>
      <c r="M49" s="165">
        <f>IFERROR(VLOOKUP(B49,'[2]rptBudgetPerformance (19)'!$A$3:$N$58, 14, FALSE),"0")</f>
        <v>2038.05</v>
      </c>
      <c r="N49" s="165">
        <f>IFERROR(VLOOKUP(B49,'[2]rptBudgetPerformance (19)'!$A$3:$N$58, 14, FALSE),"0")</f>
        <v>2038.05</v>
      </c>
      <c r="O49" s="141">
        <f t="shared" si="1"/>
        <v>-461.95000000000005</v>
      </c>
      <c r="Q49" s="177">
        <f>IFERROR(VLOOKUP(B49,'[3]460'!$A$3:$P$46,9,FALSE),"0")</f>
        <v>2500</v>
      </c>
      <c r="R49" s="177">
        <f>IFERROR(VLOOKUP(B49,'[3]460'!$A$3:$P$46,11,FALSE),"0")</f>
        <v>2500</v>
      </c>
      <c r="S49" s="177"/>
      <c r="T49" s="177"/>
      <c r="U49" s="177"/>
      <c r="V49" s="177">
        <f>IFERROR(VLOOKUP(B49,'[3]460'!$A$3:$P$46,14,FALSE),"0")</f>
        <v>725.51</v>
      </c>
      <c r="W49" s="177">
        <v>725.51</v>
      </c>
      <c r="X49" s="177">
        <f t="shared" si="2"/>
        <v>-1774.49</v>
      </c>
      <c r="Z49" s="179">
        <v>2500</v>
      </c>
      <c r="AA49" s="179">
        <v>2500</v>
      </c>
      <c r="AB49" s="174"/>
      <c r="AC49" s="174"/>
      <c r="AD49" s="174"/>
      <c r="AE49" s="179">
        <v>2500</v>
      </c>
      <c r="AF49" s="179">
        <v>2500</v>
      </c>
      <c r="AG49" s="174">
        <f t="shared" si="3"/>
        <v>0</v>
      </c>
      <c r="AI49" s="180">
        <v>5110</v>
      </c>
      <c r="AJ49" s="172"/>
      <c r="AK49" s="172">
        <v>5110</v>
      </c>
      <c r="AL49" s="172">
        <v>0</v>
      </c>
      <c r="AM49" s="172"/>
      <c r="AN49" s="172"/>
      <c r="AO49" s="172"/>
      <c r="AP49" s="172"/>
      <c r="AQ49" s="172">
        <f t="shared" si="4"/>
        <v>0</v>
      </c>
      <c r="AS49" s="142"/>
      <c r="AT49" s="142"/>
      <c r="AU49" s="142"/>
      <c r="AV49" s="142"/>
      <c r="AW49" s="142"/>
      <c r="AX49" s="142"/>
      <c r="AY49" s="142"/>
      <c r="AZ49" s="142">
        <f t="shared" si="5"/>
        <v>0</v>
      </c>
    </row>
    <row r="50" spans="1:52" x14ac:dyDescent="0.2">
      <c r="A50" s="192">
        <v>6</v>
      </c>
      <c r="B50" s="143" t="s">
        <v>168</v>
      </c>
      <c r="C50" s="193">
        <v>40</v>
      </c>
      <c r="D50" s="193">
        <v>70</v>
      </c>
      <c r="E50" s="193" t="s">
        <v>125</v>
      </c>
      <c r="F50" s="143" t="str">
        <f t="shared" si="7"/>
        <v>6600.07</v>
      </c>
      <c r="G50" s="143" t="s">
        <v>101</v>
      </c>
      <c r="H50" s="165" t="s">
        <v>204</v>
      </c>
      <c r="I50" s="165" t="str">
        <f>IFERROR(VLOOKUP(B50,'[2]rptBudgetPerformance (19)'!$A$3:$N$58, 10, FALSE),"0")</f>
        <v>0</v>
      </c>
      <c r="J50" s="141"/>
      <c r="K50" s="141"/>
      <c r="L50" s="141"/>
      <c r="M50" s="165" t="str">
        <f>IFERROR(VLOOKUP(B50,'[2]rptBudgetPerformance (19)'!$A$3:$N$58, 14, FALSE),"0")</f>
        <v>0</v>
      </c>
      <c r="N50" s="165" t="str">
        <f>IFERROR(VLOOKUP(B50,'[2]rptBudgetPerformance (19)'!$A$3:$N$58, 14, FALSE),"0")</f>
        <v>0</v>
      </c>
      <c r="O50" s="141">
        <f t="shared" si="1"/>
        <v>0</v>
      </c>
      <c r="Q50" s="177">
        <f>IFERROR(VLOOKUP(B50,'[3]460'!$A$3:$P$46,9,FALSE),"0")</f>
        <v>0</v>
      </c>
      <c r="R50" s="177">
        <f>IFERROR(VLOOKUP(B50,'[3]460'!$A$3:$P$46,11,FALSE),"0")</f>
        <v>50</v>
      </c>
      <c r="S50" s="177"/>
      <c r="T50" s="177"/>
      <c r="U50" s="177"/>
      <c r="V50" s="177">
        <f>IFERROR(VLOOKUP(B50,'[3]460'!$A$3:$P$46,14,FALSE),"0")</f>
        <v>8.85</v>
      </c>
      <c r="W50" s="177">
        <v>8.85</v>
      </c>
      <c r="X50" s="177">
        <f t="shared" si="2"/>
        <v>-41.15</v>
      </c>
      <c r="Z50" s="179">
        <v>50</v>
      </c>
      <c r="AA50" s="179">
        <v>50</v>
      </c>
      <c r="AB50" s="174"/>
      <c r="AC50" s="174"/>
      <c r="AD50" s="174"/>
      <c r="AE50" s="179">
        <v>50</v>
      </c>
      <c r="AF50" s="179">
        <v>50</v>
      </c>
      <c r="AG50" s="174">
        <f t="shared" si="3"/>
        <v>0</v>
      </c>
      <c r="AI50" s="180">
        <v>10000</v>
      </c>
      <c r="AJ50" s="172"/>
      <c r="AK50" s="172">
        <v>10000</v>
      </c>
      <c r="AL50" s="172">
        <v>0</v>
      </c>
      <c r="AM50" s="172"/>
      <c r="AN50" s="172"/>
      <c r="AO50" s="172"/>
      <c r="AP50" s="172"/>
      <c r="AQ50" s="172">
        <f t="shared" si="4"/>
        <v>0</v>
      </c>
      <c r="AS50" s="142"/>
      <c r="AT50" s="142"/>
      <c r="AU50" s="142"/>
      <c r="AV50" s="142"/>
      <c r="AW50" s="142"/>
      <c r="AX50" s="142"/>
      <c r="AY50" s="142"/>
      <c r="AZ50" s="142">
        <f t="shared" si="5"/>
        <v>0</v>
      </c>
    </row>
    <row r="51" spans="1:52" x14ac:dyDescent="0.2">
      <c r="A51" s="192">
        <v>6</v>
      </c>
      <c r="B51" s="143" t="s">
        <v>169</v>
      </c>
      <c r="C51" s="193">
        <v>40</v>
      </c>
      <c r="D51" s="193">
        <v>70</v>
      </c>
      <c r="E51" s="193" t="s">
        <v>125</v>
      </c>
      <c r="F51" s="143" t="str">
        <f t="shared" si="7"/>
        <v>6600.25</v>
      </c>
      <c r="G51" s="143" t="s">
        <v>130</v>
      </c>
      <c r="H51" s="165" t="s">
        <v>204</v>
      </c>
      <c r="I51" s="165" t="str">
        <f>IFERROR(VLOOKUP(B51,'[2]rptBudgetPerformance (19)'!$A$3:$N$58, 10, FALSE),"0")</f>
        <v>0</v>
      </c>
      <c r="J51" s="141"/>
      <c r="K51" s="141"/>
      <c r="L51" s="141"/>
      <c r="M51" s="165" t="str">
        <f>IFERROR(VLOOKUP(B51,'[2]rptBudgetPerformance (19)'!$A$3:$N$58, 14, FALSE),"0")</f>
        <v>0</v>
      </c>
      <c r="N51" s="165" t="str">
        <f>IFERROR(VLOOKUP(B51,'[2]rptBudgetPerformance (19)'!$A$3:$N$58, 14, FALSE),"0")</f>
        <v>0</v>
      </c>
      <c r="O51" s="141">
        <f t="shared" si="1"/>
        <v>0</v>
      </c>
      <c r="Q51" s="177">
        <f>IFERROR(VLOOKUP(B51,'[3]460'!$A$3:$P$46,9,FALSE),"0")</f>
        <v>232175</v>
      </c>
      <c r="R51" s="177">
        <f>IFERROR(VLOOKUP(B51,'[3]460'!$A$3:$P$46,11,FALSE),"0")</f>
        <v>232175</v>
      </c>
      <c r="S51" s="177"/>
      <c r="T51" s="177"/>
      <c r="U51" s="177"/>
      <c r="V51" s="177">
        <f>IFERROR(VLOOKUP(B51,'[3]460'!$A$3:$P$46,14,FALSE),"0")</f>
        <v>232175</v>
      </c>
      <c r="W51" s="177">
        <v>232175</v>
      </c>
      <c r="X51" s="177">
        <f t="shared" si="2"/>
        <v>0</v>
      </c>
      <c r="Z51" s="179">
        <v>577200</v>
      </c>
      <c r="AA51" s="179">
        <v>577200</v>
      </c>
      <c r="AB51" s="174"/>
      <c r="AC51" s="174"/>
      <c r="AD51" s="174"/>
      <c r="AE51" s="179">
        <v>144300</v>
      </c>
      <c r="AF51" s="179">
        <v>144300</v>
      </c>
      <c r="AG51" s="174">
        <f t="shared" si="3"/>
        <v>-432900</v>
      </c>
      <c r="AI51" s="180">
        <v>320000</v>
      </c>
      <c r="AJ51" s="172"/>
      <c r="AK51" s="172">
        <v>320000</v>
      </c>
      <c r="AL51" s="172">
        <v>0</v>
      </c>
      <c r="AM51" s="172"/>
      <c r="AN51" s="172"/>
      <c r="AO51" s="172"/>
      <c r="AP51" s="172"/>
      <c r="AQ51" s="172">
        <f t="shared" si="4"/>
        <v>0</v>
      </c>
      <c r="AS51" s="142"/>
      <c r="AT51" s="142"/>
      <c r="AU51" s="142"/>
      <c r="AV51" s="142"/>
      <c r="AW51" s="142"/>
      <c r="AX51" s="142"/>
      <c r="AY51" s="142"/>
      <c r="AZ51" s="142">
        <f t="shared" si="5"/>
        <v>0</v>
      </c>
    </row>
    <row r="52" spans="1:52" x14ac:dyDescent="0.2">
      <c r="A52" s="192">
        <v>6</v>
      </c>
      <c r="B52" s="143" t="s">
        <v>170</v>
      </c>
      <c r="C52" s="193">
        <v>40</v>
      </c>
      <c r="D52" s="193">
        <v>70</v>
      </c>
      <c r="E52" s="193" t="s">
        <v>125</v>
      </c>
      <c r="F52" s="143" t="str">
        <f t="shared" si="7"/>
        <v>6600.26</v>
      </c>
      <c r="G52" s="143" t="s">
        <v>134</v>
      </c>
      <c r="H52" s="165">
        <v>1380</v>
      </c>
      <c r="I52" s="165">
        <f>IFERROR(VLOOKUP(B52,'[2]rptBudgetPerformance (19)'!$A$3:$N$58, 10, FALSE),"0")</f>
        <v>1380</v>
      </c>
      <c r="J52" s="141"/>
      <c r="K52" s="141"/>
      <c r="L52" s="141"/>
      <c r="M52" s="165">
        <f>IFERROR(VLOOKUP(B52,'[2]rptBudgetPerformance (19)'!$A$3:$N$58, 14, FALSE),"0")</f>
        <v>0</v>
      </c>
      <c r="N52" s="165">
        <f>IFERROR(VLOOKUP(B52,'[2]rptBudgetPerformance (19)'!$A$3:$N$58, 14, FALSE),"0")</f>
        <v>0</v>
      </c>
      <c r="O52" s="141">
        <f t="shared" si="1"/>
        <v>-1380</v>
      </c>
      <c r="Q52" s="177">
        <f>IFERROR(VLOOKUP(B52,'[3]460'!$A$3:$P$46,9,FALSE),"0")</f>
        <v>1040</v>
      </c>
      <c r="R52" s="177">
        <f>IFERROR(VLOOKUP(B52,'[3]460'!$A$3:$P$46,11,FALSE),"0")</f>
        <v>1040</v>
      </c>
      <c r="S52" s="177"/>
      <c r="T52" s="177"/>
      <c r="U52" s="177"/>
      <c r="V52" s="177">
        <f>IFERROR(VLOOKUP(B52,'[3]460'!$A$3:$P$46,14,FALSE),"0")</f>
        <v>1040</v>
      </c>
      <c r="W52" s="177">
        <v>1040</v>
      </c>
      <c r="X52" s="177">
        <f t="shared" si="2"/>
        <v>0</v>
      </c>
      <c r="Z52" s="179">
        <v>1610</v>
      </c>
      <c r="AA52" s="179">
        <v>1610</v>
      </c>
      <c r="AB52" s="174"/>
      <c r="AC52" s="174"/>
      <c r="AD52" s="174"/>
      <c r="AE52" s="179">
        <v>939.15</v>
      </c>
      <c r="AF52" s="179">
        <v>939.15</v>
      </c>
      <c r="AG52" s="174">
        <f t="shared" si="3"/>
        <v>-670.85</v>
      </c>
      <c r="AI52" s="180">
        <v>54000</v>
      </c>
      <c r="AJ52" s="172"/>
      <c r="AK52" s="172">
        <v>54000</v>
      </c>
      <c r="AL52" s="172">
        <v>0</v>
      </c>
      <c r="AM52" s="172"/>
      <c r="AN52" s="172"/>
      <c r="AO52" s="172"/>
      <c r="AP52" s="172"/>
      <c r="AQ52" s="172">
        <f t="shared" si="4"/>
        <v>0</v>
      </c>
      <c r="AS52" s="142"/>
      <c r="AT52" s="142"/>
      <c r="AU52" s="142"/>
      <c r="AV52" s="142"/>
      <c r="AW52" s="142"/>
      <c r="AX52" s="142"/>
      <c r="AY52" s="142"/>
      <c r="AZ52" s="142">
        <f t="shared" si="5"/>
        <v>0</v>
      </c>
    </row>
    <row r="53" spans="1:52" x14ac:dyDescent="0.2">
      <c r="A53" s="192">
        <v>7</v>
      </c>
      <c r="B53" s="143" t="s">
        <v>223</v>
      </c>
      <c r="C53" s="193">
        <v>40</v>
      </c>
      <c r="D53" s="193">
        <v>70</v>
      </c>
      <c r="E53" s="193" t="s">
        <v>125</v>
      </c>
      <c r="F53" s="143" t="str">
        <f t="shared" si="7"/>
        <v>7000.99</v>
      </c>
      <c r="G53" s="143" t="s">
        <v>84</v>
      </c>
      <c r="H53" s="165">
        <v>720</v>
      </c>
      <c r="I53" s="165">
        <f>IFERROR(VLOOKUP(B53,'[2]rptBudgetPerformance (19)'!$A$3:$N$58, 10, FALSE),"0")</f>
        <v>0</v>
      </c>
      <c r="J53" s="141"/>
      <c r="K53" s="141"/>
      <c r="L53" s="141"/>
      <c r="M53" s="165">
        <f>IFERROR(VLOOKUP(B53,'[2]rptBudgetPerformance (19)'!$A$3:$N$58, 14, FALSE),"0")</f>
        <v>0</v>
      </c>
      <c r="N53" s="165">
        <f>IFERROR(VLOOKUP(B53,'[2]rptBudgetPerformance (19)'!$A$3:$N$58, 14, FALSE),"0")</f>
        <v>0</v>
      </c>
      <c r="O53" s="141"/>
      <c r="Q53" s="177"/>
      <c r="R53" s="177"/>
      <c r="S53" s="177"/>
      <c r="T53" s="177"/>
      <c r="U53" s="177"/>
      <c r="V53" s="177"/>
      <c r="W53" s="177"/>
      <c r="X53" s="177"/>
      <c r="Z53" s="179" t="s">
        <v>204</v>
      </c>
      <c r="AA53" s="179" t="s">
        <v>204</v>
      </c>
      <c r="AB53" s="174"/>
      <c r="AC53" s="174"/>
      <c r="AD53" s="174"/>
      <c r="AE53" s="179" t="s">
        <v>204</v>
      </c>
      <c r="AF53" s="179" t="s">
        <v>204</v>
      </c>
      <c r="AG53" s="174"/>
      <c r="AI53" s="180"/>
      <c r="AJ53" s="172"/>
      <c r="AK53" s="172"/>
      <c r="AL53" s="172">
        <v>0</v>
      </c>
      <c r="AM53" s="172"/>
      <c r="AN53" s="172"/>
      <c r="AO53" s="172"/>
      <c r="AP53" s="172"/>
      <c r="AQ53" s="172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92">
        <v>6</v>
      </c>
      <c r="B54" s="143" t="s">
        <v>171</v>
      </c>
      <c r="C54" s="193">
        <v>40</v>
      </c>
      <c r="D54" s="193">
        <v>70</v>
      </c>
      <c r="E54" s="193" t="s">
        <v>125</v>
      </c>
      <c r="F54" s="143" t="str">
        <f t="shared" si="7"/>
        <v>6600.36</v>
      </c>
      <c r="G54" s="143" t="s">
        <v>135</v>
      </c>
      <c r="H54" s="165">
        <v>5520</v>
      </c>
      <c r="I54" s="165">
        <f>IFERROR(VLOOKUP(B54,'[2]rptBudgetPerformance (19)'!$A$3:$N$58, 10, FALSE),"0")</f>
        <v>5520</v>
      </c>
      <c r="J54" s="141"/>
      <c r="K54" s="141"/>
      <c r="L54" s="141"/>
      <c r="M54" s="165">
        <f>IFERROR(VLOOKUP(B54,'[2]rptBudgetPerformance (19)'!$A$3:$N$58, 14, FALSE),"0")</f>
        <v>0</v>
      </c>
      <c r="N54" s="165">
        <f>IFERROR(VLOOKUP(B54,'[2]rptBudgetPerformance (19)'!$A$3:$N$58, 14, FALSE),"0")</f>
        <v>0</v>
      </c>
      <c r="O54" s="141">
        <f t="shared" si="1"/>
        <v>-5520</v>
      </c>
      <c r="Q54" s="177">
        <f>IFERROR(VLOOKUP(B54,'[3]460'!$A$3:$P$46,9,FALSE),"0")</f>
        <v>4340</v>
      </c>
      <c r="R54" s="177">
        <f>IFERROR(VLOOKUP(B54,'[3]460'!$A$3:$P$46,11,FALSE),"0")</f>
        <v>4340</v>
      </c>
      <c r="S54" s="177"/>
      <c r="T54" s="177"/>
      <c r="U54" s="177"/>
      <c r="V54" s="177">
        <f>IFERROR(VLOOKUP(B54,'[3]460'!$A$3:$P$46,14,FALSE),"0")</f>
        <v>4340</v>
      </c>
      <c r="W54" s="177">
        <v>4340</v>
      </c>
      <c r="X54" s="177">
        <f t="shared" si="2"/>
        <v>0</v>
      </c>
      <c r="Z54" s="179">
        <v>5110</v>
      </c>
      <c r="AA54" s="179">
        <v>5110</v>
      </c>
      <c r="AB54" s="174"/>
      <c r="AC54" s="174"/>
      <c r="AD54" s="174"/>
      <c r="AE54" s="179">
        <v>2980.85</v>
      </c>
      <c r="AF54" s="179">
        <v>2980.85</v>
      </c>
      <c r="AG54" s="174">
        <f t="shared" si="3"/>
        <v>-2129.15</v>
      </c>
      <c r="AI54" s="180">
        <v>25000</v>
      </c>
      <c r="AJ54" s="172"/>
      <c r="AK54" s="172">
        <v>25000</v>
      </c>
      <c r="AL54" s="172">
        <v>0</v>
      </c>
      <c r="AM54" s="172"/>
      <c r="AN54" s="172"/>
      <c r="AO54" s="172"/>
      <c r="AP54" s="172"/>
      <c r="AQ54" s="172">
        <f t="shared" si="4"/>
        <v>0</v>
      </c>
      <c r="AS54" s="142"/>
      <c r="AT54" s="142"/>
      <c r="AU54" s="142"/>
      <c r="AV54" s="142"/>
      <c r="AW54" s="142"/>
      <c r="AX54" s="142"/>
      <c r="AY54" s="142"/>
      <c r="AZ54" s="142">
        <f t="shared" si="5"/>
        <v>0</v>
      </c>
    </row>
    <row r="55" spans="1:52" x14ac:dyDescent="0.2">
      <c r="A55" s="192">
        <v>6</v>
      </c>
      <c r="B55" s="143" t="s">
        <v>172</v>
      </c>
      <c r="C55" s="193">
        <v>40</v>
      </c>
      <c r="D55" s="193">
        <v>70</v>
      </c>
      <c r="E55" s="186">
        <v>570</v>
      </c>
      <c r="F55" s="143" t="str">
        <f t="shared" si="7"/>
        <v>6280.03</v>
      </c>
      <c r="G55" s="143" t="s">
        <v>180</v>
      </c>
      <c r="H55" s="165">
        <v>80000</v>
      </c>
      <c r="I55" s="165">
        <f>IFERROR(VLOOKUP(B55,'[2]rptBudgetPerformance (19)'!$A$3:$N$58, 10, FALSE),"0")</f>
        <v>50000</v>
      </c>
      <c r="J55" s="141"/>
      <c r="K55" s="141"/>
      <c r="L55" s="141"/>
      <c r="M55" s="165">
        <f>IFERROR(VLOOKUP(B55,'[2]rptBudgetPerformance (19)'!$A$3:$N$58, 14, FALSE),"0")</f>
        <v>50000</v>
      </c>
      <c r="N55" s="165">
        <f>IFERROR(VLOOKUP(B55,'[2]rptBudgetPerformance (19)'!$A$3:$N$58, 14, FALSE),"0")</f>
        <v>50000</v>
      </c>
      <c r="O55" s="141">
        <f t="shared" si="1"/>
        <v>0</v>
      </c>
      <c r="Q55" s="177">
        <f>IFERROR(VLOOKUP(B55,'[3]460'!$A$3:$P$46,9,FALSE),"0")</f>
        <v>10000</v>
      </c>
      <c r="R55" s="177">
        <f>IFERROR(VLOOKUP(B55,'[3]460'!$A$3:$P$46,11,FALSE),"0")</f>
        <v>10000</v>
      </c>
      <c r="S55" s="177"/>
      <c r="T55" s="177"/>
      <c r="U55" s="177"/>
      <c r="V55" s="177">
        <f>IFERROR(VLOOKUP(B55,'[3]460'!$A$3:$P$46,14,FALSE),"0")</f>
        <v>0</v>
      </c>
      <c r="W55" s="177">
        <v>0</v>
      </c>
      <c r="X55" s="177">
        <f t="shared" si="2"/>
        <v>-10000</v>
      </c>
      <c r="Z55" s="179">
        <v>10000</v>
      </c>
      <c r="AA55" s="179">
        <v>10000</v>
      </c>
      <c r="AB55" s="174"/>
      <c r="AC55" s="174"/>
      <c r="AD55" s="174"/>
      <c r="AE55" s="179">
        <v>10000</v>
      </c>
      <c r="AF55" s="179">
        <v>10000</v>
      </c>
      <c r="AG55" s="174">
        <f t="shared" si="3"/>
        <v>0</v>
      </c>
      <c r="AI55" s="180">
        <v>245000</v>
      </c>
      <c r="AJ55" s="172"/>
      <c r="AK55" s="172">
        <v>245000</v>
      </c>
      <c r="AL55" s="172">
        <v>0</v>
      </c>
      <c r="AM55" s="172"/>
      <c r="AN55" s="172"/>
      <c r="AO55" s="172"/>
      <c r="AP55" s="172"/>
      <c r="AQ55" s="172">
        <f t="shared" si="4"/>
        <v>0</v>
      </c>
      <c r="AS55" s="142"/>
      <c r="AT55" s="142"/>
      <c r="AU55" s="142"/>
      <c r="AV55" s="142"/>
      <c r="AW55" s="142"/>
      <c r="AX55" s="142"/>
      <c r="AY55" s="142"/>
      <c r="AZ55" s="142">
        <f t="shared" si="5"/>
        <v>0</v>
      </c>
    </row>
    <row r="56" spans="1:52" x14ac:dyDescent="0.2">
      <c r="A56" s="192">
        <v>6</v>
      </c>
      <c r="B56" s="143" t="s">
        <v>173</v>
      </c>
      <c r="C56" s="193">
        <v>40</v>
      </c>
      <c r="D56" s="193">
        <v>70</v>
      </c>
      <c r="E56" s="186">
        <v>570</v>
      </c>
      <c r="F56" s="143" t="str">
        <f t="shared" si="7"/>
        <v>6400.10</v>
      </c>
      <c r="G56" s="143" t="s">
        <v>181</v>
      </c>
      <c r="H56" s="165">
        <v>0</v>
      </c>
      <c r="I56" s="165">
        <f>IFERROR(VLOOKUP(B56,'[2]rptBudgetPerformance (19)'!$A$3:$N$58, 10, FALSE),"0")</f>
        <v>1200000</v>
      </c>
      <c r="J56" s="141"/>
      <c r="K56" s="141"/>
      <c r="L56" s="141"/>
      <c r="M56" s="165">
        <f>IFERROR(VLOOKUP(B56,'[2]rptBudgetPerformance (19)'!$A$3:$N$58, 14, FALSE),"0")</f>
        <v>1181627.5</v>
      </c>
      <c r="N56" s="165">
        <f>IFERROR(VLOOKUP(B56,'[2]rptBudgetPerformance (19)'!$A$3:$N$58, 14, FALSE),"0")</f>
        <v>1181627.5</v>
      </c>
      <c r="O56" s="141">
        <f t="shared" si="1"/>
        <v>-18372.5</v>
      </c>
      <c r="Q56" s="177">
        <f>IFERROR(VLOOKUP(B56,'[3]460'!$A$3:$P$46,9,FALSE),"0")</f>
        <v>0</v>
      </c>
      <c r="R56" s="177">
        <f>IFERROR(VLOOKUP(B56,'[3]460'!$A$3:$P$46,11,FALSE),"0")</f>
        <v>1181440</v>
      </c>
      <c r="S56" s="177"/>
      <c r="T56" s="177"/>
      <c r="U56" s="177"/>
      <c r="V56" s="177">
        <f>IFERROR(VLOOKUP(B56,'[3]460'!$A$3:$P$46,14,FALSE),"0")</f>
        <v>28929.5</v>
      </c>
      <c r="W56" s="177">
        <v>28929.5</v>
      </c>
      <c r="X56" s="177">
        <f t="shared" si="2"/>
        <v>-1152510.5</v>
      </c>
      <c r="Z56" s="179">
        <v>0</v>
      </c>
      <c r="AA56" s="179">
        <v>1152510</v>
      </c>
      <c r="AB56" s="174"/>
      <c r="AC56" s="174"/>
      <c r="AD56" s="174"/>
      <c r="AE56" s="179">
        <v>1117808.68</v>
      </c>
      <c r="AF56" s="179">
        <v>1117808.68</v>
      </c>
      <c r="AG56" s="174">
        <f t="shared" si="3"/>
        <v>-34701.320000000065</v>
      </c>
      <c r="AI56" s="180">
        <v>50000</v>
      </c>
      <c r="AJ56" s="172"/>
      <c r="AK56" s="172">
        <v>50000</v>
      </c>
      <c r="AL56" s="172">
        <v>0</v>
      </c>
      <c r="AM56" s="172"/>
      <c r="AN56" s="172"/>
      <c r="AO56" s="172"/>
      <c r="AP56" s="172"/>
      <c r="AQ56" s="172">
        <f t="shared" si="4"/>
        <v>0</v>
      </c>
      <c r="AS56" s="142"/>
      <c r="AT56" s="142"/>
      <c r="AU56" s="142"/>
      <c r="AV56" s="142"/>
      <c r="AW56" s="142"/>
      <c r="AX56" s="142"/>
      <c r="AY56" s="142"/>
      <c r="AZ56" s="142">
        <f t="shared" si="5"/>
        <v>0</v>
      </c>
    </row>
    <row r="57" spans="1:52" x14ac:dyDescent="0.2">
      <c r="A57" s="192">
        <v>6</v>
      </c>
      <c r="B57" s="143" t="s">
        <v>195</v>
      </c>
      <c r="C57" s="193">
        <v>40</v>
      </c>
      <c r="D57" s="193">
        <v>70</v>
      </c>
      <c r="E57" s="186">
        <v>570</v>
      </c>
      <c r="F57" s="143" t="str">
        <f t="shared" si="7"/>
        <v>6400.22</v>
      </c>
      <c r="G57" s="143" t="s">
        <v>201</v>
      </c>
      <c r="H57" s="165">
        <v>0</v>
      </c>
      <c r="I57" s="165">
        <f>IFERROR(VLOOKUP(B57,'[2]rptBudgetPerformance (19)'!$A$3:$N$58, 10, FALSE),"0")</f>
        <v>50000</v>
      </c>
      <c r="J57" s="141"/>
      <c r="K57" s="141"/>
      <c r="L57" s="141"/>
      <c r="M57" s="165">
        <f>IFERROR(VLOOKUP(B57,'[2]rptBudgetPerformance (19)'!$A$3:$N$58, 14, FALSE),"0")</f>
        <v>50000</v>
      </c>
      <c r="N57" s="165">
        <f>IFERROR(VLOOKUP(B57,'[2]rptBudgetPerformance (19)'!$A$3:$N$58, 14, FALSE),"0")</f>
        <v>50000</v>
      </c>
      <c r="O57" s="141"/>
      <c r="Q57" s="177">
        <f>IFERROR(VLOOKUP(B57,'[3]460'!$A$3:$P$46,9,FALSE),"0")</f>
        <v>0</v>
      </c>
      <c r="R57" s="177">
        <f>IFERROR(VLOOKUP(B57,'[3]460'!$A$3:$P$46,11,FALSE),"0")</f>
        <v>300000</v>
      </c>
      <c r="S57" s="177"/>
      <c r="T57" s="177"/>
      <c r="U57" s="177"/>
      <c r="V57" s="177">
        <f>IFERROR(VLOOKUP(B57,'[3]460'!$A$3:$P$46,14,FALSE),"0")</f>
        <v>0</v>
      </c>
      <c r="W57" s="177">
        <v>0</v>
      </c>
      <c r="X57" s="177"/>
      <c r="Z57" s="179" t="s">
        <v>204</v>
      </c>
      <c r="AA57" s="179" t="s">
        <v>204</v>
      </c>
      <c r="AB57" s="174"/>
      <c r="AC57" s="174"/>
      <c r="AD57" s="174"/>
      <c r="AE57" s="179" t="s">
        <v>204</v>
      </c>
      <c r="AF57" s="179" t="s">
        <v>204</v>
      </c>
      <c r="AG57" s="174"/>
      <c r="AI57" s="180"/>
      <c r="AJ57" s="172"/>
      <c r="AK57" s="172"/>
      <c r="AL57" s="172">
        <v>0</v>
      </c>
      <c r="AM57" s="172"/>
      <c r="AN57" s="172"/>
      <c r="AO57" s="172"/>
      <c r="AP57" s="172"/>
      <c r="AQ57" s="172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92">
        <v>6</v>
      </c>
      <c r="B58" s="143" t="s">
        <v>196</v>
      </c>
      <c r="C58" s="193">
        <v>40</v>
      </c>
      <c r="D58" s="193">
        <v>70</v>
      </c>
      <c r="E58" s="186">
        <v>570</v>
      </c>
      <c r="F58" s="143" t="str">
        <f t="shared" si="7"/>
        <v>6410.02</v>
      </c>
      <c r="G58" s="143" t="s">
        <v>202</v>
      </c>
      <c r="H58" s="165">
        <v>0</v>
      </c>
      <c r="I58" s="165">
        <f>IFERROR(VLOOKUP(B58,'[2]rptBudgetPerformance (19)'!$A$3:$N$58, 10, FALSE),"0")</f>
        <v>1904900</v>
      </c>
      <c r="J58" s="141"/>
      <c r="K58" s="141"/>
      <c r="L58" s="141"/>
      <c r="M58" s="165">
        <f>IFERROR(VLOOKUP(B58,'[2]rptBudgetPerformance (19)'!$A$3:$N$58, 14, FALSE),"0")</f>
        <v>1843919.73</v>
      </c>
      <c r="N58" s="165">
        <f>IFERROR(VLOOKUP(B58,'[2]rptBudgetPerformance (19)'!$A$3:$N$58, 14, FALSE),"0")</f>
        <v>1843919.73</v>
      </c>
      <c r="O58" s="141"/>
      <c r="Q58" s="177">
        <f>IFERROR(VLOOKUP(B58,'[3]460'!$A$3:$P$46,9,FALSE),"0")</f>
        <v>0</v>
      </c>
      <c r="R58" s="177">
        <f>IFERROR(VLOOKUP(B58,'[3]460'!$A$3:$P$46,11,FALSE),"0")</f>
        <v>4223965</v>
      </c>
      <c r="S58" s="177"/>
      <c r="T58" s="177"/>
      <c r="U58" s="177"/>
      <c r="V58" s="177">
        <f>IFERROR(VLOOKUP(B58,'[3]460'!$A$3:$P$46,14,FALSE),"0")</f>
        <v>1257288.48</v>
      </c>
      <c r="W58" s="177">
        <v>1257288.48</v>
      </c>
      <c r="X58" s="177"/>
      <c r="Z58" s="179">
        <v>0</v>
      </c>
      <c r="AA58" s="179">
        <v>2077525</v>
      </c>
      <c r="AB58" s="174"/>
      <c r="AC58" s="174"/>
      <c r="AD58" s="174"/>
      <c r="AE58" s="179">
        <v>892883.07</v>
      </c>
      <c r="AF58" s="179">
        <v>892883.07</v>
      </c>
      <c r="AG58" s="174"/>
      <c r="AI58" s="180"/>
      <c r="AJ58" s="172"/>
      <c r="AK58" s="172"/>
      <c r="AL58" s="172">
        <v>0</v>
      </c>
      <c r="AM58" s="172"/>
      <c r="AN58" s="172"/>
      <c r="AO58" s="172"/>
      <c r="AP58" s="172"/>
      <c r="AQ58" s="172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92">
        <v>6</v>
      </c>
      <c r="B59" s="143" t="s">
        <v>174</v>
      </c>
      <c r="C59" s="193">
        <v>40</v>
      </c>
      <c r="D59" s="193">
        <v>70</v>
      </c>
      <c r="E59" s="186">
        <v>590</v>
      </c>
      <c r="F59" s="143" t="str">
        <f t="shared" si="7"/>
        <v>6100.01</v>
      </c>
      <c r="G59" s="143" t="s">
        <v>97</v>
      </c>
      <c r="H59" s="165">
        <v>51500</v>
      </c>
      <c r="I59" s="165">
        <f>IFERROR(VLOOKUP(B59,'[2]rptBudgetPerformance (19)'!$A$3:$N$58, 10, FALSE),"0")</f>
        <v>51500</v>
      </c>
      <c r="J59" s="141"/>
      <c r="K59" s="141"/>
      <c r="L59" s="141"/>
      <c r="M59" s="165">
        <f>IFERROR(VLOOKUP(B59,'[2]rptBudgetPerformance (19)'!$A$3:$N$58, 14, FALSE),"0")</f>
        <v>4681.26</v>
      </c>
      <c r="N59" s="165">
        <f>IFERROR(VLOOKUP(B59,'[2]rptBudgetPerformance (19)'!$A$3:$N$58, 14, FALSE),"0")</f>
        <v>4681.26</v>
      </c>
      <c r="O59" s="141">
        <f t="shared" si="1"/>
        <v>-46818.74</v>
      </c>
      <c r="Q59" s="177">
        <f>IFERROR(VLOOKUP(B59,'[3]460'!$A$3:$P$46,9,FALSE),"0")</f>
        <v>51500</v>
      </c>
      <c r="R59" s="177">
        <f>IFERROR(VLOOKUP(B59,'[3]460'!$A$3:$P$46,11,FALSE),"0")</f>
        <v>51500</v>
      </c>
      <c r="S59" s="177"/>
      <c r="T59" s="177"/>
      <c r="U59" s="177"/>
      <c r="V59" s="177">
        <f>IFERROR(VLOOKUP(B59,'[3]460'!$A$3:$P$46,14,FALSE),"0")</f>
        <v>46165.43</v>
      </c>
      <c r="W59" s="177">
        <v>46165.43</v>
      </c>
      <c r="X59" s="177">
        <f t="shared" si="2"/>
        <v>-5334.57</v>
      </c>
      <c r="Z59" s="179">
        <v>54000</v>
      </c>
      <c r="AA59" s="179">
        <v>54000</v>
      </c>
      <c r="AB59" s="174"/>
      <c r="AC59" s="174"/>
      <c r="AD59" s="174"/>
      <c r="AE59" s="179">
        <v>-94917.45</v>
      </c>
      <c r="AF59" s="179">
        <v>-94917.45</v>
      </c>
      <c r="AG59" s="174">
        <f t="shared" si="3"/>
        <v>-148917.45000000001</v>
      </c>
      <c r="AI59" s="180" t="str">
        <f>IFERROR(VLOOKUP(B59,'[4]Budget Worksheet'!$A$1:$C$195,3,FALSE),"0")</f>
        <v>0</v>
      </c>
      <c r="AJ59" s="172"/>
      <c r="AK59" s="172" t="s">
        <v>204</v>
      </c>
      <c r="AL59" s="172">
        <v>10661.8</v>
      </c>
      <c r="AM59" s="172"/>
      <c r="AN59" s="172"/>
      <c r="AO59" s="172"/>
      <c r="AP59" s="172"/>
      <c r="AQ59" s="172">
        <f t="shared" si="4"/>
        <v>0</v>
      </c>
      <c r="AS59" s="142"/>
      <c r="AT59" s="142"/>
      <c r="AU59" s="142"/>
      <c r="AV59" s="142"/>
      <c r="AW59" s="142"/>
      <c r="AX59" s="142"/>
      <c r="AY59" s="142"/>
      <c r="AZ59" s="142">
        <f t="shared" si="5"/>
        <v>0</v>
      </c>
    </row>
    <row r="60" spans="1:52" x14ac:dyDescent="0.2">
      <c r="A60" s="192">
        <v>5</v>
      </c>
      <c r="B60" s="143" t="s">
        <v>175</v>
      </c>
      <c r="C60" s="193">
        <v>40</v>
      </c>
      <c r="D60" s="193">
        <v>70</v>
      </c>
      <c r="E60" s="186">
        <v>600</v>
      </c>
      <c r="F60" s="143" t="str">
        <f t="shared" si="7"/>
        <v>6000.01</v>
      </c>
      <c r="G60" s="143" t="s">
        <v>96</v>
      </c>
      <c r="H60" s="165" t="s">
        <v>204</v>
      </c>
      <c r="I60" s="165" t="str">
        <f>IFERROR(VLOOKUP(B60,'[2]rptBudgetPerformance (19)'!$A$3:$N$58, 10, FALSE),"0")</f>
        <v>0</v>
      </c>
      <c r="J60" s="141"/>
      <c r="K60" s="141"/>
      <c r="L60" s="141"/>
      <c r="M60" s="165" t="str">
        <f>IFERROR(VLOOKUP(B60,'[2]rptBudgetPerformance (19)'!$A$3:$N$58, 14, FALSE),"0")</f>
        <v>0</v>
      </c>
      <c r="N60" s="165" t="str">
        <f>IFERROR(VLOOKUP(B60,'[2]rptBudgetPerformance (19)'!$A$3:$N$58, 14, FALSE),"0")</f>
        <v>0</v>
      </c>
      <c r="O60" s="141">
        <f t="shared" si="1"/>
        <v>0</v>
      </c>
      <c r="Q60" s="177" t="str">
        <f>IFERROR(VLOOKUP(B60,'[3]460'!$A$3:$P$46,9,FALSE),"0")</f>
        <v>0</v>
      </c>
      <c r="R60" s="177" t="str">
        <f>IFERROR(VLOOKUP(B60,'[3]460'!$A$3:$P$46,11,FALSE),"0")</f>
        <v>0</v>
      </c>
      <c r="S60" s="177"/>
      <c r="T60" s="177"/>
      <c r="U60" s="177"/>
      <c r="V60" s="177" t="str">
        <f>IFERROR(VLOOKUP(B60,'[3]460'!$A$3:$P$46,14,FALSE),"0")</f>
        <v>0</v>
      </c>
      <c r="W60" s="177" t="s">
        <v>204</v>
      </c>
      <c r="X60" s="177">
        <f t="shared" si="2"/>
        <v>0</v>
      </c>
      <c r="Z60" s="179">
        <v>25000</v>
      </c>
      <c r="AA60" s="179">
        <v>25000</v>
      </c>
      <c r="AB60" s="174"/>
      <c r="AC60" s="174"/>
      <c r="AD60" s="174"/>
      <c r="AE60" s="179">
        <v>25000</v>
      </c>
      <c r="AF60" s="179">
        <v>25000</v>
      </c>
      <c r="AG60" s="174">
        <f t="shared" si="3"/>
        <v>0</v>
      </c>
      <c r="AI60" s="180" t="str">
        <f>IFERROR(VLOOKUP(B60,'[4]Budget Worksheet'!$A$1:$C$195,3,FALSE),"0")</f>
        <v>0</v>
      </c>
      <c r="AJ60" s="172"/>
      <c r="AK60" s="172" t="s">
        <v>204</v>
      </c>
      <c r="AL60" s="172">
        <v>0</v>
      </c>
      <c r="AM60" s="172"/>
      <c r="AN60" s="172"/>
      <c r="AO60" s="172"/>
      <c r="AP60" s="172"/>
      <c r="AQ60" s="172">
        <f t="shared" si="4"/>
        <v>0</v>
      </c>
      <c r="AS60" s="142"/>
      <c r="AT60" s="142"/>
      <c r="AU60" s="142"/>
      <c r="AV60" s="142"/>
      <c r="AW60" s="142"/>
      <c r="AX60" s="142"/>
      <c r="AY60" s="142"/>
      <c r="AZ60" s="142">
        <f t="shared" si="5"/>
        <v>0</v>
      </c>
    </row>
    <row r="61" spans="1:52" x14ac:dyDescent="0.2">
      <c r="A61" s="192">
        <v>6</v>
      </c>
      <c r="B61" s="143" t="s">
        <v>176</v>
      </c>
      <c r="C61" s="193">
        <v>40</v>
      </c>
      <c r="D61" s="193">
        <v>70</v>
      </c>
      <c r="E61" s="186">
        <v>600</v>
      </c>
      <c r="F61" s="143" t="str">
        <f t="shared" si="7"/>
        <v>6100.01</v>
      </c>
      <c r="G61" s="143" t="s">
        <v>97</v>
      </c>
      <c r="H61" s="165">
        <v>245000</v>
      </c>
      <c r="I61" s="165">
        <f>IFERROR(VLOOKUP(B61,'[2]rptBudgetPerformance (19)'!$A$3:$N$58, 10, FALSE),"0")</f>
        <v>245000</v>
      </c>
      <c r="J61" s="141"/>
      <c r="K61" s="141"/>
      <c r="L61" s="141"/>
      <c r="M61" s="165">
        <f>IFERROR(VLOOKUP(B61,'[2]rptBudgetPerformance (19)'!$A$3:$N$58, 14, FALSE),"0")</f>
        <v>16414.37</v>
      </c>
      <c r="N61" s="165">
        <f>IFERROR(VLOOKUP(B61,'[2]rptBudgetPerformance (19)'!$A$3:$N$58, 14, FALSE),"0")</f>
        <v>16414.37</v>
      </c>
      <c r="O61" s="141">
        <f t="shared" si="1"/>
        <v>-228585.63</v>
      </c>
      <c r="Q61" s="177">
        <f>IFERROR(VLOOKUP(B61,'[3]460'!$A$3:$P$46,9,FALSE),"0")</f>
        <v>245000</v>
      </c>
      <c r="R61" s="177">
        <f>IFERROR(VLOOKUP(B61,'[3]460'!$A$3:$P$46,11,FALSE),"0")</f>
        <v>245000</v>
      </c>
      <c r="S61" s="177"/>
      <c r="T61" s="177"/>
      <c r="U61" s="177"/>
      <c r="V61" s="177">
        <f>IFERROR(VLOOKUP(B61,'[3]460'!$A$3:$P$46,14,FALSE),"0")</f>
        <v>233114.51</v>
      </c>
      <c r="W61" s="177">
        <v>233114.51</v>
      </c>
      <c r="X61" s="177">
        <f t="shared" si="2"/>
        <v>-11885.489999999991</v>
      </c>
      <c r="Z61" s="179">
        <v>245000</v>
      </c>
      <c r="AA61" s="179">
        <v>245000</v>
      </c>
      <c r="AB61" s="174"/>
      <c r="AC61" s="174"/>
      <c r="AD61" s="174"/>
      <c r="AE61" s="179">
        <v>-34869.839999999997</v>
      </c>
      <c r="AF61" s="179">
        <v>-34869.839999999997</v>
      </c>
      <c r="AG61" s="174">
        <f t="shared" si="3"/>
        <v>-279869.83999999997</v>
      </c>
      <c r="AI61" s="180" t="str">
        <f>IFERROR(VLOOKUP(B61,'[4]Budget Worksheet'!$A$1:$C$195,3,FALSE),"0")</f>
        <v>0</v>
      </c>
      <c r="AJ61" s="172"/>
      <c r="AK61" s="172" t="s">
        <v>204</v>
      </c>
      <c r="AL61" s="172">
        <v>52054.54</v>
      </c>
      <c r="AM61" s="172"/>
      <c r="AN61" s="172"/>
      <c r="AO61" s="172"/>
      <c r="AP61" s="172"/>
      <c r="AQ61" s="172">
        <f t="shared" si="4"/>
        <v>0</v>
      </c>
      <c r="AS61" s="142"/>
      <c r="AT61" s="142"/>
      <c r="AU61" s="142"/>
      <c r="AV61" s="142"/>
      <c r="AW61" s="142"/>
      <c r="AX61" s="142"/>
      <c r="AY61" s="142"/>
      <c r="AZ61" s="142">
        <f t="shared" si="5"/>
        <v>0</v>
      </c>
    </row>
    <row r="62" spans="1:52" x14ac:dyDescent="0.2">
      <c r="A62" s="192">
        <v>6</v>
      </c>
      <c r="B62" s="143" t="s">
        <v>177</v>
      </c>
      <c r="C62" s="193">
        <v>40</v>
      </c>
      <c r="D62" s="193">
        <v>70</v>
      </c>
      <c r="E62" s="186">
        <v>600</v>
      </c>
      <c r="F62" s="143" t="str">
        <f t="shared" si="7"/>
        <v>6280.36</v>
      </c>
      <c r="G62" s="143" t="s">
        <v>179</v>
      </c>
      <c r="H62" s="165">
        <v>25000</v>
      </c>
      <c r="I62" s="165">
        <f>IFERROR(VLOOKUP(B62,'[2]rptBudgetPerformance (19)'!$A$3:$N$58, 10, FALSE),"0")</f>
        <v>25000</v>
      </c>
      <c r="J62" s="141"/>
      <c r="K62" s="141"/>
      <c r="L62" s="141"/>
      <c r="M62" s="165">
        <f>IFERROR(VLOOKUP(B62,'[2]rptBudgetPerformance (19)'!$A$3:$N$58, 14, FALSE),"0")</f>
        <v>25000</v>
      </c>
      <c r="N62" s="165">
        <f>IFERROR(VLOOKUP(B62,'[2]rptBudgetPerformance (19)'!$A$3:$N$58, 14, FALSE),"0")</f>
        <v>25000</v>
      </c>
      <c r="O62" s="141">
        <f t="shared" si="1"/>
        <v>0</v>
      </c>
      <c r="Q62" s="177" t="str">
        <f>IFERROR(VLOOKUP(B62,'[3]460'!$A$3:$P$46,9,FALSE),"0")</f>
        <v>0</v>
      </c>
      <c r="R62" s="177" t="str">
        <f>IFERROR(VLOOKUP(B62,'[3]460'!$A$3:$P$46,11,FALSE),"0")</f>
        <v>0</v>
      </c>
      <c r="S62" s="177"/>
      <c r="T62" s="177"/>
      <c r="U62" s="177"/>
      <c r="V62" s="177" t="str">
        <f>IFERROR(VLOOKUP(B62,'[3]460'!$A$3:$P$46,14,FALSE),"0")</f>
        <v>0</v>
      </c>
      <c r="W62" s="177" t="s">
        <v>204</v>
      </c>
      <c r="X62" s="177">
        <f t="shared" si="2"/>
        <v>0</v>
      </c>
      <c r="Z62" s="179">
        <v>50000</v>
      </c>
      <c r="AA62" s="179">
        <v>50000</v>
      </c>
      <c r="AB62" s="174"/>
      <c r="AC62" s="174"/>
      <c r="AD62" s="174"/>
      <c r="AE62" s="179">
        <v>25091.52</v>
      </c>
      <c r="AF62" s="179">
        <v>25091.52</v>
      </c>
      <c r="AG62" s="174">
        <f t="shared" si="3"/>
        <v>-24908.48</v>
      </c>
      <c r="AI62" s="180" t="str">
        <f>IFERROR(VLOOKUP(B62,'[4]Budget Worksheet'!$A$1:$C$195,3,FALSE),"0")</f>
        <v>0</v>
      </c>
      <c r="AJ62" s="172"/>
      <c r="AK62" s="172" t="s">
        <v>204</v>
      </c>
      <c r="AL62" s="172">
        <v>0</v>
      </c>
      <c r="AM62" s="172"/>
      <c r="AN62" s="172"/>
      <c r="AO62" s="172"/>
      <c r="AP62" s="172"/>
      <c r="AQ62" s="172">
        <f t="shared" si="4"/>
        <v>0</v>
      </c>
      <c r="AS62" s="142"/>
      <c r="AT62" s="142"/>
      <c r="AU62" s="142"/>
      <c r="AV62" s="142"/>
      <c r="AW62" s="142"/>
      <c r="AX62" s="142"/>
      <c r="AY62" s="142"/>
      <c r="AZ62" s="142">
        <f t="shared" si="5"/>
        <v>0</v>
      </c>
    </row>
    <row r="63" spans="1:52" x14ac:dyDescent="0.2">
      <c r="H63" s="143">
        <f t="shared" ref="H63:N63" si="8">SUBTOTAL(9,H3:H62)</f>
        <v>3131350</v>
      </c>
      <c r="I63" s="143">
        <f t="shared" si="8"/>
        <v>6305890</v>
      </c>
      <c r="J63" s="143">
        <f t="shared" si="8"/>
        <v>0</v>
      </c>
      <c r="K63" s="143">
        <f t="shared" si="8"/>
        <v>0</v>
      </c>
      <c r="L63" s="143">
        <f t="shared" si="8"/>
        <v>0</v>
      </c>
      <c r="M63" s="143">
        <f t="shared" si="8"/>
        <v>5778763.0999999996</v>
      </c>
      <c r="N63" s="143">
        <f t="shared" si="8"/>
        <v>5778763.0999999996</v>
      </c>
      <c r="O63" s="143">
        <f>SUM(O3:O62)</f>
        <v>-428785.61000000004</v>
      </c>
      <c r="Q63" s="143">
        <f t="shared" ref="Q63:W63" si="9">SUBTOTAL(9,Q3:Q62)</f>
        <v>3234530</v>
      </c>
      <c r="R63" s="143">
        <f t="shared" si="9"/>
        <v>8755175</v>
      </c>
      <c r="S63" s="143">
        <f t="shared" si="9"/>
        <v>0</v>
      </c>
      <c r="T63" s="143">
        <f t="shared" si="9"/>
        <v>0</v>
      </c>
      <c r="U63" s="143">
        <f t="shared" si="9"/>
        <v>0</v>
      </c>
      <c r="V63" s="143">
        <f t="shared" si="9"/>
        <v>2172025.19</v>
      </c>
      <c r="W63" s="143">
        <f t="shared" si="9"/>
        <v>2172025.19</v>
      </c>
      <c r="X63" s="143">
        <f>SUM(X3:X62)</f>
        <v>-2690269.5999999996</v>
      </c>
      <c r="Z63" s="186">
        <f t="shared" ref="Z63:AG63" si="10">SUBTOTAL(9,Z3:Z62)</f>
        <v>2777050</v>
      </c>
      <c r="AA63" s="143">
        <f t="shared" si="10"/>
        <v>7390665</v>
      </c>
      <c r="AB63" s="143">
        <f t="shared" si="10"/>
        <v>0</v>
      </c>
      <c r="AC63" s="143">
        <f t="shared" si="10"/>
        <v>0</v>
      </c>
      <c r="AD63" s="143">
        <f t="shared" si="10"/>
        <v>0</v>
      </c>
      <c r="AE63" s="143">
        <f t="shared" si="10"/>
        <v>4865733.2600000007</v>
      </c>
      <c r="AF63" s="143">
        <f t="shared" si="10"/>
        <v>4865733.2600000007</v>
      </c>
      <c r="AG63" s="143">
        <f t="shared" si="10"/>
        <v>-1037350.11</v>
      </c>
      <c r="AI63" s="143">
        <f t="shared" ref="AI63:AQ63" si="11">SUM(AI3:AI62)</f>
        <v>1382301</v>
      </c>
      <c r="AJ63" s="143">
        <f t="shared" si="11"/>
        <v>0</v>
      </c>
      <c r="AK63" s="143">
        <f>SUM(AK3:AK62)</f>
        <v>1382301</v>
      </c>
      <c r="AL63" s="143">
        <f t="shared" si="11"/>
        <v>95889.32</v>
      </c>
      <c r="AM63" s="143">
        <f t="shared" si="11"/>
        <v>0</v>
      </c>
      <c r="AN63" s="143">
        <f t="shared" si="11"/>
        <v>0</v>
      </c>
      <c r="AO63" s="143">
        <f t="shared" si="11"/>
        <v>0</v>
      </c>
      <c r="AP63" s="143">
        <f t="shared" si="11"/>
        <v>0</v>
      </c>
      <c r="AQ63" s="143">
        <f t="shared" si="11"/>
        <v>0</v>
      </c>
      <c r="AS63" s="143">
        <f t="shared" ref="AS63:AZ63" si="12">SUM(AS3:AS62)</f>
        <v>0</v>
      </c>
      <c r="AT63" s="143">
        <f t="shared" si="12"/>
        <v>0</v>
      </c>
      <c r="AU63" s="143">
        <f t="shared" si="12"/>
        <v>0</v>
      </c>
      <c r="AV63" s="143">
        <f t="shared" si="12"/>
        <v>0</v>
      </c>
      <c r="AW63" s="143">
        <f t="shared" si="12"/>
        <v>0</v>
      </c>
      <c r="AX63" s="143">
        <f t="shared" si="12"/>
        <v>0</v>
      </c>
      <c r="AY63" s="143">
        <f t="shared" si="12"/>
        <v>0</v>
      </c>
      <c r="AZ63" s="143">
        <f t="shared" si="12"/>
        <v>0</v>
      </c>
    </row>
    <row r="65" spans="5:26" x14ac:dyDescent="0.2">
      <c r="Z65" s="186">
        <v>2777050</v>
      </c>
    </row>
    <row r="66" spans="5:26" x14ac:dyDescent="0.2">
      <c r="N66" s="143">
        <v>5775112</v>
      </c>
      <c r="Z66" s="186">
        <f>Z63-Z65</f>
        <v>0</v>
      </c>
    </row>
    <row r="67" spans="5:26" x14ac:dyDescent="0.2">
      <c r="G67" s="199"/>
      <c r="N67" s="200">
        <f>M63-N66</f>
        <v>3651.0999999996275</v>
      </c>
    </row>
    <row r="68" spans="5:26" x14ac:dyDescent="0.2">
      <c r="G68" s="199"/>
    </row>
    <row r="69" spans="5:26" x14ac:dyDescent="0.2">
      <c r="G69" s="199"/>
    </row>
    <row r="70" spans="5:26" x14ac:dyDescent="0.2">
      <c r="G70" s="199"/>
    </row>
    <row r="71" spans="5:26" x14ac:dyDescent="0.2">
      <c r="G71" s="199"/>
    </row>
    <row r="72" spans="5:26" x14ac:dyDescent="0.2">
      <c r="G72" s="199"/>
    </row>
    <row r="73" spans="5:26" x14ac:dyDescent="0.2">
      <c r="G73" s="199"/>
    </row>
    <row r="74" spans="5:26" x14ac:dyDescent="0.2">
      <c r="G74" s="199"/>
    </row>
    <row r="75" spans="5:26" x14ac:dyDescent="0.2">
      <c r="G75" s="199"/>
    </row>
    <row r="76" spans="5:26" x14ac:dyDescent="0.2">
      <c r="G76" s="199"/>
    </row>
    <row r="77" spans="5:26" x14ac:dyDescent="0.2">
      <c r="G77" s="199"/>
    </row>
    <row r="78" spans="5:26" x14ac:dyDescent="0.2">
      <c r="G78" s="199"/>
    </row>
    <row r="79" spans="5:26" x14ac:dyDescent="0.2">
      <c r="E79" s="143"/>
      <c r="G79" s="199"/>
    </row>
    <row r="80" spans="5:26" x14ac:dyDescent="0.2">
      <c r="G80" s="199"/>
    </row>
    <row r="81" spans="7:7" x14ac:dyDescent="0.2">
      <c r="G81" s="199"/>
    </row>
    <row r="82" spans="7:7" x14ac:dyDescent="0.2">
      <c r="G82" s="199"/>
    </row>
    <row r="97" spans="5:5" x14ac:dyDescent="0.2">
      <c r="E97" s="143"/>
    </row>
    <row r="98" spans="5:5" x14ac:dyDescent="0.2">
      <c r="E98" s="143"/>
    </row>
    <row r="103" spans="5:5" x14ac:dyDescent="0.2">
      <c r="E103" s="143"/>
    </row>
  </sheetData>
  <autoFilter ref="A2:BJ62"/>
  <mergeCells count="5">
    <mergeCell ref="H1:O1"/>
    <mergeCell ref="Q1:X1"/>
    <mergeCell ref="Z1:AG1"/>
    <mergeCell ref="AI1:AQ1"/>
    <mergeCell ref="AS1:AZ1"/>
  </mergeCells>
  <conditionalFormatting sqref="B1:B1048576">
    <cfRule type="duplicateValues" dxfId="2" priority="2"/>
    <cfRule type="duplicateValues" dxfId="1" priority="3"/>
  </conditionalFormatting>
  <conditionalFormatting sqref="F26:F5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"/>
  <sheetViews>
    <sheetView zoomScale="80" zoomScaleNormal="80" workbookViewId="0">
      <selection activeCell="B18" sqref="B1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8" t="s">
        <v>2</v>
      </c>
      <c r="I1" s="208"/>
      <c r="J1" s="208"/>
      <c r="K1" s="208"/>
      <c r="L1" s="208"/>
      <c r="M1" s="208"/>
      <c r="N1" s="208"/>
      <c r="O1" s="145"/>
      <c r="Q1" s="209" t="s">
        <v>3</v>
      </c>
      <c r="R1" s="209"/>
      <c r="S1" s="209"/>
      <c r="T1" s="209"/>
      <c r="U1" s="209"/>
      <c r="V1" s="209"/>
      <c r="W1" s="209"/>
      <c r="X1" s="209"/>
      <c r="Z1" s="210" t="s">
        <v>4</v>
      </c>
      <c r="AA1" s="210"/>
      <c r="AB1" s="210"/>
      <c r="AC1" s="210"/>
      <c r="AD1" s="210"/>
      <c r="AE1" s="210"/>
      <c r="AF1" s="210"/>
      <c r="AG1" s="210"/>
      <c r="AI1" s="211" t="s">
        <v>5</v>
      </c>
      <c r="AJ1" s="211"/>
      <c r="AK1" s="211"/>
      <c r="AL1" s="211"/>
      <c r="AM1" s="211"/>
      <c r="AN1" s="211"/>
      <c r="AO1" s="211"/>
      <c r="AP1" s="211"/>
      <c r="AQ1" s="211"/>
      <c r="AS1" s="209" t="s">
        <v>6</v>
      </c>
      <c r="AT1" s="209"/>
      <c r="AU1" s="209"/>
      <c r="AV1" s="209"/>
      <c r="AW1" s="209"/>
      <c r="AX1" s="209"/>
      <c r="AY1" s="209"/>
      <c r="AZ1" s="209"/>
    </row>
    <row r="2" spans="1:62" s="148" customFormat="1" ht="25.5" x14ac:dyDescent="0.2">
      <c r="A2" s="132" t="s">
        <v>69</v>
      </c>
      <c r="B2" s="133" t="s">
        <v>70</v>
      </c>
      <c r="C2" s="146" t="s">
        <v>71</v>
      </c>
      <c r="D2" s="146" t="s">
        <v>72</v>
      </c>
      <c r="E2" s="132" t="s">
        <v>73</v>
      </c>
      <c r="F2" s="134" t="s">
        <v>74</v>
      </c>
      <c r="G2" s="134" t="s">
        <v>75</v>
      </c>
      <c r="H2" s="135" t="s">
        <v>7</v>
      </c>
      <c r="I2" s="135" t="s">
        <v>8</v>
      </c>
      <c r="J2" s="135" t="s">
        <v>76</v>
      </c>
      <c r="K2" s="135" t="s">
        <v>77</v>
      </c>
      <c r="L2" s="135" t="s">
        <v>78</v>
      </c>
      <c r="M2" s="135" t="s">
        <v>79</v>
      </c>
      <c r="N2" s="135" t="s">
        <v>13</v>
      </c>
      <c r="O2" s="135" t="s">
        <v>80</v>
      </c>
      <c r="P2" s="147"/>
      <c r="Q2" s="136" t="s">
        <v>7</v>
      </c>
      <c r="R2" s="136" t="s">
        <v>8</v>
      </c>
      <c r="S2" s="136" t="s">
        <v>76</v>
      </c>
      <c r="T2" s="136" t="s">
        <v>77</v>
      </c>
      <c r="U2" s="136" t="s">
        <v>78</v>
      </c>
      <c r="V2" s="136" t="s">
        <v>79</v>
      </c>
      <c r="W2" s="136" t="s">
        <v>13</v>
      </c>
      <c r="X2" s="136" t="s">
        <v>80</v>
      </c>
      <c r="Y2" s="147"/>
      <c r="Z2" s="137" t="s">
        <v>7</v>
      </c>
      <c r="AA2" s="137" t="s">
        <v>8</v>
      </c>
      <c r="AB2" s="137" t="s">
        <v>76</v>
      </c>
      <c r="AC2" s="137" t="s">
        <v>77</v>
      </c>
      <c r="AD2" s="137" t="s">
        <v>78</v>
      </c>
      <c r="AE2" s="137" t="s">
        <v>79</v>
      </c>
      <c r="AF2" s="137" t="s">
        <v>13</v>
      </c>
      <c r="AG2" s="137" t="s">
        <v>80</v>
      </c>
      <c r="AH2" s="147"/>
      <c r="AI2" s="138" t="s">
        <v>229</v>
      </c>
      <c r="AJ2" s="138" t="s">
        <v>8</v>
      </c>
      <c r="AK2" s="138" t="s">
        <v>230</v>
      </c>
      <c r="AL2" s="138" t="s">
        <v>76</v>
      </c>
      <c r="AM2" s="138" t="s">
        <v>77</v>
      </c>
      <c r="AN2" s="138" t="s">
        <v>78</v>
      </c>
      <c r="AO2" s="138" t="s">
        <v>79</v>
      </c>
      <c r="AP2" s="138" t="s">
        <v>17</v>
      </c>
      <c r="AQ2" s="139" t="s">
        <v>81</v>
      </c>
      <c r="AR2" s="140"/>
      <c r="AS2" s="136" t="s">
        <v>7</v>
      </c>
      <c r="AT2" s="136" t="s">
        <v>8</v>
      </c>
      <c r="AU2" s="136" t="s">
        <v>76</v>
      </c>
      <c r="AV2" s="136" t="s">
        <v>77</v>
      </c>
      <c r="AW2" s="136" t="s">
        <v>78</v>
      </c>
      <c r="AX2" s="136" t="s">
        <v>79</v>
      </c>
      <c r="AY2" s="136" t="s">
        <v>17</v>
      </c>
      <c r="AZ2" s="181" t="s">
        <v>81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138</v>
      </c>
      <c r="C3" s="150">
        <v>40</v>
      </c>
      <c r="D3" s="150">
        <v>70</v>
      </c>
      <c r="E3" s="196" t="s">
        <v>125</v>
      </c>
      <c r="F3" s="129" t="str">
        <f t="shared" ref="F3:F8" si="0">RIGHT(B3,7)</f>
        <v>4475.17</v>
      </c>
      <c r="G3" s="151" t="s">
        <v>142</v>
      </c>
      <c r="H3" s="165">
        <v>50000</v>
      </c>
      <c r="I3" s="165">
        <v>50000</v>
      </c>
      <c r="J3" s="165"/>
      <c r="K3" s="165"/>
      <c r="L3" s="165"/>
      <c r="M3" s="165">
        <v>57034</v>
      </c>
      <c r="N3" s="165">
        <v>57034</v>
      </c>
      <c r="O3" s="166">
        <f>N3-H3</f>
        <v>7034</v>
      </c>
      <c r="P3" s="147"/>
      <c r="Q3" s="176">
        <v>50000</v>
      </c>
      <c r="R3" s="176">
        <v>50000</v>
      </c>
      <c r="S3" s="176"/>
      <c r="T3" s="176"/>
      <c r="U3" s="176"/>
      <c r="V3" s="176">
        <v>65066</v>
      </c>
      <c r="W3" s="176">
        <v>65066</v>
      </c>
      <c r="X3" s="177">
        <f>W3-R3</f>
        <v>15066</v>
      </c>
      <c r="Y3" s="168"/>
      <c r="Z3" s="178">
        <v>55000</v>
      </c>
      <c r="AA3" s="178">
        <v>55000</v>
      </c>
      <c r="AB3" s="178"/>
      <c r="AC3" s="178"/>
      <c r="AD3" s="178"/>
      <c r="AE3" s="178">
        <v>55000</v>
      </c>
      <c r="AF3" s="178">
        <v>55000</v>
      </c>
      <c r="AG3" s="179">
        <f>AF3-AA3</f>
        <v>0</v>
      </c>
      <c r="AH3" s="168"/>
      <c r="AI3" s="170">
        <v>55000</v>
      </c>
      <c r="AJ3" s="170">
        <v>55000</v>
      </c>
      <c r="AK3" s="170">
        <f>AJ3</f>
        <v>55000</v>
      </c>
      <c r="AL3" s="170">
        <f>IFERROR(VLOOKUP(B3,[5]rptBudgetaryBudgetCrossOrganiza!$A$621:$O$1084,13,FALSE),"0")</f>
        <v>0</v>
      </c>
      <c r="AM3" s="170"/>
      <c r="AN3" s="170"/>
      <c r="AO3" s="170"/>
      <c r="AP3" s="170"/>
      <c r="AQ3" s="180">
        <f>AP3-AJ3</f>
        <v>-55000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139</v>
      </c>
      <c r="C4" s="150">
        <v>40</v>
      </c>
      <c r="D4" s="150">
        <v>70</v>
      </c>
      <c r="E4" s="196" t="s">
        <v>125</v>
      </c>
      <c r="F4" s="129" t="str">
        <f t="shared" si="0"/>
        <v>4475.18</v>
      </c>
      <c r="G4" s="130" t="s">
        <v>143</v>
      </c>
      <c r="H4" s="165">
        <v>1000000</v>
      </c>
      <c r="I4" s="165">
        <v>1000000</v>
      </c>
      <c r="J4" s="166"/>
      <c r="K4" s="166"/>
      <c r="L4" s="166"/>
      <c r="M4" s="165">
        <v>1864008</v>
      </c>
      <c r="N4" s="165">
        <v>1864008</v>
      </c>
      <c r="O4" s="166">
        <f>N4-H4</f>
        <v>864008</v>
      </c>
      <c r="Q4" s="176">
        <v>1500000</v>
      </c>
      <c r="R4" s="176">
        <v>1500000</v>
      </c>
      <c r="S4" s="177"/>
      <c r="T4" s="177"/>
      <c r="U4" s="177"/>
      <c r="V4" s="177">
        <v>1406920</v>
      </c>
      <c r="W4" s="177">
        <v>1406920</v>
      </c>
      <c r="X4" s="177">
        <f>W4-R4</f>
        <v>-93080</v>
      </c>
      <c r="Y4" s="143"/>
      <c r="Z4" s="178">
        <v>750000</v>
      </c>
      <c r="AA4" s="178">
        <v>750000</v>
      </c>
      <c r="AB4" s="179"/>
      <c r="AC4" s="179"/>
      <c r="AD4" s="179"/>
      <c r="AE4" s="178">
        <v>750000</v>
      </c>
      <c r="AF4" s="178">
        <v>750000</v>
      </c>
      <c r="AG4" s="179">
        <f>AF4-AA4</f>
        <v>0</v>
      </c>
      <c r="AH4" s="143"/>
      <c r="AI4" s="180">
        <v>750000</v>
      </c>
      <c r="AJ4" s="180">
        <v>750000</v>
      </c>
      <c r="AK4" s="170">
        <f t="shared" ref="AK4:AK8" si="1">AJ4</f>
        <v>750000</v>
      </c>
      <c r="AL4" s="170">
        <f>IFERROR(VLOOKUP(B4,[5]rptBudgetaryBudgetCrossOrganiza!$A$621:$O$1084,13,FALSE),"0")</f>
        <v>0</v>
      </c>
      <c r="AM4" s="180"/>
      <c r="AN4" s="180"/>
      <c r="AO4" s="180"/>
      <c r="AP4" s="180"/>
      <c r="AQ4" s="180">
        <f>AP4-AJ4</f>
        <v>-750000</v>
      </c>
      <c r="AR4" s="143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2</v>
      </c>
      <c r="B5" s="128" t="s">
        <v>140</v>
      </c>
      <c r="C5" s="150">
        <v>40</v>
      </c>
      <c r="D5" s="150">
        <v>70</v>
      </c>
      <c r="E5" s="196" t="s">
        <v>125</v>
      </c>
      <c r="F5" s="129" t="str">
        <f t="shared" si="0"/>
        <v>4700.01</v>
      </c>
      <c r="G5" s="130" t="s">
        <v>144</v>
      </c>
      <c r="H5" s="165">
        <v>25000</v>
      </c>
      <c r="I5" s="165">
        <v>25000</v>
      </c>
      <c r="J5" s="166"/>
      <c r="K5" s="166"/>
      <c r="L5" s="166"/>
      <c r="M5" s="165">
        <v>72130.64</v>
      </c>
      <c r="N5" s="165">
        <v>72130.64</v>
      </c>
      <c r="O5" s="166">
        <f t="shared" ref="O5:O8" si="2">N5-H5</f>
        <v>47130.64</v>
      </c>
      <c r="Q5" s="176">
        <v>25000</v>
      </c>
      <c r="R5" s="176">
        <v>25000</v>
      </c>
      <c r="S5" s="177"/>
      <c r="T5" s="177"/>
      <c r="U5" s="177"/>
      <c r="V5" s="177">
        <v>111769.66</v>
      </c>
      <c r="W5" s="176">
        <v>111769.66</v>
      </c>
      <c r="X5" s="177">
        <f t="shared" ref="X5:X8" si="3">W5-R5</f>
        <v>86769.66</v>
      </c>
      <c r="Y5" s="143"/>
      <c r="Z5" s="178">
        <v>25000</v>
      </c>
      <c r="AA5" s="178">
        <v>25000</v>
      </c>
      <c r="AB5" s="179"/>
      <c r="AC5" s="179"/>
      <c r="AD5" s="179"/>
      <c r="AE5" s="178">
        <v>-1628.51</v>
      </c>
      <c r="AF5" s="178">
        <v>-1628.51</v>
      </c>
      <c r="AG5" s="179">
        <f t="shared" ref="AG5:AG8" si="4">AF5-AA5</f>
        <v>-26628.51</v>
      </c>
      <c r="AH5" s="143"/>
      <c r="AI5" s="180">
        <v>25000</v>
      </c>
      <c r="AJ5" s="180">
        <v>25000</v>
      </c>
      <c r="AK5" s="170">
        <f t="shared" si="1"/>
        <v>25000</v>
      </c>
      <c r="AL5" s="170">
        <f>IFERROR(VLOOKUP(B5,[5]rptBudgetaryBudgetCrossOrganiza!$A$621:$O$1084,13,FALSE),"0")</f>
        <v>0</v>
      </c>
      <c r="AM5" s="180"/>
      <c r="AN5" s="180"/>
      <c r="AO5" s="180"/>
      <c r="AP5" s="180"/>
      <c r="AQ5" s="180">
        <f t="shared" ref="AQ5:AQ8" si="5">AP5-AJ5</f>
        <v>-25000</v>
      </c>
      <c r="AR5" s="143"/>
      <c r="AS5" s="177"/>
      <c r="AT5" s="177"/>
      <c r="AU5" s="177"/>
      <c r="AV5" s="177"/>
      <c r="AW5" s="177"/>
      <c r="AX5" s="177"/>
      <c r="AY5" s="177"/>
      <c r="AZ5" s="177">
        <f t="shared" ref="AZ5:AZ8" si="6">AY5-AT5</f>
        <v>0</v>
      </c>
      <c r="BA5" s="143"/>
      <c r="BB5" s="143"/>
      <c r="BC5" s="143"/>
      <c r="BD5" s="143"/>
    </row>
    <row r="6" spans="1:62" x14ac:dyDescent="0.2">
      <c r="A6" s="127">
        <v>2</v>
      </c>
      <c r="B6" s="128" t="s">
        <v>183</v>
      </c>
      <c r="C6" s="150">
        <v>40</v>
      </c>
      <c r="D6" s="150">
        <v>70</v>
      </c>
      <c r="E6" s="196" t="s">
        <v>125</v>
      </c>
      <c r="F6" s="129" t="str">
        <f t="shared" si="0"/>
        <v>4700.19</v>
      </c>
      <c r="G6" s="130" t="s">
        <v>184</v>
      </c>
      <c r="H6" s="165">
        <v>0</v>
      </c>
      <c r="I6" s="165">
        <v>0</v>
      </c>
      <c r="J6" s="166"/>
      <c r="K6" s="166"/>
      <c r="L6" s="166"/>
      <c r="M6" s="165">
        <v>-31333</v>
      </c>
      <c r="N6" s="165">
        <v>-31333</v>
      </c>
      <c r="O6" s="166">
        <f t="shared" si="2"/>
        <v>-31333</v>
      </c>
      <c r="Q6" s="176"/>
      <c r="R6" s="176"/>
      <c r="S6" s="177"/>
      <c r="T6" s="177"/>
      <c r="U6" s="177"/>
      <c r="V6" s="177"/>
      <c r="W6" s="176">
        <v>102575</v>
      </c>
      <c r="X6" s="177">
        <f t="shared" si="3"/>
        <v>102575</v>
      </c>
      <c r="Y6" s="143"/>
      <c r="Z6" s="178" t="s">
        <v>204</v>
      </c>
      <c r="AA6" s="178" t="s">
        <v>204</v>
      </c>
      <c r="AB6" s="179"/>
      <c r="AC6" s="179"/>
      <c r="AD6" s="179"/>
      <c r="AE6" s="178" t="s">
        <v>204</v>
      </c>
      <c r="AF6" s="178" t="s">
        <v>204</v>
      </c>
      <c r="AG6" s="179"/>
      <c r="AH6" s="143"/>
      <c r="AI6" s="180"/>
      <c r="AJ6" s="180"/>
      <c r="AK6" s="170">
        <f t="shared" si="1"/>
        <v>0</v>
      </c>
      <c r="AL6" s="170">
        <f>IFERROR(VLOOKUP(B6,[5]rptBudgetaryBudgetCrossOrganiza!$A$621:$O$1084,13,FALSE),"0")</f>
        <v>0</v>
      </c>
      <c r="AM6" s="180"/>
      <c r="AN6" s="180"/>
      <c r="AO6" s="180"/>
      <c r="AP6" s="180"/>
      <c r="AQ6" s="180"/>
      <c r="AR6" s="143"/>
      <c r="AS6" s="177"/>
      <c r="AT6" s="177"/>
      <c r="AU6" s="177"/>
      <c r="AV6" s="177"/>
      <c r="AW6" s="177"/>
      <c r="AX6" s="177"/>
      <c r="AY6" s="177"/>
      <c r="AZ6" s="177"/>
      <c r="BA6" s="143"/>
      <c r="BB6" s="143"/>
      <c r="BC6" s="143"/>
      <c r="BD6" s="143"/>
    </row>
    <row r="7" spans="1:62" x14ac:dyDescent="0.2">
      <c r="A7" s="127">
        <v>2</v>
      </c>
      <c r="B7" s="128" t="s">
        <v>141</v>
      </c>
      <c r="C7" s="150">
        <v>40</v>
      </c>
      <c r="D7" s="150">
        <v>70</v>
      </c>
      <c r="E7" s="196" t="s">
        <v>125</v>
      </c>
      <c r="F7" s="129" t="str">
        <f t="shared" si="0"/>
        <v>4700.21</v>
      </c>
      <c r="G7" s="130" t="s">
        <v>145</v>
      </c>
      <c r="H7" s="165">
        <v>-1000</v>
      </c>
      <c r="I7" s="165">
        <v>-1000</v>
      </c>
      <c r="J7" s="166"/>
      <c r="K7" s="166"/>
      <c r="L7" s="166"/>
      <c r="M7" s="165">
        <v>-4868.24</v>
      </c>
      <c r="N7" s="165">
        <v>-4868.24</v>
      </c>
      <c r="O7" s="166">
        <f t="shared" si="2"/>
        <v>-3868.24</v>
      </c>
      <c r="Q7" s="176">
        <v>-1000</v>
      </c>
      <c r="R7" s="176">
        <v>-1000</v>
      </c>
      <c r="S7" s="177"/>
      <c r="T7" s="177"/>
      <c r="U7" s="177"/>
      <c r="V7" s="177">
        <v>-4979.28</v>
      </c>
      <c r="W7" s="176">
        <v>-4979.28</v>
      </c>
      <c r="X7" s="177">
        <f t="shared" si="3"/>
        <v>-3979.2799999999997</v>
      </c>
      <c r="Y7" s="143"/>
      <c r="Z7" s="178">
        <v>-1000</v>
      </c>
      <c r="AA7" s="178">
        <v>-1000</v>
      </c>
      <c r="AB7" s="179"/>
      <c r="AC7" s="179"/>
      <c r="AD7" s="179"/>
      <c r="AE7" s="178">
        <v>1150.44</v>
      </c>
      <c r="AF7" s="178">
        <v>1150.44</v>
      </c>
      <c r="AG7" s="179">
        <f t="shared" si="4"/>
        <v>2150.44</v>
      </c>
      <c r="AH7" s="143"/>
      <c r="AI7" s="180">
        <v>-1000</v>
      </c>
      <c r="AJ7" s="180">
        <v>-1000</v>
      </c>
      <c r="AK7" s="170">
        <f t="shared" si="1"/>
        <v>-1000</v>
      </c>
      <c r="AL7" s="170">
        <f>IFERROR(VLOOKUP(B7,[5]rptBudgetaryBudgetCrossOrganiza!$A$621:$O$1084,13,FALSE),"0")</f>
        <v>0</v>
      </c>
      <c r="AM7" s="180"/>
      <c r="AN7" s="180"/>
      <c r="AO7" s="180"/>
      <c r="AP7" s="180"/>
      <c r="AQ7" s="180">
        <f t="shared" si="5"/>
        <v>1000</v>
      </c>
      <c r="AR7" s="143"/>
      <c r="AS7" s="177"/>
      <c r="AT7" s="177"/>
      <c r="AU7" s="177"/>
      <c r="AV7" s="177"/>
      <c r="AW7" s="177"/>
      <c r="AX7" s="177"/>
      <c r="AY7" s="177"/>
      <c r="AZ7" s="177">
        <f t="shared" si="6"/>
        <v>0</v>
      </c>
      <c r="BA7" s="143"/>
      <c r="BB7" s="143"/>
      <c r="BC7" s="143"/>
      <c r="BD7" s="143"/>
    </row>
    <row r="8" spans="1:62" x14ac:dyDescent="0.2">
      <c r="A8" s="127">
        <v>2</v>
      </c>
      <c r="B8" s="198" t="s">
        <v>205</v>
      </c>
      <c r="C8" s="150">
        <v>40</v>
      </c>
      <c r="D8" s="150">
        <v>70</v>
      </c>
      <c r="E8" s="196" t="s">
        <v>125</v>
      </c>
      <c r="F8" s="129" t="str">
        <f t="shared" si="0"/>
        <v>4850.07</v>
      </c>
      <c r="G8" s="130" t="s">
        <v>206</v>
      </c>
      <c r="H8" s="165">
        <v>0</v>
      </c>
      <c r="I8" s="165">
        <v>0</v>
      </c>
      <c r="J8" s="166"/>
      <c r="K8" s="166"/>
      <c r="L8" s="166"/>
      <c r="M8" s="165">
        <v>31400</v>
      </c>
      <c r="N8" s="165">
        <v>31400</v>
      </c>
      <c r="O8" s="166">
        <f t="shared" si="2"/>
        <v>31400</v>
      </c>
      <c r="Q8" s="176"/>
      <c r="R8" s="176"/>
      <c r="S8" s="177"/>
      <c r="T8" s="177"/>
      <c r="U8" s="177"/>
      <c r="V8" s="177"/>
      <c r="W8" s="176">
        <v>0</v>
      </c>
      <c r="X8" s="177">
        <f t="shared" si="3"/>
        <v>0</v>
      </c>
      <c r="Y8" s="143"/>
      <c r="Z8" s="178" t="s">
        <v>204</v>
      </c>
      <c r="AA8" s="178" t="s">
        <v>204</v>
      </c>
      <c r="AB8" s="179"/>
      <c r="AC8" s="179"/>
      <c r="AD8" s="179"/>
      <c r="AE8" s="178" t="s">
        <v>204</v>
      </c>
      <c r="AF8" s="178" t="s">
        <v>204</v>
      </c>
      <c r="AG8" s="179">
        <f t="shared" si="4"/>
        <v>0</v>
      </c>
      <c r="AH8" s="143"/>
      <c r="AI8" s="180"/>
      <c r="AJ8" s="180"/>
      <c r="AK8" s="170">
        <f t="shared" si="1"/>
        <v>0</v>
      </c>
      <c r="AL8" s="170">
        <f>IFERROR(VLOOKUP(B8,[5]rptBudgetaryBudgetCrossOrganiza!$A$621:$O$1084,13,FALSE),"0")</f>
        <v>0</v>
      </c>
      <c r="AM8" s="180"/>
      <c r="AN8" s="180"/>
      <c r="AO8" s="180"/>
      <c r="AP8" s="180"/>
      <c r="AQ8" s="180">
        <f t="shared" si="5"/>
        <v>0</v>
      </c>
      <c r="AR8" s="143"/>
      <c r="AS8" s="177"/>
      <c r="AT8" s="177"/>
      <c r="AU8" s="177"/>
      <c r="AV8" s="177"/>
      <c r="AW8" s="177"/>
      <c r="AX8" s="177"/>
      <c r="AY8" s="177"/>
      <c r="AZ8" s="177">
        <f t="shared" si="6"/>
        <v>0</v>
      </c>
      <c r="BA8" s="143"/>
      <c r="BB8" s="143"/>
      <c r="BC8" s="143"/>
      <c r="BD8" s="143"/>
    </row>
    <row r="9" spans="1:62" x14ac:dyDescent="0.2">
      <c r="H9" s="143">
        <f t="shared" ref="H9:O9" si="7">SUM(H3:H8)</f>
        <v>1074000</v>
      </c>
      <c r="I9" s="143">
        <f t="shared" si="7"/>
        <v>1074000</v>
      </c>
      <c r="J9" s="143">
        <f t="shared" si="7"/>
        <v>0</v>
      </c>
      <c r="K9" s="143">
        <f t="shared" si="7"/>
        <v>0</v>
      </c>
      <c r="L9" s="143">
        <f t="shared" si="7"/>
        <v>0</v>
      </c>
      <c r="M9" s="143">
        <f t="shared" si="7"/>
        <v>1988371.4</v>
      </c>
      <c r="N9" s="143">
        <f t="shared" si="7"/>
        <v>1988371.4</v>
      </c>
      <c r="O9" s="143">
        <f t="shared" si="7"/>
        <v>914371.4</v>
      </c>
      <c r="Q9" s="143">
        <f t="shared" ref="Q9:X9" si="8">SUM(Q3:Q8)</f>
        <v>1574000</v>
      </c>
      <c r="R9" s="143">
        <f t="shared" si="8"/>
        <v>1574000</v>
      </c>
      <c r="S9" s="143">
        <f t="shared" si="8"/>
        <v>0</v>
      </c>
      <c r="T9" s="143">
        <f t="shared" si="8"/>
        <v>0</v>
      </c>
      <c r="U9" s="143">
        <f t="shared" si="8"/>
        <v>0</v>
      </c>
      <c r="V9" s="143">
        <f t="shared" si="8"/>
        <v>1578776.38</v>
      </c>
      <c r="W9" s="143">
        <f t="shared" si="8"/>
        <v>1681351.38</v>
      </c>
      <c r="X9" s="143">
        <f t="shared" si="8"/>
        <v>107351.38</v>
      </c>
      <c r="Y9" s="143"/>
      <c r="Z9" s="143">
        <f t="shared" ref="Z9:AG9" si="9">SUM(Z3:Z8)</f>
        <v>829000</v>
      </c>
      <c r="AA9" s="143">
        <f t="shared" si="9"/>
        <v>829000</v>
      </c>
      <c r="AB9" s="143">
        <f t="shared" si="9"/>
        <v>0</v>
      </c>
      <c r="AC9" s="143">
        <f t="shared" si="9"/>
        <v>0</v>
      </c>
      <c r="AD9" s="143">
        <f t="shared" si="9"/>
        <v>0</v>
      </c>
      <c r="AE9" s="143">
        <f t="shared" si="9"/>
        <v>804521.92999999993</v>
      </c>
      <c r="AF9" s="143">
        <f t="shared" si="9"/>
        <v>804521.92999999993</v>
      </c>
      <c r="AG9" s="143">
        <f t="shared" si="9"/>
        <v>-24478.07</v>
      </c>
      <c r="AH9" s="143"/>
      <c r="AI9" s="143">
        <f t="shared" ref="AI9:AQ9" si="10">SUM(AI3:AI8)</f>
        <v>829000</v>
      </c>
      <c r="AJ9" s="143">
        <f t="shared" si="10"/>
        <v>829000</v>
      </c>
      <c r="AK9" s="143">
        <f t="shared" si="10"/>
        <v>829000</v>
      </c>
      <c r="AL9" s="143">
        <f t="shared" si="10"/>
        <v>0</v>
      </c>
      <c r="AM9" s="143">
        <f t="shared" si="10"/>
        <v>0</v>
      </c>
      <c r="AN9" s="143">
        <f t="shared" si="10"/>
        <v>0</v>
      </c>
      <c r="AO9" s="143">
        <f t="shared" si="10"/>
        <v>0</v>
      </c>
      <c r="AP9" s="143">
        <f t="shared" si="10"/>
        <v>0</v>
      </c>
      <c r="AQ9" s="143">
        <f t="shared" si="10"/>
        <v>-829000</v>
      </c>
      <c r="AR9" s="143"/>
      <c r="AS9" s="143">
        <f t="shared" ref="AS9:AZ9" si="11">SUM(AS3:AS8)</f>
        <v>0</v>
      </c>
      <c r="AT9" s="143">
        <f t="shared" si="11"/>
        <v>0</v>
      </c>
      <c r="AU9" s="143">
        <f t="shared" si="11"/>
        <v>0</v>
      </c>
      <c r="AV9" s="143">
        <f t="shared" si="11"/>
        <v>0</v>
      </c>
      <c r="AW9" s="143">
        <f t="shared" si="11"/>
        <v>0</v>
      </c>
      <c r="AX9" s="143">
        <f t="shared" si="11"/>
        <v>0</v>
      </c>
      <c r="AY9" s="143">
        <f t="shared" si="11"/>
        <v>0</v>
      </c>
      <c r="AZ9" s="143">
        <f t="shared" si="11"/>
        <v>0</v>
      </c>
      <c r="BA9" s="143"/>
      <c r="BB9" s="143"/>
      <c r="BC9" s="143"/>
      <c r="BD9" s="143"/>
    </row>
  </sheetData>
  <autoFilter ref="A2:WWY2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29" sqref="C29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102</v>
      </c>
      <c r="C1" s="152"/>
    </row>
    <row r="2" spans="1:22" x14ac:dyDescent="0.25">
      <c r="A2" s="152" t="s">
        <v>182</v>
      </c>
      <c r="C2" s="152"/>
      <c r="D2" s="154" t="s">
        <v>103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104</v>
      </c>
      <c r="C4" s="152"/>
    </row>
    <row r="5" spans="1:22" x14ac:dyDescent="0.25">
      <c r="B5" s="152"/>
      <c r="C5" s="152" t="s">
        <v>105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106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107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108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109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110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111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112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113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114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115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116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117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117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118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119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120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121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122</v>
      </c>
    </row>
    <row r="26" spans="1:20" x14ac:dyDescent="0.25">
      <c r="B26" s="153"/>
      <c r="C26" s="152" t="s">
        <v>123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QD2UCF5UJE4V-2141839551-53</_dlc_DocId>
    <_dlc_DocIdUrl xmlns="7184055b-e5ea-4162-8b19-ace5c644b73a">
      <Url>http://intranet2/finance/_layouts/15/DocIdRedir.aspx?ID=QD2UCF5UJE4V-2141839551-53</Url>
      <Description>QD2UCF5UJE4V-2141839551-53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875E345-CB47-43B8-9610-1215D1F5468E}"/>
</file>

<file path=customXml/itemProps2.xml><?xml version="1.0" encoding="utf-8"?>
<ds:datastoreItem xmlns:ds="http://schemas.openxmlformats.org/officeDocument/2006/customXml" ds:itemID="{785201BD-A870-4A0B-93C3-192CEFF377BC}"/>
</file>

<file path=customXml/itemProps3.xml><?xml version="1.0" encoding="utf-8"?>
<ds:datastoreItem xmlns:ds="http://schemas.openxmlformats.org/officeDocument/2006/customXml" ds:itemID="{8742F147-6DC8-4917-8D74-9FD698D6E9D2}"/>
</file>

<file path=customXml/itemProps4.xml><?xml version="1.0" encoding="utf-8"?>
<ds:datastoreItem xmlns:ds="http://schemas.openxmlformats.org/officeDocument/2006/customXml" ds:itemID="{6B44D5A6-59D9-4950-AEF6-9678FB920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2020-12-30T18:02:56Z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9601b323-eb77-4394-9d8b-970f8289a167</vt:lpwstr>
  </property>
</Properties>
</file>