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Expenses!$A$2:$BJ$7</definedName>
    <definedName name="_xlnm._FilterDatabase" localSheetId="2" hidden="1">Revenues!$A$2:$WWY$13</definedName>
    <definedName name="_xlnm.Print_Area" localSheetId="0">'Current Working'!$B$1:$BJ$43</definedName>
    <definedName name="qsysprt" localSheetId="3">'Balance Sheet'!$B$1:$N$22</definedName>
  </definedNames>
  <calcPr calcId="162913"/>
</workbook>
</file>

<file path=xl/calcChain.xml><?xml version="1.0" encoding="utf-8"?>
<calcChain xmlns="http://schemas.openxmlformats.org/spreadsheetml/2006/main">
  <c r="AS33" i="5" l="1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O18" i="5"/>
  <c r="AP18" i="5"/>
  <c r="AQ18" i="5"/>
  <c r="AR18" i="5"/>
  <c r="AS18" i="5"/>
  <c r="AT18" i="5"/>
  <c r="AO14" i="5"/>
  <c r="AP14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O11" i="5"/>
  <c r="AP11" i="5"/>
  <c r="AQ11" i="5"/>
  <c r="AR11" i="5"/>
  <c r="AS11" i="5"/>
  <c r="AT11" i="5"/>
  <c r="AO23" i="5" l="1"/>
  <c r="AO31" i="5" s="1"/>
  <c r="AO33" i="5" s="1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3" i="4"/>
  <c r="AK4" i="3"/>
  <c r="AK5" i="3"/>
  <c r="AK6" i="3"/>
  <c r="AK7" i="3"/>
  <c r="AK8" i="3"/>
  <c r="AK9" i="3"/>
  <c r="AK10" i="3"/>
  <c r="AK11" i="3"/>
  <c r="AK12" i="3"/>
  <c r="AK3" i="3"/>
  <c r="AH8" i="5" l="1"/>
  <c r="AB8" i="5"/>
  <c r="AH68" i="5"/>
  <c r="L65" i="5"/>
  <c r="L67" i="5"/>
  <c r="AH57" i="5"/>
  <c r="AH60" i="5" s="1"/>
  <c r="AH66" i="5" s="1"/>
  <c r="AH59" i="5"/>
  <c r="AH53" i="5"/>
  <c r="AH51" i="5"/>
  <c r="AH50" i="5"/>
  <c r="AH49" i="5"/>
  <c r="R28" i="2"/>
  <c r="P28" i="2"/>
  <c r="N28" i="2"/>
  <c r="L28" i="2"/>
  <c r="H28" i="2"/>
  <c r="D28" i="2"/>
  <c r="F28" i="2"/>
  <c r="W51" i="5"/>
  <c r="W68" i="5"/>
  <c r="W59" i="5"/>
  <c r="W57" i="5"/>
  <c r="W53" i="5"/>
  <c r="W50" i="5"/>
  <c r="W49" i="5"/>
  <c r="L68" i="5"/>
  <c r="L62" i="5"/>
  <c r="L59" i="5"/>
  <c r="L57" i="5"/>
  <c r="L54" i="5"/>
  <c r="L53" i="5"/>
  <c r="L51" i="5"/>
  <c r="L50" i="5"/>
  <c r="L49" i="5"/>
  <c r="AH54" i="5" l="1"/>
  <c r="AH65" i="5" s="1"/>
  <c r="AH67" i="5" s="1"/>
  <c r="AL12" i="3"/>
  <c r="AL4" i="3"/>
  <c r="AL5" i="3"/>
  <c r="AL6" i="3"/>
  <c r="AL7" i="3"/>
  <c r="AL8" i="3"/>
  <c r="AL9" i="3"/>
  <c r="AL10" i="3"/>
  <c r="AL11" i="3"/>
  <c r="AL3" i="3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H62" i="5" l="1"/>
  <c r="AH70" i="5"/>
  <c r="AL13" i="3"/>
  <c r="AZ8" i="4"/>
  <c r="AZ150" i="4" s="1"/>
  <c r="AZ9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6" i="4"/>
  <c r="AZ57" i="4"/>
  <c r="AZ58" i="4"/>
  <c r="AZ59" i="4"/>
  <c r="AZ60" i="4"/>
  <c r="AZ61" i="4"/>
  <c r="AZ62" i="4"/>
  <c r="AZ63" i="4"/>
  <c r="AZ64" i="4"/>
  <c r="AZ65" i="4"/>
  <c r="AZ66" i="4"/>
  <c r="AZ67" i="4"/>
  <c r="AZ68" i="4"/>
  <c r="AZ69" i="4"/>
  <c r="AZ70" i="4"/>
  <c r="AZ71" i="4"/>
  <c r="AZ72" i="4"/>
  <c r="AZ73" i="4"/>
  <c r="AZ74" i="4"/>
  <c r="AZ75" i="4"/>
  <c r="AZ76" i="4"/>
  <c r="AZ77" i="4"/>
  <c r="AZ78" i="4"/>
  <c r="AZ79" i="4"/>
  <c r="AZ80" i="4"/>
  <c r="AZ81" i="4"/>
  <c r="AZ82" i="4"/>
  <c r="AZ83" i="4"/>
  <c r="AZ84" i="4"/>
  <c r="AZ85" i="4"/>
  <c r="AZ86" i="4"/>
  <c r="AZ87" i="4"/>
  <c r="AZ88" i="4"/>
  <c r="AZ89" i="4"/>
  <c r="AZ90" i="4"/>
  <c r="AZ91" i="4"/>
  <c r="AZ92" i="4"/>
  <c r="AZ93" i="4"/>
  <c r="AZ94" i="4"/>
  <c r="AZ95" i="4"/>
  <c r="AZ96" i="4"/>
  <c r="AZ97" i="4"/>
  <c r="AZ98" i="4"/>
  <c r="AZ99" i="4"/>
  <c r="AZ100" i="4"/>
  <c r="AZ101" i="4"/>
  <c r="AZ102" i="4"/>
  <c r="AZ103" i="4"/>
  <c r="AZ104" i="4"/>
  <c r="AZ105" i="4"/>
  <c r="AZ106" i="4"/>
  <c r="AZ107" i="4"/>
  <c r="AZ108" i="4"/>
  <c r="AZ109" i="4"/>
  <c r="AZ110" i="4"/>
  <c r="AZ111" i="4"/>
  <c r="AZ112" i="4"/>
  <c r="AZ113" i="4"/>
  <c r="AZ114" i="4"/>
  <c r="AZ115" i="4"/>
  <c r="AZ116" i="4"/>
  <c r="AZ117" i="4"/>
  <c r="AZ118" i="4"/>
  <c r="AZ119" i="4"/>
  <c r="AZ120" i="4"/>
  <c r="AZ121" i="4"/>
  <c r="AZ122" i="4"/>
  <c r="AZ123" i="4"/>
  <c r="AZ124" i="4"/>
  <c r="AZ125" i="4"/>
  <c r="AZ126" i="4"/>
  <c r="AZ127" i="4"/>
  <c r="AZ128" i="4"/>
  <c r="AZ129" i="4"/>
  <c r="AZ130" i="4"/>
  <c r="AZ131" i="4"/>
  <c r="AZ132" i="4"/>
  <c r="AZ133" i="4"/>
  <c r="AZ134" i="4"/>
  <c r="AZ135" i="4"/>
  <c r="AZ136" i="4"/>
  <c r="AZ137" i="4"/>
  <c r="AZ138" i="4"/>
  <c r="AZ139" i="4"/>
  <c r="AZ140" i="4"/>
  <c r="AZ141" i="4"/>
  <c r="AZ142" i="4"/>
  <c r="AZ143" i="4"/>
  <c r="AZ144" i="4"/>
  <c r="AZ145" i="4"/>
  <c r="AZ146" i="4"/>
  <c r="AZ147" i="4"/>
  <c r="AZ148" i="4"/>
  <c r="AZ149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2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6" i="4"/>
  <c r="AQ147" i="4"/>
  <c r="AQ148" i="4"/>
  <c r="AQ149" i="4"/>
  <c r="AY150" i="4"/>
  <c r="AX150" i="4"/>
  <c r="AW150" i="4"/>
  <c r="AV150" i="4"/>
  <c r="AU150" i="4"/>
  <c r="AT150" i="4"/>
  <c r="AS150" i="4"/>
  <c r="AJ150" i="4"/>
  <c r="AK150" i="4"/>
  <c r="AL150" i="4"/>
  <c r="AM150" i="4"/>
  <c r="AN150" i="4"/>
  <c r="AO150" i="4"/>
  <c r="AP150" i="4"/>
  <c r="AQ150" i="4"/>
  <c r="AI150" i="4"/>
  <c r="AG150" i="4"/>
  <c r="X150" i="4"/>
  <c r="AA150" i="4"/>
  <c r="AB150" i="4"/>
  <c r="AC150" i="4"/>
  <c r="AD150" i="4"/>
  <c r="AE150" i="4"/>
  <c r="AF150" i="4"/>
  <c r="Z150" i="4"/>
  <c r="R150" i="4"/>
  <c r="S150" i="4"/>
  <c r="T150" i="4"/>
  <c r="U150" i="4"/>
  <c r="V150" i="4"/>
  <c r="W150" i="4"/>
  <c r="Q150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3" i="4"/>
  <c r="AG134" i="4"/>
  <c r="AG135" i="4"/>
  <c r="AG136" i="4"/>
  <c r="AG137" i="4"/>
  <c r="AG138" i="4"/>
  <c r="AG139" i="4"/>
  <c r="AG140" i="4"/>
  <c r="AG141" i="4"/>
  <c r="AG142" i="4"/>
  <c r="AG143" i="4"/>
  <c r="AG144" i="4"/>
  <c r="AG145" i="4"/>
  <c r="AG146" i="4"/>
  <c r="AG147" i="4"/>
  <c r="AG148" i="4"/>
  <c r="AG149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I150" i="4"/>
  <c r="J150" i="4"/>
  <c r="K150" i="4"/>
  <c r="L150" i="4"/>
  <c r="M150" i="4"/>
  <c r="N150" i="4"/>
  <c r="H75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AE3" i="4" l="1"/>
  <c r="AA5" i="4"/>
  <c r="AA6" i="4"/>
  <c r="AA7" i="4"/>
  <c r="Z5" i="4"/>
  <c r="Z6" i="4"/>
  <c r="E5" i="4"/>
  <c r="E6" i="4"/>
  <c r="E7" i="4"/>
  <c r="E4" i="4"/>
  <c r="E3" i="4"/>
  <c r="F4" i="4"/>
  <c r="F5" i="4"/>
  <c r="F6" i="4"/>
  <c r="F7" i="4"/>
  <c r="D4" i="4"/>
  <c r="D5" i="4"/>
  <c r="D6" i="4"/>
  <c r="D7" i="4"/>
  <c r="D3" i="4"/>
  <c r="C7" i="4"/>
  <c r="C6" i="4"/>
  <c r="C4" i="4"/>
  <c r="C3" i="4"/>
  <c r="C5" i="4"/>
  <c r="Z4" i="4"/>
  <c r="AA4" i="4"/>
  <c r="Z7" i="4"/>
  <c r="AA3" i="4"/>
  <c r="Z3" i="4"/>
  <c r="AE13" i="3"/>
  <c r="AA4" i="3"/>
  <c r="AA5" i="3"/>
  <c r="AA6" i="3"/>
  <c r="AA7" i="3"/>
  <c r="AA8" i="3"/>
  <c r="AA9" i="3"/>
  <c r="AA10" i="3"/>
  <c r="AA11" i="3"/>
  <c r="AA12" i="3"/>
  <c r="AA3" i="3"/>
  <c r="Z8" i="3"/>
  <c r="Z9" i="3"/>
  <c r="Z10" i="3"/>
  <c r="Z11" i="3"/>
  <c r="Z12" i="3"/>
  <c r="Z4" i="3"/>
  <c r="Z5" i="3"/>
  <c r="Z6" i="3"/>
  <c r="Z7" i="3"/>
  <c r="Z3" i="3"/>
  <c r="Q4" i="4"/>
  <c r="R4" i="4"/>
  <c r="V4" i="4"/>
  <c r="Q6" i="4"/>
  <c r="R6" i="4"/>
  <c r="V6" i="4"/>
  <c r="Q7" i="4"/>
  <c r="R7" i="4"/>
  <c r="V7" i="4"/>
  <c r="V3" i="4"/>
  <c r="R3" i="4"/>
  <c r="Q3" i="4"/>
  <c r="AK13" i="3"/>
  <c r="AH12" i="5" l="1"/>
  <c r="L22" i="5" l="1"/>
  <c r="T21" i="2" l="1"/>
  <c r="R21" i="2"/>
  <c r="P21" i="2"/>
  <c r="N21" i="2"/>
  <c r="L21" i="2"/>
  <c r="T19" i="2"/>
  <c r="R19" i="2"/>
  <c r="P19" i="2"/>
  <c r="N19" i="2"/>
  <c r="L19" i="2"/>
  <c r="J19" i="2"/>
  <c r="H19" i="2"/>
  <c r="F19" i="2"/>
  <c r="D19" i="2"/>
  <c r="F10" i="2"/>
  <c r="D10" i="2" l="1"/>
  <c r="G22" i="5" l="1"/>
  <c r="H22" i="5"/>
  <c r="I22" i="5"/>
  <c r="J22" i="5"/>
  <c r="K22" i="5"/>
  <c r="F22" i="5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F18" i="5"/>
  <c r="F19" i="5"/>
  <c r="F20" i="5"/>
  <c r="F21" i="5"/>
  <c r="F17" i="5"/>
  <c r="W12" i="5"/>
  <c r="F12" i="3"/>
  <c r="O9" i="3"/>
  <c r="O10" i="3"/>
  <c r="F9" i="3"/>
  <c r="AC17" i="5"/>
  <c r="AD17" i="5"/>
  <c r="AE17" i="5"/>
  <c r="AF17" i="5"/>
  <c r="AG17" i="5"/>
  <c r="AH17" i="5"/>
  <c r="AC18" i="5"/>
  <c r="AD18" i="5"/>
  <c r="AE18" i="5"/>
  <c r="AF18" i="5"/>
  <c r="AG18" i="5"/>
  <c r="AH18" i="5"/>
  <c r="AC19" i="5"/>
  <c r="AD19" i="5"/>
  <c r="AE19" i="5"/>
  <c r="AF19" i="5"/>
  <c r="AG19" i="5"/>
  <c r="AH19" i="5"/>
  <c r="AC20" i="5"/>
  <c r="AD20" i="5"/>
  <c r="AE20" i="5"/>
  <c r="AF20" i="5"/>
  <c r="AG20" i="5"/>
  <c r="AH20" i="5"/>
  <c r="AC21" i="5"/>
  <c r="AD21" i="5"/>
  <c r="AE21" i="5"/>
  <c r="AF21" i="5"/>
  <c r="AG21" i="5"/>
  <c r="AH21" i="5"/>
  <c r="AC22" i="5"/>
  <c r="AD22" i="5"/>
  <c r="AE22" i="5"/>
  <c r="AF22" i="5"/>
  <c r="AG22" i="5"/>
  <c r="AH22" i="5"/>
  <c r="AB18" i="5"/>
  <c r="AB19" i="5"/>
  <c r="AB20" i="5"/>
  <c r="AB21" i="5"/>
  <c r="AB22" i="5"/>
  <c r="AB17" i="5"/>
  <c r="R17" i="5"/>
  <c r="S17" i="5"/>
  <c r="T17" i="5"/>
  <c r="U17" i="5"/>
  <c r="V17" i="5"/>
  <c r="W17" i="5"/>
  <c r="R18" i="5"/>
  <c r="S18" i="5"/>
  <c r="T18" i="5"/>
  <c r="U18" i="5"/>
  <c r="V18" i="5"/>
  <c r="W18" i="5"/>
  <c r="R19" i="5"/>
  <c r="S19" i="5"/>
  <c r="T19" i="5"/>
  <c r="U19" i="5"/>
  <c r="V19" i="5"/>
  <c r="W19" i="5"/>
  <c r="R20" i="5"/>
  <c r="S20" i="5"/>
  <c r="T20" i="5"/>
  <c r="U20" i="5"/>
  <c r="V20" i="5"/>
  <c r="W20" i="5"/>
  <c r="R21" i="5"/>
  <c r="S21" i="5"/>
  <c r="T21" i="5"/>
  <c r="U21" i="5"/>
  <c r="V21" i="5"/>
  <c r="W21" i="5"/>
  <c r="R22" i="5"/>
  <c r="S22" i="5"/>
  <c r="T22" i="5"/>
  <c r="U22" i="5"/>
  <c r="V22" i="5"/>
  <c r="W22" i="5"/>
  <c r="Q18" i="5"/>
  <c r="Q19" i="5"/>
  <c r="Q20" i="5"/>
  <c r="Q21" i="5"/>
  <c r="Q22" i="5"/>
  <c r="Q17" i="5"/>
  <c r="F3" i="4"/>
  <c r="O4" i="3"/>
  <c r="O5" i="3"/>
  <c r="O6" i="3"/>
  <c r="O7" i="3"/>
  <c r="O8" i="3"/>
  <c r="O11" i="3"/>
  <c r="O12" i="3"/>
  <c r="F8" i="3"/>
  <c r="Z13" i="3"/>
  <c r="F5" i="3"/>
  <c r="F6" i="3"/>
  <c r="AB13" i="3" l="1"/>
  <c r="AC13" i="3"/>
  <c r="AD13" i="3"/>
  <c r="R26" i="5"/>
  <c r="W26" i="5"/>
  <c r="Q27" i="5"/>
  <c r="R27" i="5"/>
  <c r="R13" i="3"/>
  <c r="S13" i="3"/>
  <c r="T13" i="3"/>
  <c r="U13" i="3"/>
  <c r="V13" i="3"/>
  <c r="W13" i="3"/>
  <c r="Q13" i="3"/>
  <c r="I13" i="3"/>
  <c r="J13" i="3"/>
  <c r="K13" i="3"/>
  <c r="L13" i="3"/>
  <c r="M13" i="3"/>
  <c r="N13" i="3"/>
  <c r="H13" i="3"/>
  <c r="W27" i="5"/>
  <c r="Q26" i="5"/>
  <c r="L26" i="5"/>
  <c r="L27" i="5"/>
  <c r="L12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AF13" i="3" l="1"/>
  <c r="AA13" i="3"/>
  <c r="L13" i="5"/>
  <c r="L11" i="5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AN26" i="5" l="1"/>
  <c r="AP26" i="5"/>
  <c r="AQ26" i="5"/>
  <c r="AR26" i="5"/>
  <c r="AS26" i="5"/>
  <c r="AT26" i="5"/>
  <c r="AM26" i="5"/>
  <c r="AN28" i="5"/>
  <c r="AP28" i="5"/>
  <c r="AQ28" i="5"/>
  <c r="AR28" i="5"/>
  <c r="AS28" i="5"/>
  <c r="AT28" i="5"/>
  <c r="AM28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H26" i="5"/>
  <c r="AB26" i="5"/>
  <c r="AQ4" i="4"/>
  <c r="AQ7" i="4"/>
  <c r="AZ7" i="4"/>
  <c r="AZ4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P17" i="5"/>
  <c r="AP23" i="5" s="1"/>
  <c r="AP31" i="5" s="1"/>
  <c r="AP33" i="5" s="1"/>
  <c r="AQ17" i="5"/>
  <c r="AQ23" i="5" s="1"/>
  <c r="AR17" i="5"/>
  <c r="AR23" i="5" s="1"/>
  <c r="AS17" i="5"/>
  <c r="AS23" i="5" s="1"/>
  <c r="AT17" i="5"/>
  <c r="AN18" i="5"/>
  <c r="AM18" i="5"/>
  <c r="AM19" i="5"/>
  <c r="AM20" i="5"/>
  <c r="AM21" i="5"/>
  <c r="AM22" i="5"/>
  <c r="AM17" i="5"/>
  <c r="AM12" i="5"/>
  <c r="AM13" i="5"/>
  <c r="AN11" i="5"/>
  <c r="AM11" i="5"/>
  <c r="AG3" i="3"/>
  <c r="AY13" i="3"/>
  <c r="AX13" i="3"/>
  <c r="AW13" i="3"/>
  <c r="AV13" i="3"/>
  <c r="AU13" i="3"/>
  <c r="AT13" i="3"/>
  <c r="AS13" i="3"/>
  <c r="AZ12" i="3"/>
  <c r="AZ11" i="3"/>
  <c r="AZ10" i="3"/>
  <c r="AZ7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Q28" i="5"/>
  <c r="X7" i="3"/>
  <c r="X10" i="3"/>
  <c r="X11" i="3"/>
  <c r="X12" i="3"/>
  <c r="X3" i="3"/>
  <c r="Q12" i="5"/>
  <c r="R12" i="5"/>
  <c r="S12" i="5"/>
  <c r="T12" i="5"/>
  <c r="U12" i="5"/>
  <c r="V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G28" i="5"/>
  <c r="H28" i="5"/>
  <c r="I28" i="5"/>
  <c r="J28" i="5"/>
  <c r="K28" i="5"/>
  <c r="F28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3" i="3"/>
  <c r="T29" i="5" l="1"/>
  <c r="AF29" i="5"/>
  <c r="AD29" i="5"/>
  <c r="AC29" i="5"/>
  <c r="U29" i="5"/>
  <c r="AB29" i="5"/>
  <c r="AH29" i="5"/>
  <c r="AU29" i="5" s="1"/>
  <c r="AG29" i="5"/>
  <c r="AE29" i="5"/>
  <c r="AZ13" i="3"/>
  <c r="R29" i="5"/>
  <c r="W29" i="5"/>
  <c r="V29" i="5"/>
  <c r="S29" i="5"/>
  <c r="L29" i="5"/>
  <c r="I29" i="5"/>
  <c r="H29" i="5"/>
  <c r="K29" i="5"/>
  <c r="J29" i="5"/>
  <c r="G29" i="5"/>
  <c r="AQ3" i="3"/>
  <c r="AJ13" i="3"/>
  <c r="AM13" i="3"/>
  <c r="AN13" i="3"/>
  <c r="AO13" i="3"/>
  <c r="AP13" i="3"/>
  <c r="AI13" i="3"/>
  <c r="F21" i="2"/>
  <c r="T10" i="2"/>
  <c r="R10" i="2"/>
  <c r="P10" i="2"/>
  <c r="N10" i="2"/>
  <c r="L10" i="2"/>
  <c r="J10" i="2"/>
  <c r="J21" i="2" s="1"/>
  <c r="J28" i="2" s="1"/>
  <c r="H10" i="2"/>
  <c r="D21" i="2"/>
  <c r="D22" i="2" s="1"/>
  <c r="AQ12" i="3"/>
  <c r="AG12" i="3"/>
  <c r="AQ11" i="3"/>
  <c r="AG11" i="3"/>
  <c r="F11" i="3"/>
  <c r="AQ10" i="3"/>
  <c r="AG10" i="3"/>
  <c r="F10" i="3"/>
  <c r="AQ7" i="3"/>
  <c r="AG7" i="3"/>
  <c r="F7" i="3"/>
  <c r="AQ4" i="3"/>
  <c r="AG4" i="3"/>
  <c r="X4" i="3"/>
  <c r="X13" i="3" s="1"/>
  <c r="F4" i="3"/>
  <c r="F3" i="3"/>
  <c r="M11" i="5"/>
  <c r="N11" i="5" s="1"/>
  <c r="AG7" i="4"/>
  <c r="X7" i="4"/>
  <c r="O7" i="4"/>
  <c r="AG4" i="4"/>
  <c r="X4" i="4"/>
  <c r="O4" i="4"/>
  <c r="BG68" i="5"/>
  <c r="BG60" i="5"/>
  <c r="BG66" i="5" s="1"/>
  <c r="AT60" i="5"/>
  <c r="AT66" i="5" s="1"/>
  <c r="W60" i="5"/>
  <c r="W66" i="5" s="1"/>
  <c r="L60" i="5"/>
  <c r="L66" i="5" s="1"/>
  <c r="BG54" i="5"/>
  <c r="BG65" i="5" s="1"/>
  <c r="AT54" i="5"/>
  <c r="AT65" i="5" s="1"/>
  <c r="W54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O150" i="4" l="1"/>
  <c r="H21" i="2"/>
  <c r="AG13" i="3"/>
  <c r="AQ13" i="3"/>
  <c r="O13" i="3"/>
  <c r="AV29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AS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AQ14" i="5"/>
  <c r="G23" i="5"/>
  <c r="T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AP29" i="5"/>
  <c r="BF29" i="5"/>
  <c r="AM29" i="5"/>
  <c r="BG14" i="5"/>
  <c r="BH11" i="5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Q23" i="5"/>
  <c r="Q45" i="5" s="1"/>
  <c r="AZ11" i="5"/>
  <c r="K23" i="5"/>
  <c r="U14" i="5"/>
  <c r="AR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70" i="5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L72" i="5" s="1"/>
  <c r="W8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33" i="5"/>
  <c r="W72" i="5" s="1"/>
  <c r="Q8" i="5"/>
  <c r="Q33" i="5" s="1"/>
  <c r="R8" i="5"/>
  <c r="R33" i="5" s="1"/>
  <c r="W34" i="5" l="1"/>
  <c r="F22" i="2"/>
  <c r="H22" i="2"/>
  <c r="AB33" i="5" l="1"/>
  <c r="AH33" i="5"/>
  <c r="AC8" i="5"/>
  <c r="AC33" i="5" s="1"/>
  <c r="AH72" i="5" l="1"/>
  <c r="AH34" i="5"/>
  <c r="J22" i="2"/>
  <c r="AM8" i="5"/>
  <c r="AT8" i="5"/>
  <c r="AT33" i="5" s="1"/>
  <c r="AM33" i="5" l="1"/>
  <c r="AN8" i="5"/>
  <c r="AN33" i="5" s="1"/>
  <c r="AY8" i="5"/>
  <c r="AY33" i="5" s="1"/>
  <c r="BG8" i="5"/>
  <c r="BG33" i="5" s="1"/>
  <c r="BG72" i="5" s="1"/>
  <c r="AT72" i="5"/>
  <c r="I152" i="4" l="1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<sst xmlns="http://schemas.openxmlformats.org/spreadsheetml/2006/main" count="583" uniqueCount="371">
  <si>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</si>
  <si>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</si>
  <si>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</si>
  <si>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</si>
  <si>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</si>
  <si>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</si>
  <si>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</si>
  <si>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</si>
  <si>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</si>
  <si>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</si>
  <si>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</si>
  <si>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</si>
  <si>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</si>
  <si>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</si>
  <si>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</si>
  <si>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</si>
  <si>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</si>
  <si>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</si>
  <si>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</si>
  <si>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</si>
  <si>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</si>
  <si>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</si>
  <si>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</si>
  <si>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</si>
  <si>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</si>
  <si>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</si>
  <si>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</si>
  <si>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</si>
  <si>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</si>
  <si>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</si>
  <si>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</si>
  <si>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</si>
  <si>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</si>
  <si>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</si>
  <si>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</si>
  <si>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</si>
  <si>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</si>
  <si>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</si>
  <si>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</si>
  <si>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</si>
  <si>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</si>
  <si>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</si>
  <si>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</si>
  <si>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</si>
  <si>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</si>
  <si>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</si>
  <si>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</si>
  <si>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</si>
  <si>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</si>
  <si>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</si>
  <si>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</si>
  <si>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</si>
  <si>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</si>
  <si>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</si>
  <si>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</si>
  <si>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</si>
  <si>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</si>
  <si>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</si>
  <si>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</si>
  <si>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</si>
  <si>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</si>
  <si>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</si>
  <si>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</si>
  <si>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</si>
  <si>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</si>
  <si>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</si>
  <si>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</si>
  <si>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</si>
  <si>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</si>
  <si>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</si>
  <si>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</si>
  <si>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</si>
  <si>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</si>
  <si>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</si>
  <si>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</si>
  <si>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</si>
  <si>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</si>
  <si>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</si>
  <si>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</si>
  <si>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</si>
  <si>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</si>
  <si>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</si>
  <si>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</si>
  <si>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Professional Services General</t>
  </si>
  <si>
    <t>BALANCE SHEET</t>
  </si>
  <si>
    <t>FY 2016-17</t>
  </si>
  <si>
    <t>ASSETS</t>
  </si>
  <si>
    <t>TOTAL ASSETS</t>
  </si>
  <si>
    <t>LIABILITIES</t>
  </si>
  <si>
    <t>TOTAL LIABILITIES</t>
  </si>
  <si>
    <t>TOTAL FUND EQUITY</t>
  </si>
  <si>
    <t>proof</t>
  </si>
  <si>
    <t>FUND EQUITY</t>
  </si>
  <si>
    <t>015</t>
  </si>
  <si>
    <t>Repairs and Maintenance</t>
  </si>
  <si>
    <t>Supplies and Utilities</t>
  </si>
  <si>
    <t>Transfer In - General Fund</t>
  </si>
  <si>
    <t>Transfer In - Other</t>
  </si>
  <si>
    <t>Regional Transportation Impact Fee</t>
  </si>
  <si>
    <t>Fund 430</t>
  </si>
  <si>
    <t>Charges for Services-Transportation RTIF/SFD</t>
  </si>
  <si>
    <t>Charges for Services-Transportation RTIF/MFD</t>
  </si>
  <si>
    <t>Charges for Services-Transportation RTIF/Commercial/Industrial</t>
  </si>
  <si>
    <t>Investment Earnings Interest on Investments</t>
  </si>
  <si>
    <t>Investment Earnings Unallocated Investment Expense</t>
  </si>
  <si>
    <t>430.40.70.015-4510.06</t>
  </si>
  <si>
    <t>430.40.70.015-4510.07</t>
  </si>
  <si>
    <t>430.40.70.015-4510.10</t>
  </si>
  <si>
    <t>430.40.70.015-4700.01</t>
  </si>
  <si>
    <t>430.40.70.015-4700.21</t>
  </si>
  <si>
    <t>430.00.00.900-8150.35</t>
  </si>
  <si>
    <t>430.40.70.015-6000.01</t>
  </si>
  <si>
    <t xml:space="preserve">Capital Improvements-Transportation Airport Way Widening </t>
  </si>
  <si>
    <t>430.40.70.015-4510.09</t>
  </si>
  <si>
    <t>430.40.70.015-4510.08</t>
  </si>
  <si>
    <t>Charges for Services-Transportation RTIF/Retail</t>
  </si>
  <si>
    <t>Charges for Services-Transportation RTIF/Office</t>
  </si>
  <si>
    <t>430.40.70.015-4510.12</t>
  </si>
  <si>
    <t>Charges for Services-Transportation RTIF Warehouse</t>
  </si>
  <si>
    <t>430.00.00.900-8150.25</t>
  </si>
  <si>
    <t>Capital Improvements-Transportation McKinley/120 Interchange</t>
  </si>
  <si>
    <t>430.00.00.900-8250.99</t>
  </si>
  <si>
    <t>Capital Improvements-Transportation General</t>
  </si>
  <si>
    <t>430.40.70.015-4700.19</t>
  </si>
  <si>
    <t>Investment Earnings Market Value Change</t>
  </si>
  <si>
    <t>430.40.70.015-4850.07</t>
  </si>
  <si>
    <t>Other Revenue Misc Reimbursement</t>
  </si>
  <si>
    <t>430-1010.001</t>
  </si>
  <si>
    <t>POOLED CASH</t>
  </si>
  <si>
    <t>430-1030.01</t>
  </si>
  <si>
    <t>INVESTMENTS - CITY POOLED INVESTMENTS</t>
  </si>
  <si>
    <t>INVESTMENTS - CITY MARKET VALUE</t>
  </si>
  <si>
    <t>INVESTMENTS RECEIVABLE</t>
  </si>
  <si>
    <t>430-1030.98</t>
  </si>
  <si>
    <t>430-1100.01</t>
  </si>
  <si>
    <t>430-2000.01</t>
  </si>
  <si>
    <t>ACCOUNTS PAYABLE</t>
  </si>
  <si>
    <t>430-2150.16</t>
  </si>
  <si>
    <t>430-2150.17</t>
  </si>
  <si>
    <t>INTERGOVERNMENTAL PAYABLE SJ COUNTY RTIF/MFD</t>
  </si>
  <si>
    <t>INTERGOVERNMENTAL PAYABLE SJ COUNTY RTIF/RETAIL</t>
  </si>
  <si>
    <t>430-3100.99</t>
  </si>
  <si>
    <t>FUND BALANCE RESTRICTED MARKET VALUE CHANGE</t>
  </si>
  <si>
    <t>430-3400.01</t>
  </si>
  <si>
    <t>FUND BALANCE UNASSIGNED UNDESIGNATED</t>
  </si>
  <si>
    <t>FUND 430</t>
  </si>
  <si>
    <t>430-1225.03</t>
  </si>
  <si>
    <t>ACCOUNTS RECIEVABLE YEAR END</t>
  </si>
  <si>
    <t>430-2150.15</t>
  </si>
  <si>
    <t>INTERGOVERNMENTAL PAYABLE SJ COUNTY RTIF/SFD</t>
  </si>
  <si>
    <t>430-2150.18</t>
  </si>
  <si>
    <t>430-2150.23</t>
  </si>
  <si>
    <t>INTERGOVERNMENTAL PAYABLE SJ COUNTY RTIF/OFFICE</t>
  </si>
  <si>
    <t>INTERGOVERNMENTAL PAYABLE SJ COUNTY RTIF/WAREHOUSE</t>
  </si>
  <si>
    <t>Total Budget Request</t>
  </si>
  <si>
    <t>Provisional Budget</t>
  </si>
  <si>
    <t>430.00.00.900-8150.99</t>
  </si>
  <si>
    <t>0</t>
  </si>
  <si>
    <t>430.45.40.000-5000.01</t>
  </si>
  <si>
    <t>430.45.40.000-5000.02</t>
  </si>
  <si>
    <t>430.45.40.000-5000.03</t>
  </si>
  <si>
    <t>430.45.40.000-5000.04</t>
  </si>
  <si>
    <t>430.45.40.000-5000.06</t>
  </si>
  <si>
    <t>430.45.40.000-5000.07</t>
  </si>
  <si>
    <t>430.45.40.000-5000.08</t>
  </si>
  <si>
    <t>430.45.40.000-5000.11</t>
  </si>
  <si>
    <t>430.45.40.000-5000.99</t>
  </si>
  <si>
    <t>430.45.40.000-5100.00</t>
  </si>
  <si>
    <t>430.45.40.000-5100.01</t>
  </si>
  <si>
    <t>430.45.40.000-5100.02</t>
  </si>
  <si>
    <t>430.45.40.000-5100.03</t>
  </si>
  <si>
    <t>430.45.40.000-5100.04</t>
  </si>
  <si>
    <t>430.45.40.000-5100.05</t>
  </si>
  <si>
    <t>430.45.40.000-5100.06</t>
  </si>
  <si>
    <t>430.45.40.000-5100.07</t>
  </si>
  <si>
    <t>430.45.40.000-5100.08</t>
  </si>
  <si>
    <t>430.45.40.000-5100.09</t>
  </si>
  <si>
    <t>430.45.40.000-5100.11</t>
  </si>
  <si>
    <t>430.45.40.000-5100.15</t>
  </si>
  <si>
    <t>430.45.40.000-5100.17</t>
  </si>
  <si>
    <t>430.45.40.000-6000.01</t>
  </si>
  <si>
    <t>430.45.40.000-6000.10</t>
  </si>
  <si>
    <t>430.45.40.000-6000.12</t>
  </si>
  <si>
    <t>430.45.40.000-6000.13</t>
  </si>
  <si>
    <t>430.45.40.000-6000.14</t>
  </si>
  <si>
    <t>430.45.40.000-6000.18</t>
  </si>
  <si>
    <t>430.45.40.000-6100.01</t>
  </si>
  <si>
    <t>430.45.40.000-6100.02</t>
  </si>
  <si>
    <t>430.45.40.000-6100.03</t>
  </si>
  <si>
    <t>430.45.40.000-6200.01</t>
  </si>
  <si>
    <t>430.45.40.000-6200.02</t>
  </si>
  <si>
    <t>430.45.40.000-6200.03</t>
  </si>
  <si>
    <t>430.45.40.000-6200.04</t>
  </si>
  <si>
    <t>430.45.40.000-6200.05</t>
  </si>
  <si>
    <t>430.45.40.000-6200.09</t>
  </si>
  <si>
    <t>430.45.40.000-6300.01</t>
  </si>
  <si>
    <t>430.45.40.000-6300.02</t>
  </si>
  <si>
    <t>430.45.40.000-6300.03</t>
  </si>
  <si>
    <t>430.45.40.000-6350.01</t>
  </si>
  <si>
    <t>430.45.40.000-6350.02</t>
  </si>
  <si>
    <t>430.45.40.000-6350.03</t>
  </si>
  <si>
    <t>430.45.40.000-6350.04</t>
  </si>
  <si>
    <t>430.45.40.000-6350.05</t>
  </si>
  <si>
    <t>430.45.40.000-6350.06</t>
  </si>
  <si>
    <t>430.45.40.000-6400.01</t>
  </si>
  <si>
    <t>430.45.40.000-6400.02</t>
  </si>
  <si>
    <t>430.45.40.000-6400.03</t>
  </si>
  <si>
    <t>430.45.40.000-6400.04</t>
  </si>
  <si>
    <t>430.45.40.000-6400.05</t>
  </si>
  <si>
    <t>430.45.40.000-6600.01</t>
  </si>
  <si>
    <t>430.45.40.000-6600.03</t>
  </si>
  <si>
    <t>430.45.40.000-6600.04</t>
  </si>
  <si>
    <t>430.45.40.000-6600.05</t>
  </si>
  <si>
    <t>430.45.40.000-6600.06</t>
  </si>
  <si>
    <t>430.45.40.000-6600.07</t>
  </si>
  <si>
    <t>430.45.40.000-6600.08</t>
  </si>
  <si>
    <t>430.45.40.000-6600.14</t>
  </si>
  <si>
    <t>430.45.40.000-6600.24</t>
  </si>
  <si>
    <t>430.45.40.000-6600.25</t>
  </si>
  <si>
    <t>430.45.40.000-6600.26</t>
  </si>
  <si>
    <t>430.45.40.000-6600.27</t>
  </si>
  <si>
    <t>430.45.40.000-6600.29</t>
  </si>
  <si>
    <t>430.45.40.000-6600.30</t>
  </si>
  <si>
    <t>430.45.40.000-7000.03</t>
  </si>
  <si>
    <t>430.45.40.000-7000.04</t>
  </si>
  <si>
    <t>430.45.40.000-7000.07</t>
  </si>
  <si>
    <t>430.45.40.000-7000.08</t>
  </si>
  <si>
    <t>430.45.40.000-7000.12</t>
  </si>
  <si>
    <t>430.45.40.000-7000.99</t>
  </si>
  <si>
    <t>430.45.41.000-5000.01</t>
  </si>
  <si>
    <t>430.45.41.000-5000.02</t>
  </si>
  <si>
    <t>430.45.41.000-5000.03</t>
  </si>
  <si>
    <t>430.45.41.000-5000.04</t>
  </si>
  <si>
    <t>430.45.41.000-5000.06</t>
  </si>
  <si>
    <t>430.45.41.000-5000.07</t>
  </si>
  <si>
    <t>430.45.41.000-5000.08</t>
  </si>
  <si>
    <t>430.45.41.000-5000.11</t>
  </si>
  <si>
    <t>430.45.41.000-5000.99</t>
  </si>
  <si>
    <t>430.45.41.000-5100.00</t>
  </si>
  <si>
    <t>430.45.41.000-5100.01</t>
  </si>
  <si>
    <t>430.45.41.000-5100.02</t>
  </si>
  <si>
    <t>430.45.41.000-5100.03</t>
  </si>
  <si>
    <t>430.45.41.000-5100.04</t>
  </si>
  <si>
    <t>430.45.41.000-5100.05</t>
  </si>
  <si>
    <t>430.45.41.000-5100.06</t>
  </si>
  <si>
    <t>430.45.41.000-5100.07</t>
  </si>
  <si>
    <t>430.45.41.000-5100.08</t>
  </si>
  <si>
    <t>430.45.41.000-5100.09</t>
  </si>
  <si>
    <t>430.45.41.000-5100.11</t>
  </si>
  <si>
    <t>430.45.41.000-5100.15</t>
  </si>
  <si>
    <t>430.45.41.000-5100.17</t>
  </si>
  <si>
    <t>430.45.41.000-6000.01</t>
  </si>
  <si>
    <t>430.45.41.000-6000.10</t>
  </si>
  <si>
    <t>430.45.41.000-6000.12</t>
  </si>
  <si>
    <t>430.45.41.000-6000.13</t>
  </si>
  <si>
    <t>430.45.41.000-6000.14</t>
  </si>
  <si>
    <t>430.45.41.000-6000.18</t>
  </si>
  <si>
    <t>430.45.41.000-6100.01</t>
  </si>
  <si>
    <t>430.45.41.000-6100.02</t>
  </si>
  <si>
    <t>430.45.41.000-6100.03</t>
  </si>
  <si>
    <t>430.45.41.000-6200.01</t>
  </si>
  <si>
    <t>430.45.41.000-6200.02</t>
  </si>
  <si>
    <t>430.45.41.000-6200.03</t>
  </si>
  <si>
    <t>430.45.41.000-6200.04</t>
  </si>
  <si>
    <t>430.45.41.000-6200.05</t>
  </si>
  <si>
    <t>430.45.41.000-6200.09</t>
  </si>
  <si>
    <t>430.45.41.000-6300.01</t>
  </si>
  <si>
    <t>430.45.41.000-6300.02</t>
  </si>
  <si>
    <t>430.45.41.000-6300.03</t>
  </si>
  <si>
    <t>430.45.41.000-6350.01</t>
  </si>
  <si>
    <t>430.45.41.000-6350.02</t>
  </si>
  <si>
    <t>430.45.41.000-6350.03</t>
  </si>
  <si>
    <t>430.45.41.000-6350.04</t>
  </si>
  <si>
    <t>430.45.41.000-6350.05</t>
  </si>
  <si>
    <t>430.45.41.000-6350.06</t>
  </si>
  <si>
    <t>430.45.41.000-6400.01</t>
  </si>
  <si>
    <t>430.45.41.000-6400.02</t>
  </si>
  <si>
    <t>430.45.41.000-6400.03</t>
  </si>
  <si>
    <t>430.45.41.000-6400.04</t>
  </si>
  <si>
    <t>430.45.41.000-6400.05</t>
  </si>
  <si>
    <t>430.45.41.000-6600.01</t>
  </si>
  <si>
    <t>430.45.41.000-6600.03</t>
  </si>
  <si>
    <t>430.45.41.000-6600.04</t>
  </si>
  <si>
    <t>430.45.41.000-6600.05</t>
  </si>
  <si>
    <t>430.45.41.000-6600.06</t>
  </si>
  <si>
    <t>430.45.41.000-6600.07</t>
  </si>
  <si>
    <t>430.45.41.000-6600.08</t>
  </si>
  <si>
    <t>430.45.41.000-6600.14</t>
  </si>
  <si>
    <t>430.45.41.000-6600.24</t>
  </si>
  <si>
    <t>430.45.41.000-6600.25</t>
  </si>
  <si>
    <t>430.45.41.000-6600.26</t>
  </si>
  <si>
    <t>430.45.41.000-6600.27</t>
  </si>
  <si>
    <t>430.45.41.000-6600.29</t>
  </si>
  <si>
    <t>430.45.41.000-6600.30</t>
  </si>
  <si>
    <t>430.45.41.000-7000.03</t>
  </si>
  <si>
    <t>430.45.41.000-7000.04</t>
  </si>
  <si>
    <t>430.45.41.000-7000.07</t>
  </si>
  <si>
    <t>430.45.41.000-7000.08</t>
  </si>
  <si>
    <t>430.45.41.000-7000.12</t>
  </si>
  <si>
    <t>430.45.41.000-7000.99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</si>
  <si>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</si>
  <si>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</si>
  <si>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</si>
  <si>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</si>
  <si>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</si>
  <si>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</si>
  <si>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</si>
  <si>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Worker's Comp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</si>
  <si>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</si>
  <si>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</si>
  <si>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</si>
  <si>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</si>
  <si>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</si>
  <si>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</si>
  <si>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</si>
  <si>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</si>
  <si>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</si>
  <si>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</si>
  <si>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</si>
  <si>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Medicare</t>
  </si>
  <si>
    <t>Benefits Cell Phone Allowance</t>
  </si>
  <si>
    <t xml:space="preserve">Benefits Other Post Employment Benefits </t>
  </si>
  <si>
    <t>Professional Services Consultant</t>
  </si>
  <si>
    <t>Professional Services Contract Services</t>
  </si>
  <si>
    <t>Professional Services Compliance Monitoring</t>
  </si>
  <si>
    <t>Professional Services IW Pre Analysis</t>
  </si>
  <si>
    <t>Professional Services Legal</t>
  </si>
  <si>
    <t>Utilities Electric</t>
  </si>
  <si>
    <t>Utilities Telephone</t>
  </si>
  <si>
    <t>Utilities Data Transmission / ISP</t>
  </si>
  <si>
    <t>Supplies Office</t>
  </si>
  <si>
    <t>Supplies Special Department</t>
  </si>
  <si>
    <t>Supplies Copier Maintenance &amp; Supplies</t>
  </si>
  <si>
    <t>Supplies Postage</t>
  </si>
  <si>
    <t>Supplies Gasoline</t>
  </si>
  <si>
    <t>Supplies Data Processing</t>
  </si>
  <si>
    <t>Dues &amp; Subscriptions Memberships</t>
  </si>
  <si>
    <t>Dues &amp; Subscriptions Publications</t>
  </si>
  <si>
    <t>Dues &amp; Subscriptions Certifications</t>
  </si>
  <si>
    <t>Maintenance Agreements &amp; Licenses License/Software Maintenance</t>
  </si>
  <si>
    <t>Maintenance Agreements &amp; Licenses Hardware Maintenance</t>
  </si>
  <si>
    <t>Maintenance Agreements &amp; Licenses Maintenance Agreements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</si>
  <si>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</si>
  <si>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</si>
  <si>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</si>
  <si>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Building</t>
  </si>
  <si>
    <t>Repairs &amp; Maintenance Minor Equipment/Other</t>
  </si>
  <si>
    <t>Repairs &amp; Maintenance Major Repair &amp; Contingency</t>
  </si>
  <si>
    <t>Repairs &amp; Maintenance Equipment Rental</t>
  </si>
  <si>
    <t>Repairs &amp; Maintenance Vehicle</t>
  </si>
  <si>
    <t>Administrative Expenses Meetings</t>
  </si>
  <si>
    <t>Administrative Expenses Mileage Reimbursement</t>
  </si>
  <si>
    <t>Administrative Expenses Training/Conferences</t>
  </si>
  <si>
    <t>Administrative Expenses Public/Legal Advertisement</t>
  </si>
  <si>
    <t>Administrative Expenses Property/Building Rental</t>
  </si>
  <si>
    <t>Administrative Expenses Employee Recruitment</t>
  </si>
  <si>
    <t>Administrative Expenses Employee Recognition</t>
  </si>
  <si>
    <t>Administrative Expenses Filing/Recording Fee</t>
  </si>
  <si>
    <t>Administrative Expenses Marketing</t>
  </si>
  <si>
    <t>Administrative Expenses Support Services-Indirect Labor</t>
  </si>
  <si>
    <t>Administrative Expenses Support Services-IT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</si>
  <si>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</si>
  <si>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</si>
  <si>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</si>
  <si>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Equip-Minor</t>
  </si>
  <si>
    <t>Capital Outlay Operations Equipment-Major</t>
  </si>
  <si>
    <t>Capital Outlay Computer Hardware</t>
  </si>
  <si>
    <t>Capital Outlay Computer Software</t>
  </si>
  <si>
    <t>Capital Outlay Furniture</t>
  </si>
  <si>
    <t>Capital Outlay General</t>
  </si>
  <si>
    <t>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</si>
</sst>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4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165" fontId="0" fillId="0" borderId="4" xfId="1" applyNumberFormat="1" applyFont="1" applyBorder="1"/>
    <xf numFmtId="0" fontId="10" fillId="0" borderId="0" xfId="0" applyFont="1" applyAlignment="1">
      <alignment horizontal="right"/>
    </xf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quotePrefix="1" applyNumberFormat="1" applyFont="1" applyAlignment="1">
      <alignment horizontal="right"/>
    </xf>
    <xf numFmtId="42" fontId="3" fillId="0" borderId="4" xfId="0" applyNumberFormat="1" applyFont="1" applyFill="1" applyBorder="1"/>
    <xf numFmtId="37" fontId="9" fillId="0" borderId="0" xfId="0" applyNumberFormat="1" applyFont="1" applyFill="1" applyBorder="1" applyAlignment="1">
      <alignment horizontal="right" vertical="top"/>
    </xf>
    <xf numFmtId="37" fontId="9" fillId="0" borderId="0" xfId="0" applyNumberFormat="1" applyFont="1" applyFill="1" applyBorder="1" applyAlignment="1">
      <alignment horizontal="left" vertical="top" wrapText="1"/>
    </xf>
    <xf numFmtId="37" fontId="9" fillId="0" borderId="0" xfId="0" applyNumberFormat="1" applyFont="1" applyFill="1" applyBorder="1" applyAlignment="1">
      <alignment horizontal="right" vertical="top" readingOrder="1"/>
    </xf>
    <xf numFmtId="37" fontId="9" fillId="0" borderId="0" xfId="0" applyNumberFormat="1" applyFont="1" applyFill="1" applyBorder="1" applyAlignment="1">
      <alignment horizontal="left" vertical="top"/>
    </xf>
    <xf numFmtId="37" fontId="9" fillId="0" borderId="0" xfId="0" applyNumberFormat="1" applyFont="1" applyAlignment="1">
      <alignment horizontal="left"/>
    </xf>
    <xf numFmtId="1" fontId="9" fillId="0" borderId="0" xfId="0" quotePrefix="1" applyNumberFormat="1" applyFont="1" applyFill="1" applyBorder="1" applyAlignment="1">
      <alignment horizontal="right" vertical="top"/>
    </xf>
    <xf numFmtId="165" fontId="0" fillId="6" borderId="0" xfId="1" applyNumberFormat="1" applyFont="1" applyFill="1"/>
    <xf numFmtId="165" fontId="0" fillId="0" borderId="0" xfId="0" applyNumberFormat="1"/>
    <xf numFmtId="165" fontId="7" fillId="0" borderId="0" xfId="1" applyNumberFormat="1" applyFont="1" applyFill="1"/>
    <xf numFmtId="165" fontId="0" fillId="0" borderId="0" xfId="1" applyNumberFormat="1" applyFont="1" applyFill="1"/>
    <xf numFmtId="0" fontId="1" fillId="0" borderId="1" xfId="0" applyFont="1" applyBorder="1" applyAlignment="1">
      <alignment horizontal="center" vertical="top" wrapText="1"/>
    </xf>
    <xf numFmtId="41" fontId="2" fillId="6" borderId="0" xfId="0" applyNumberFormat="1" applyFont="1" applyFill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56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57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430.40.70.015-4510.06</v>
          </cell>
          <cell r="B2" t="str">
            <v>4510.06</v>
          </cell>
          <cell r="C2" t="str">
            <v>4510.06 - Charges for Services-Transportation RTIF/SFD</v>
          </cell>
          <cell r="D2" t="str">
            <v>430.40.70.015</v>
          </cell>
          <cell r="E2">
            <v>1711550</v>
          </cell>
          <cell r="F2">
            <v>0</v>
          </cell>
          <cell r="G2">
            <v>1711550</v>
          </cell>
          <cell r="H2">
            <v>339783.41</v>
          </cell>
          <cell r="I2">
            <v>0</v>
          </cell>
          <cell r="J2">
            <v>1062421.47</v>
          </cell>
          <cell r="K2">
            <v>649128.53</v>
          </cell>
        </row>
        <row r="3">
          <cell r="A3" t="str">
            <v>430.40.70.015-4510.07</v>
          </cell>
          <cell r="B3" t="str">
            <v>4510.07</v>
          </cell>
          <cell r="C3" t="str">
            <v>4510.07 - Charges for Services-Transportation RTIF/MFD</v>
          </cell>
          <cell r="D3" t="str">
            <v>430.40.70.015</v>
          </cell>
          <cell r="E3">
            <v>18400</v>
          </cell>
          <cell r="F3">
            <v>0</v>
          </cell>
          <cell r="G3">
            <v>18400</v>
          </cell>
          <cell r="H3">
            <v>2925.82</v>
          </cell>
          <cell r="I3">
            <v>0</v>
          </cell>
          <cell r="J3">
            <v>80490.73</v>
          </cell>
          <cell r="K3">
            <v>-62090.73</v>
          </cell>
        </row>
        <row r="4">
          <cell r="A4" t="str">
            <v>430.40.70.015-4510.08</v>
          </cell>
          <cell r="B4" t="str">
            <v>4510.08</v>
          </cell>
          <cell r="C4" t="str">
            <v>4510.08 - Charges for Services-Transportation RTIF/Retail</v>
          </cell>
          <cell r="D4" t="str">
            <v>430.40.70.015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17969.68</v>
          </cell>
          <cell r="K4">
            <v>-17969.68</v>
          </cell>
        </row>
        <row r="5">
          <cell r="A5" t="str">
            <v>430.40.70.015-4510.09</v>
          </cell>
          <cell r="B5" t="str">
            <v>4510.09</v>
          </cell>
          <cell r="C5" t="str">
            <v>4510.09 - Charges for Services-Transportation RTIF/Office</v>
          </cell>
          <cell r="D5" t="str">
            <v>430.40.70.015</v>
          </cell>
          <cell r="E5">
            <v>0</v>
          </cell>
          <cell r="F5">
            <v>0</v>
          </cell>
          <cell r="G5">
            <v>0</v>
          </cell>
          <cell r="H5">
            <v>21308.74</v>
          </cell>
          <cell r="I5">
            <v>0</v>
          </cell>
          <cell r="J5">
            <v>24213.759999999998</v>
          </cell>
          <cell r="K5">
            <v>-24213.759999999998</v>
          </cell>
        </row>
        <row r="6">
          <cell r="A6" t="str">
            <v>430.40.70.015-4510.10</v>
          </cell>
          <cell r="B6" t="str">
            <v>4510.10</v>
          </cell>
          <cell r="C6" t="str">
            <v>4510.10 - Charges for Services-Transportation RTIF/Commercial/Industrial</v>
          </cell>
          <cell r="D6" t="str">
            <v>430.40.70.015</v>
          </cell>
          <cell r="E6">
            <v>7725</v>
          </cell>
          <cell r="F6">
            <v>0</v>
          </cell>
          <cell r="G6">
            <v>7725</v>
          </cell>
          <cell r="H6">
            <v>0</v>
          </cell>
          <cell r="I6">
            <v>0</v>
          </cell>
          <cell r="J6">
            <v>723609.32</v>
          </cell>
          <cell r="K6">
            <v>-715884.32</v>
          </cell>
        </row>
        <row r="7">
          <cell r="A7" t="str">
            <v>430.40.70.015-4510.12</v>
          </cell>
          <cell r="B7" t="str">
            <v>4510.12</v>
          </cell>
          <cell r="C7" t="str">
            <v>4510.12 - Charges for Services-Transportation RTIF Warehouse</v>
          </cell>
          <cell r="D7" t="str">
            <v>430.40.70.015</v>
          </cell>
          <cell r="E7">
            <v>96750</v>
          </cell>
          <cell r="F7">
            <v>0</v>
          </cell>
          <cell r="G7">
            <v>96750</v>
          </cell>
          <cell r="H7">
            <v>240839.78</v>
          </cell>
          <cell r="I7">
            <v>0</v>
          </cell>
          <cell r="J7">
            <v>240839.78</v>
          </cell>
          <cell r="K7">
            <v>-144089.78</v>
          </cell>
        </row>
        <row r="8">
          <cell r="A8" t="str">
            <v>430.40.70.015-4700.01</v>
          </cell>
          <cell r="B8" t="str">
            <v>4700.01</v>
          </cell>
          <cell r="C8" t="str">
            <v>4700.01 - Investment Earnings Interest on Investments</v>
          </cell>
          <cell r="D8" t="str">
            <v>430.40.70.015</v>
          </cell>
          <cell r="E8">
            <v>55000</v>
          </cell>
          <cell r="F8">
            <v>0</v>
          </cell>
          <cell r="G8">
            <v>55000</v>
          </cell>
          <cell r="H8">
            <v>81216.02</v>
          </cell>
          <cell r="I8">
            <v>0</v>
          </cell>
          <cell r="J8">
            <v>160404.13</v>
          </cell>
          <cell r="K8">
            <v>-105404.13</v>
          </cell>
        </row>
        <row r="9">
          <cell r="A9" t="str">
            <v>430.40.70.015-4700.18</v>
          </cell>
          <cell r="B9" t="str">
            <v>4700.18</v>
          </cell>
          <cell r="C9" t="str">
            <v>4700.18 - Investment Earnings RTIF</v>
          </cell>
          <cell r="D9" t="str">
            <v>430.40.70.015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430.40.70.015-4700.19</v>
          </cell>
          <cell r="B10" t="str">
            <v>4700.19</v>
          </cell>
          <cell r="C10" t="str">
            <v>4700.19 - Investment Earnings Market Value Change</v>
          </cell>
          <cell r="D10" t="str">
            <v>430.40.70.015</v>
          </cell>
          <cell r="E10">
            <v>0</v>
          </cell>
          <cell r="F10">
            <v>0</v>
          </cell>
          <cell r="G10">
            <v>0</v>
          </cell>
          <cell r="H10">
            <v>146991</v>
          </cell>
          <cell r="I10">
            <v>0</v>
          </cell>
          <cell r="J10">
            <v>146991</v>
          </cell>
          <cell r="K10">
            <v>-146991</v>
          </cell>
        </row>
        <row r="11">
          <cell r="A11" t="str">
            <v>430.40.70.015-4700.21</v>
          </cell>
          <cell r="B11" t="str">
            <v>4700.21</v>
          </cell>
          <cell r="C11" t="str">
            <v>4700.21 - Investment Earnings Unallocated Investment Expense</v>
          </cell>
          <cell r="D11" t="str">
            <v>430.40.70.015</v>
          </cell>
          <cell r="E11">
            <v>-6100</v>
          </cell>
          <cell r="F11">
            <v>0</v>
          </cell>
          <cell r="G11">
            <v>-6100</v>
          </cell>
          <cell r="H11">
            <v>-540.04999999999995</v>
          </cell>
          <cell r="I11">
            <v>0</v>
          </cell>
          <cell r="J11">
            <v>-7144.1</v>
          </cell>
          <cell r="K11">
            <v>1044.0999999999999</v>
          </cell>
        </row>
        <row r="12">
          <cell r="A12" t="str">
            <v>430.40.70.015-4850.07</v>
          </cell>
          <cell r="B12" t="str">
            <v>4850.07</v>
          </cell>
          <cell r="C12" t="str">
            <v>4850.07 - Other Revenue Misc Reimbursement</v>
          </cell>
          <cell r="D12" t="str">
            <v>430.40.70.015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430.40.70.015-6000.01</v>
          </cell>
          <cell r="B13" t="str">
            <v>6000.01</v>
          </cell>
          <cell r="C13" t="str">
            <v>6000.01 - Professional Services General</v>
          </cell>
          <cell r="D13" t="str">
            <v>430.40.70.015</v>
          </cell>
          <cell r="E13">
            <v>16000</v>
          </cell>
          <cell r="F13">
            <v>0</v>
          </cell>
          <cell r="G13">
            <v>16000</v>
          </cell>
          <cell r="H13">
            <v>0</v>
          </cell>
          <cell r="I13">
            <v>0</v>
          </cell>
          <cell r="J13">
            <v>2737.26</v>
          </cell>
          <cell r="K13">
            <v>13262.74</v>
          </cell>
        </row>
        <row r="14">
          <cell r="A14" t="str">
            <v>430.00.00.900-8150.25</v>
          </cell>
          <cell r="B14" t="str">
            <v>8150.25</v>
          </cell>
          <cell r="C14" t="str">
            <v>8150.25 - Capital Improvements-Transportation McKinley/120 Interchange</v>
          </cell>
          <cell r="D14" t="str">
            <v>430.00.00.900</v>
          </cell>
          <cell r="E14">
            <v>0</v>
          </cell>
          <cell r="F14">
            <v>2822992</v>
          </cell>
          <cell r="G14">
            <v>2822992</v>
          </cell>
          <cell r="H14">
            <v>-6040.4</v>
          </cell>
          <cell r="I14">
            <v>0</v>
          </cell>
          <cell r="J14">
            <v>2852560.36</v>
          </cell>
          <cell r="K14">
            <v>-29568.36</v>
          </cell>
        </row>
        <row r="15">
          <cell r="A15" t="str">
            <v>430.00.00.900-8150.35</v>
          </cell>
          <cell r="B15" t="str">
            <v>8150.35</v>
          </cell>
          <cell r="C15" t="str">
            <v>8150.35 - Capital Improvements-Transportation Airport Way Widening</v>
          </cell>
          <cell r="D15" t="str">
            <v>430.00.00.900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430.00.00.900-8150.99</v>
          </cell>
          <cell r="B16" t="str">
            <v>8150.99</v>
          </cell>
          <cell r="C16" t="str">
            <v>8150.99 - Capital Improvements-Transportation General</v>
          </cell>
          <cell r="D16" t="str">
            <v>430.00.00.900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430.40.70.015-4510.06</v>
          </cell>
          <cell r="B2" t="str">
            <v>4510.06</v>
          </cell>
          <cell r="C2" t="str">
            <v>4510.06 - Charges for Services-Transportation RTIF/SFD</v>
          </cell>
          <cell r="D2" t="str">
            <v>430.40.70.015</v>
          </cell>
          <cell r="E2">
            <v>1474400</v>
          </cell>
          <cell r="F2">
            <v>0</v>
          </cell>
          <cell r="G2">
            <v>1474400</v>
          </cell>
          <cell r="H2">
            <v>268585.38</v>
          </cell>
          <cell r="I2">
            <v>0</v>
          </cell>
        </row>
        <row r="3">
          <cell r="A3" t="str">
            <v>430.40.70.015-4510.07</v>
          </cell>
          <cell r="B3" t="str">
            <v>4510.07</v>
          </cell>
          <cell r="C3" t="str">
            <v>4510.07 - Charges for Services-Transportation RTIF/MFD</v>
          </cell>
          <cell r="D3" t="str">
            <v>430.40.70.015</v>
          </cell>
          <cell r="E3">
            <v>315940</v>
          </cell>
          <cell r="F3">
            <v>0</v>
          </cell>
          <cell r="G3">
            <v>315940</v>
          </cell>
          <cell r="H3">
            <v>202228.8</v>
          </cell>
          <cell r="I3">
            <v>0</v>
          </cell>
        </row>
        <row r="4">
          <cell r="A4" t="str">
            <v>430.40.70.015-4510.08</v>
          </cell>
          <cell r="B4" t="str">
            <v>4510.08</v>
          </cell>
          <cell r="C4" t="str">
            <v>4510.08 - Charges for Services-Transportation RTIF/Retail</v>
          </cell>
          <cell r="D4" t="str">
            <v>430.40.70.015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430.40.70.015-4510.09</v>
          </cell>
          <cell r="B5" t="str">
            <v>4510.09</v>
          </cell>
          <cell r="C5" t="str">
            <v>4510.09 - Charges for Services-Transportation RTIF/Office</v>
          </cell>
          <cell r="D5" t="str">
            <v>430.40.70.015</v>
          </cell>
          <cell r="E5">
            <v>0</v>
          </cell>
          <cell r="F5">
            <v>0</v>
          </cell>
          <cell r="G5">
            <v>0</v>
          </cell>
          <cell r="H5">
            <v>1132.56</v>
          </cell>
          <cell r="I5">
            <v>0</v>
          </cell>
        </row>
        <row r="6">
          <cell r="A6" t="str">
            <v>430.40.70.015-4510.10</v>
          </cell>
          <cell r="B6" t="str">
            <v>4510.10</v>
          </cell>
          <cell r="C6" t="str">
            <v>4510.10 - Charges for Services-Transportation RTIF/Commercial/Industrial</v>
          </cell>
          <cell r="D6" t="str">
            <v>430.40.70.015</v>
          </cell>
          <cell r="E6">
            <v>320000</v>
          </cell>
          <cell r="F6">
            <v>0</v>
          </cell>
          <cell r="G6">
            <v>320000</v>
          </cell>
          <cell r="H6">
            <v>0</v>
          </cell>
          <cell r="I6">
            <v>0</v>
          </cell>
        </row>
        <row r="7">
          <cell r="A7" t="str">
            <v>430.40.70.015-4510.12</v>
          </cell>
          <cell r="B7" t="str">
            <v>4510.12</v>
          </cell>
          <cell r="C7" t="str">
            <v>4510.12 - Charges for Services-Transportation RTIF Warehouse</v>
          </cell>
          <cell r="D7" t="str">
            <v>430.40.70.015</v>
          </cell>
          <cell r="E7">
            <v>0</v>
          </cell>
          <cell r="F7">
            <v>0</v>
          </cell>
          <cell r="G7">
            <v>0</v>
          </cell>
          <cell r="H7">
            <v>91.41</v>
          </cell>
          <cell r="I7">
            <v>0</v>
          </cell>
        </row>
        <row r="8">
          <cell r="A8" t="str">
            <v>430.40.70.015-4700.01</v>
          </cell>
          <cell r="B8" t="str">
            <v>4700.01</v>
          </cell>
          <cell r="C8" t="str">
            <v>4700.01 - Investment Earnings Interest on Investments</v>
          </cell>
          <cell r="D8" t="str">
            <v>430.40.70.015</v>
          </cell>
          <cell r="E8">
            <v>55000</v>
          </cell>
          <cell r="F8">
            <v>0</v>
          </cell>
          <cell r="G8">
            <v>55000</v>
          </cell>
          <cell r="H8">
            <v>0</v>
          </cell>
          <cell r="I8">
            <v>0</v>
          </cell>
        </row>
        <row r="9">
          <cell r="A9" t="str">
            <v>430.40.70.015-4700.18</v>
          </cell>
          <cell r="B9" t="str">
            <v>4700.18</v>
          </cell>
          <cell r="C9" t="str">
            <v>4700.18 - Investment Earnings RTIF</v>
          </cell>
          <cell r="D9" t="str">
            <v>430.40.70.015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 t="str">
            <v>430.40.70.015-4700.19</v>
          </cell>
          <cell r="B10" t="str">
            <v>4700.19</v>
          </cell>
          <cell r="C10" t="str">
            <v>4700.19 - Investment Earnings Market Value Change</v>
          </cell>
          <cell r="D10" t="str">
            <v>430.40.70.015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430.40.70.015-4700.21</v>
          </cell>
          <cell r="B11" t="str">
            <v>4700.21</v>
          </cell>
          <cell r="C11" t="str">
            <v>4700.21 - Investment Earnings Unallocated Investment Expense</v>
          </cell>
          <cell r="D11" t="str">
            <v>430.40.70.015</v>
          </cell>
          <cell r="E11">
            <v>-6100</v>
          </cell>
          <cell r="F11">
            <v>0</v>
          </cell>
          <cell r="G11">
            <v>-6100</v>
          </cell>
          <cell r="H11">
            <v>0</v>
          </cell>
          <cell r="I11">
            <v>0</v>
          </cell>
        </row>
        <row r="12">
          <cell r="A12" t="str">
            <v>430.40.70.015-4850.07</v>
          </cell>
          <cell r="B12" t="str">
            <v>4850.07</v>
          </cell>
          <cell r="C12" t="str">
            <v>4850.07 - Other Revenue Misc Reimbursement</v>
          </cell>
          <cell r="D12" t="str">
            <v>430.40.70.015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430.40.70.015-6000.01</v>
          </cell>
          <cell r="B13" t="str">
            <v>6000.01</v>
          </cell>
          <cell r="C13" t="str">
            <v>6000.01 - Professional Services General</v>
          </cell>
          <cell r="D13" t="str">
            <v>430.40.70.015</v>
          </cell>
          <cell r="E13">
            <v>16000</v>
          </cell>
          <cell r="F13">
            <v>0</v>
          </cell>
          <cell r="G13">
            <v>16000</v>
          </cell>
          <cell r="H13">
            <v>0</v>
          </cell>
          <cell r="I13">
            <v>0</v>
          </cell>
        </row>
        <row r="14">
          <cell r="A14" t="str">
            <v>430.00.00.900-8150.25</v>
          </cell>
          <cell r="B14" t="str">
            <v>8150.25</v>
          </cell>
          <cell r="C14" t="str">
            <v>8150.25 - Capital Improvements-Transportation McKinley/120 Interchange</v>
          </cell>
          <cell r="D14" t="str">
            <v>430.00.00.900</v>
          </cell>
          <cell r="E14">
            <v>0</v>
          </cell>
          <cell r="F14">
            <v>0</v>
          </cell>
          <cell r="G14">
            <v>0</v>
          </cell>
          <cell r="H14">
            <v>172531.92</v>
          </cell>
          <cell r="I14">
            <v>0</v>
          </cell>
        </row>
        <row r="15">
          <cell r="A15" t="str">
            <v>430.00.00.900-8150.35</v>
          </cell>
          <cell r="B15" t="str">
            <v>8150.35</v>
          </cell>
          <cell r="C15" t="str">
            <v>8150.35 - Capital Improvements-Transportation Airport Way Widening</v>
          </cell>
          <cell r="D15" t="str">
            <v>430.00.00.900</v>
          </cell>
          <cell r="E15">
            <v>0</v>
          </cell>
          <cell r="F15">
            <v>1117745</v>
          </cell>
          <cell r="G15">
            <v>1117745</v>
          </cell>
          <cell r="H15">
            <v>36653.65</v>
          </cell>
          <cell r="I15">
            <v>0</v>
          </cell>
        </row>
        <row r="16">
          <cell r="A16" t="str">
            <v>430.00.00.900-8150.99</v>
          </cell>
          <cell r="B16" t="str">
            <v>8150.99</v>
          </cell>
          <cell r="C16" t="str">
            <v>8150.99 - Capital Improvements-Transportation General</v>
          </cell>
          <cell r="D16" t="str">
            <v>430.00.00.900</v>
          </cell>
          <cell r="E16">
            <v>1117745</v>
          </cell>
          <cell r="F16">
            <v>-1117745</v>
          </cell>
          <cell r="G16">
            <v>0</v>
          </cell>
          <cell r="H16">
            <v>0</v>
          </cell>
          <cell r="I1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5855">
          <cell r="A5855" t="str">
            <v>430.00.00.900-8150.25</v>
          </cell>
          <cell r="B5855" t="str">
            <v>430</v>
          </cell>
          <cell r="C5855" t="str">
            <v>00</v>
          </cell>
          <cell r="D5855" t="str">
            <v>00</v>
          </cell>
          <cell r="E5855" t="str">
            <v>900</v>
          </cell>
          <cell r="F5855" t="str">
            <v>8150.25</v>
          </cell>
          <cell r="G5855" t="str">
            <v>Capital Improvements-Transportation McKinley/120 Interchange</v>
          </cell>
          <cell r="H5855">
            <v>0</v>
          </cell>
          <cell r="I5855">
            <v>0</v>
          </cell>
          <cell r="J5855">
            <v>0</v>
          </cell>
          <cell r="K5855">
            <v>0</v>
          </cell>
          <cell r="L5855">
            <v>0</v>
          </cell>
          <cell r="M5855">
            <v>114034.27</v>
          </cell>
          <cell r="N5855">
            <v>-114034.27</v>
          </cell>
          <cell r="O5855" t="str">
            <v>+++</v>
          </cell>
        </row>
        <row r="5856">
          <cell r="A5856" t="str">
            <v>430.00.00.900-8150.35</v>
          </cell>
          <cell r="B5856" t="str">
            <v>430</v>
          </cell>
          <cell r="C5856" t="str">
            <v>00</v>
          </cell>
          <cell r="D5856" t="str">
            <v>00</v>
          </cell>
          <cell r="E5856" t="str">
            <v>900</v>
          </cell>
          <cell r="F5856" t="str">
            <v>8150.35</v>
          </cell>
          <cell r="G5856" t="str">
            <v>Capital Improvements-Transportation Airport Way Widening</v>
          </cell>
          <cell r="H5856">
            <v>598000</v>
          </cell>
          <cell r="I5856">
            <v>0</v>
          </cell>
          <cell r="J5856">
            <v>598000</v>
          </cell>
          <cell r="K5856">
            <v>0</v>
          </cell>
          <cell r="L5856">
            <v>0</v>
          </cell>
          <cell r="M5856">
            <v>3977.61</v>
          </cell>
          <cell r="N5856">
            <v>594022.39</v>
          </cell>
          <cell r="O5856">
            <v>0.01</v>
          </cell>
        </row>
        <row r="5857">
          <cell r="A5857" t="str">
            <v>430.00.00.900-8150.99</v>
          </cell>
          <cell r="B5857" t="str">
            <v>430</v>
          </cell>
          <cell r="C5857" t="str">
            <v>00</v>
          </cell>
          <cell r="D5857" t="str">
            <v>00</v>
          </cell>
          <cell r="E5857" t="str">
            <v>900</v>
          </cell>
          <cell r="F5857" t="str">
            <v>8150.99</v>
          </cell>
          <cell r="G5857" t="str">
            <v>Capital Improvements-Transportation General</v>
          </cell>
          <cell r="H5857">
            <v>0</v>
          </cell>
          <cell r="I5857">
            <v>0</v>
          </cell>
          <cell r="J5857">
            <v>0</v>
          </cell>
          <cell r="K5857">
            <v>0</v>
          </cell>
          <cell r="L5857">
            <v>0</v>
          </cell>
          <cell r="M5857">
            <v>0</v>
          </cell>
          <cell r="N5857">
            <v>0</v>
          </cell>
          <cell r="O5857" t="str">
            <v>+++</v>
          </cell>
        </row>
        <row r="5858">
          <cell r="A5858" t="str">
            <v>430.40.55.570-5000.01</v>
          </cell>
          <cell r="B5858" t="str">
            <v>430</v>
          </cell>
          <cell r="C5858" t="str">
            <v>40</v>
          </cell>
          <cell r="D5858" t="str">
            <v>55</v>
          </cell>
          <cell r="E5858" t="str">
            <v>570</v>
          </cell>
          <cell r="F5858" t="str">
            <v>5000.01</v>
          </cell>
          <cell r="G5858" t="str">
            <v>Salaries Regular</v>
          </cell>
          <cell r="H5858">
            <v>0</v>
          </cell>
          <cell r="I5858">
            <v>0</v>
          </cell>
          <cell r="J5858">
            <v>0</v>
          </cell>
          <cell r="K5858">
            <v>0</v>
          </cell>
          <cell r="L5858">
            <v>0</v>
          </cell>
          <cell r="M5858">
            <v>0</v>
          </cell>
          <cell r="N5858">
            <v>0</v>
          </cell>
          <cell r="O5858" t="str">
            <v>+++</v>
          </cell>
        </row>
        <row r="5859">
          <cell r="A5859" t="str">
            <v>430.40.55.570-5000.02</v>
          </cell>
          <cell r="B5859" t="str">
            <v>430</v>
          </cell>
          <cell r="C5859" t="str">
            <v>40</v>
          </cell>
          <cell r="D5859" t="str">
            <v>55</v>
          </cell>
          <cell r="E5859" t="str">
            <v>570</v>
          </cell>
          <cell r="F5859" t="str">
            <v>5000.02</v>
          </cell>
          <cell r="G5859" t="str">
            <v>Salaries Part Time</v>
          </cell>
          <cell r="H5859">
            <v>0</v>
          </cell>
          <cell r="I5859">
            <v>0</v>
          </cell>
          <cell r="J5859">
            <v>0</v>
          </cell>
          <cell r="K5859">
            <v>0</v>
          </cell>
          <cell r="L5859">
            <v>0</v>
          </cell>
          <cell r="M5859">
            <v>0</v>
          </cell>
          <cell r="N5859">
            <v>0</v>
          </cell>
          <cell r="O5859" t="str">
            <v>+++</v>
          </cell>
        </row>
        <row r="5860">
          <cell r="A5860" t="str">
            <v>430.40.55.570-5000.03</v>
          </cell>
          <cell r="B5860" t="str">
            <v>430</v>
          </cell>
          <cell r="C5860" t="str">
            <v>40</v>
          </cell>
          <cell r="D5860" t="str">
            <v>55</v>
          </cell>
          <cell r="E5860" t="str">
            <v>570</v>
          </cell>
          <cell r="F5860" t="str">
            <v>5000.03</v>
          </cell>
          <cell r="G5860" t="str">
            <v>Salaries Overtime</v>
          </cell>
          <cell r="H5860">
            <v>0</v>
          </cell>
          <cell r="I5860">
            <v>0</v>
          </cell>
          <cell r="J5860">
            <v>0</v>
          </cell>
          <cell r="K5860">
            <v>0</v>
          </cell>
          <cell r="L5860">
            <v>0</v>
          </cell>
          <cell r="M5860">
            <v>0</v>
          </cell>
          <cell r="N5860">
            <v>0</v>
          </cell>
          <cell r="O5860" t="str">
            <v>+++</v>
          </cell>
        </row>
        <row r="5861">
          <cell r="A5861" t="str">
            <v>430.40.55.570-5000.04</v>
          </cell>
          <cell r="B5861" t="str">
            <v>430</v>
          </cell>
          <cell r="C5861" t="str">
            <v>40</v>
          </cell>
          <cell r="D5861" t="str">
            <v>55</v>
          </cell>
          <cell r="E5861" t="str">
            <v>570</v>
          </cell>
          <cell r="F5861" t="str">
            <v>5000.04</v>
          </cell>
          <cell r="G5861" t="str">
            <v>Salaries Holiday Pay</v>
          </cell>
          <cell r="H5861">
            <v>0</v>
          </cell>
          <cell r="I5861">
            <v>0</v>
          </cell>
          <cell r="J5861">
            <v>0</v>
          </cell>
          <cell r="K5861">
            <v>0</v>
          </cell>
          <cell r="L5861">
            <v>0</v>
          </cell>
          <cell r="M5861">
            <v>0</v>
          </cell>
          <cell r="N5861">
            <v>0</v>
          </cell>
          <cell r="O5861" t="str">
            <v>+++</v>
          </cell>
        </row>
        <row r="5862">
          <cell r="A5862" t="str">
            <v>430.40.55.570-5000.06</v>
          </cell>
          <cell r="B5862" t="str">
            <v>430</v>
          </cell>
          <cell r="C5862" t="str">
            <v>40</v>
          </cell>
          <cell r="D5862" t="str">
            <v>55</v>
          </cell>
          <cell r="E5862" t="str">
            <v>570</v>
          </cell>
          <cell r="F5862" t="str">
            <v>5000.06</v>
          </cell>
          <cell r="G5862" t="str">
            <v>Salaries Out of Class</v>
          </cell>
          <cell r="H5862">
            <v>0</v>
          </cell>
          <cell r="I5862">
            <v>0</v>
          </cell>
          <cell r="J5862">
            <v>0</v>
          </cell>
          <cell r="K5862">
            <v>0</v>
          </cell>
          <cell r="L5862">
            <v>0</v>
          </cell>
          <cell r="M5862">
            <v>0</v>
          </cell>
          <cell r="N5862">
            <v>0</v>
          </cell>
          <cell r="O5862" t="str">
            <v>+++</v>
          </cell>
        </row>
        <row r="5863">
          <cell r="A5863" t="str">
            <v>430.40.55.570-5000.07</v>
          </cell>
          <cell r="B5863" t="str">
            <v>430</v>
          </cell>
          <cell r="C5863" t="str">
            <v>40</v>
          </cell>
          <cell r="D5863" t="str">
            <v>55</v>
          </cell>
          <cell r="E5863" t="str">
            <v>570</v>
          </cell>
          <cell r="F5863" t="str">
            <v>5000.07</v>
          </cell>
          <cell r="G5863" t="str">
            <v>Salaries Admin Leave Pay</v>
          </cell>
          <cell r="H5863">
            <v>0</v>
          </cell>
          <cell r="I5863">
            <v>0</v>
          </cell>
          <cell r="J5863">
            <v>0</v>
          </cell>
          <cell r="K5863">
            <v>0</v>
          </cell>
          <cell r="L5863">
            <v>0</v>
          </cell>
          <cell r="M5863">
            <v>0</v>
          </cell>
          <cell r="N5863">
            <v>0</v>
          </cell>
          <cell r="O5863" t="str">
            <v>+++</v>
          </cell>
        </row>
        <row r="5864">
          <cell r="A5864" t="str">
            <v>430.40.55.570-5000.08</v>
          </cell>
          <cell r="B5864" t="str">
            <v>430</v>
          </cell>
          <cell r="C5864" t="str">
            <v>40</v>
          </cell>
          <cell r="D5864" t="str">
            <v>55</v>
          </cell>
          <cell r="E5864" t="str">
            <v>570</v>
          </cell>
          <cell r="F5864" t="str">
            <v>5000.08</v>
          </cell>
          <cell r="G5864" t="str">
            <v>Salaries Longevity Pay</v>
          </cell>
          <cell r="H5864">
            <v>0</v>
          </cell>
          <cell r="I5864">
            <v>0</v>
          </cell>
          <cell r="J5864">
            <v>0</v>
          </cell>
          <cell r="K5864">
            <v>0</v>
          </cell>
          <cell r="L5864">
            <v>0</v>
          </cell>
          <cell r="M5864">
            <v>0</v>
          </cell>
          <cell r="N5864">
            <v>0</v>
          </cell>
          <cell r="O5864" t="str">
            <v>+++</v>
          </cell>
        </row>
        <row r="5865">
          <cell r="A5865" t="str">
            <v>430.40.55.570-5000.11</v>
          </cell>
          <cell r="B5865" t="str">
            <v>430</v>
          </cell>
          <cell r="C5865" t="str">
            <v>40</v>
          </cell>
          <cell r="D5865" t="str">
            <v>55</v>
          </cell>
          <cell r="E5865" t="str">
            <v>570</v>
          </cell>
          <cell r="F5865" t="str">
            <v>5000.11</v>
          </cell>
          <cell r="G5865" t="str">
            <v>Salaries Worker's Comp</v>
          </cell>
          <cell r="H5865">
            <v>0</v>
          </cell>
          <cell r="I5865">
            <v>0</v>
          </cell>
          <cell r="J5865">
            <v>0</v>
          </cell>
          <cell r="K5865">
            <v>0</v>
          </cell>
          <cell r="L5865">
            <v>0</v>
          </cell>
          <cell r="M5865">
            <v>0</v>
          </cell>
          <cell r="N5865">
            <v>0</v>
          </cell>
          <cell r="O5865" t="str">
            <v>+++</v>
          </cell>
        </row>
        <row r="5866">
          <cell r="A5866" t="str">
            <v>430.40.55.570-5000.99</v>
          </cell>
          <cell r="B5866" t="str">
            <v>430</v>
          </cell>
          <cell r="C5866" t="str">
            <v>40</v>
          </cell>
          <cell r="D5866" t="str">
            <v>55</v>
          </cell>
          <cell r="E5866" t="str">
            <v>570</v>
          </cell>
          <cell r="F5866" t="str">
            <v>5000.99</v>
          </cell>
          <cell r="G5866" t="str">
            <v>Salaries New Personnel Requests</v>
          </cell>
          <cell r="H5866">
            <v>0</v>
          </cell>
          <cell r="I5866">
            <v>0</v>
          </cell>
          <cell r="J5866">
            <v>0</v>
          </cell>
          <cell r="K5866">
            <v>0</v>
          </cell>
          <cell r="L5866">
            <v>0</v>
          </cell>
          <cell r="M5866">
            <v>0</v>
          </cell>
          <cell r="N5866">
            <v>0</v>
          </cell>
          <cell r="O5866" t="str">
            <v>+++</v>
          </cell>
        </row>
        <row r="5867">
          <cell r="A5867" t="str">
            <v>430.40.55.570-5100.00</v>
          </cell>
          <cell r="B5867" t="str">
            <v>430</v>
          </cell>
          <cell r="C5867" t="str">
            <v>40</v>
          </cell>
          <cell r="D5867" t="str">
            <v>55</v>
          </cell>
          <cell r="E5867" t="str">
            <v>570</v>
          </cell>
          <cell r="F5867" t="str">
            <v>5100.00</v>
          </cell>
          <cell r="G5867" t="str">
            <v>Benefits PERS Pool Liability</v>
          </cell>
          <cell r="H5867">
            <v>0</v>
          </cell>
          <cell r="I5867">
            <v>0</v>
          </cell>
          <cell r="J5867">
            <v>0</v>
          </cell>
          <cell r="K5867">
            <v>0</v>
          </cell>
          <cell r="L5867">
            <v>0</v>
          </cell>
          <cell r="M5867">
            <v>0</v>
          </cell>
          <cell r="N5867">
            <v>0</v>
          </cell>
          <cell r="O5867" t="str">
            <v>+++</v>
          </cell>
        </row>
        <row r="5868">
          <cell r="A5868" t="str">
            <v>430.40.55.570-5100.01</v>
          </cell>
          <cell r="B5868" t="str">
            <v>430</v>
          </cell>
          <cell r="C5868" t="str">
            <v>40</v>
          </cell>
          <cell r="D5868" t="str">
            <v>55</v>
          </cell>
          <cell r="E5868" t="str">
            <v>570</v>
          </cell>
          <cell r="F5868" t="str">
            <v>5100.01</v>
          </cell>
          <cell r="G5868" t="str">
            <v>Benefits Retirement</v>
          </cell>
          <cell r="H5868">
            <v>0</v>
          </cell>
          <cell r="I5868">
            <v>0</v>
          </cell>
          <cell r="J5868">
            <v>0</v>
          </cell>
          <cell r="K5868">
            <v>0</v>
          </cell>
          <cell r="L5868">
            <v>0</v>
          </cell>
          <cell r="M5868">
            <v>0</v>
          </cell>
          <cell r="N5868">
            <v>0</v>
          </cell>
          <cell r="O5868" t="str">
            <v>+++</v>
          </cell>
        </row>
        <row r="5869">
          <cell r="A5869" t="str">
            <v>430.40.55.570-5100.02</v>
          </cell>
          <cell r="B5869" t="str">
            <v>430</v>
          </cell>
          <cell r="C5869" t="str">
            <v>40</v>
          </cell>
          <cell r="D5869" t="str">
            <v>55</v>
          </cell>
          <cell r="E5869" t="str">
            <v>570</v>
          </cell>
          <cell r="F5869" t="str">
            <v>5100.02</v>
          </cell>
          <cell r="G5869" t="str">
            <v>Benefits Health Insurance</v>
          </cell>
          <cell r="H5869">
            <v>0</v>
          </cell>
          <cell r="I5869">
            <v>0</v>
          </cell>
          <cell r="J5869">
            <v>0</v>
          </cell>
          <cell r="K5869">
            <v>0</v>
          </cell>
          <cell r="L5869">
            <v>0</v>
          </cell>
          <cell r="M5869">
            <v>0</v>
          </cell>
          <cell r="N5869">
            <v>0</v>
          </cell>
          <cell r="O5869" t="str">
            <v>+++</v>
          </cell>
        </row>
        <row r="5870">
          <cell r="A5870" t="str">
            <v>430.40.55.570-5100.03</v>
          </cell>
          <cell r="B5870" t="str">
            <v>430</v>
          </cell>
          <cell r="C5870" t="str">
            <v>40</v>
          </cell>
          <cell r="D5870" t="str">
            <v>55</v>
          </cell>
          <cell r="E5870" t="str">
            <v>570</v>
          </cell>
          <cell r="F5870" t="str">
            <v>5100.03</v>
          </cell>
          <cell r="G5870" t="str">
            <v>Benefits Dental Insurance</v>
          </cell>
          <cell r="H5870">
            <v>0</v>
          </cell>
          <cell r="I5870">
            <v>0</v>
          </cell>
          <cell r="J5870">
            <v>0</v>
          </cell>
          <cell r="K5870">
            <v>0</v>
          </cell>
          <cell r="L5870">
            <v>0</v>
          </cell>
          <cell r="M5870">
            <v>0</v>
          </cell>
          <cell r="N5870">
            <v>0</v>
          </cell>
          <cell r="O5870" t="str">
            <v>+++</v>
          </cell>
        </row>
        <row r="5871">
          <cell r="A5871" t="str">
            <v>430.40.55.570-5100.04</v>
          </cell>
          <cell r="B5871" t="str">
            <v>430</v>
          </cell>
          <cell r="C5871" t="str">
            <v>40</v>
          </cell>
          <cell r="D5871" t="str">
            <v>55</v>
          </cell>
          <cell r="E5871" t="str">
            <v>570</v>
          </cell>
          <cell r="F5871" t="str">
            <v>5100.04</v>
          </cell>
          <cell r="G5871" t="str">
            <v>Benefits Vision Insurance</v>
          </cell>
          <cell r="H5871">
            <v>0</v>
          </cell>
          <cell r="I5871">
            <v>0</v>
          </cell>
          <cell r="J5871">
            <v>0</v>
          </cell>
          <cell r="K5871">
            <v>0</v>
          </cell>
          <cell r="L5871">
            <v>0</v>
          </cell>
          <cell r="M5871">
            <v>0</v>
          </cell>
          <cell r="N5871">
            <v>0</v>
          </cell>
          <cell r="O5871" t="str">
            <v>+++</v>
          </cell>
        </row>
        <row r="5872">
          <cell r="A5872" t="str">
            <v>430.40.55.570-5100.05</v>
          </cell>
          <cell r="B5872" t="str">
            <v>430</v>
          </cell>
          <cell r="C5872" t="str">
            <v>40</v>
          </cell>
          <cell r="D5872" t="str">
            <v>55</v>
          </cell>
          <cell r="E5872" t="str">
            <v>570</v>
          </cell>
          <cell r="F5872" t="str">
            <v>5100.05</v>
          </cell>
          <cell r="G5872" t="str">
            <v>Benefits Life Insurance</v>
          </cell>
          <cell r="H5872">
            <v>0</v>
          </cell>
          <cell r="I5872">
            <v>0</v>
          </cell>
          <cell r="J5872">
            <v>0</v>
          </cell>
          <cell r="K5872">
            <v>0</v>
          </cell>
          <cell r="L5872">
            <v>0</v>
          </cell>
          <cell r="M5872">
            <v>0</v>
          </cell>
          <cell r="N5872">
            <v>0</v>
          </cell>
          <cell r="O5872" t="str">
            <v>+++</v>
          </cell>
        </row>
        <row r="5873">
          <cell r="A5873" t="str">
            <v>430.40.55.570-5100.06</v>
          </cell>
          <cell r="B5873" t="str">
            <v>430</v>
          </cell>
          <cell r="C5873" t="str">
            <v>40</v>
          </cell>
          <cell r="D5873" t="str">
            <v>55</v>
          </cell>
          <cell r="E5873" t="str">
            <v>570</v>
          </cell>
          <cell r="F5873" t="str">
            <v>5100.06</v>
          </cell>
          <cell r="G5873" t="str">
            <v>Benefits Worker's Comp</v>
          </cell>
          <cell r="H5873">
            <v>0</v>
          </cell>
          <cell r="I5873">
            <v>0</v>
          </cell>
          <cell r="J5873">
            <v>0</v>
          </cell>
          <cell r="K5873">
            <v>0</v>
          </cell>
          <cell r="L5873">
            <v>0</v>
          </cell>
          <cell r="M5873">
            <v>0</v>
          </cell>
          <cell r="N5873">
            <v>0</v>
          </cell>
          <cell r="O5873" t="str">
            <v>+++</v>
          </cell>
        </row>
        <row r="5874">
          <cell r="A5874" t="str">
            <v>430.40.55.570-5100.07</v>
          </cell>
          <cell r="B5874" t="str">
            <v>430</v>
          </cell>
          <cell r="C5874" t="str">
            <v>40</v>
          </cell>
          <cell r="D5874" t="str">
            <v>55</v>
          </cell>
          <cell r="E5874" t="str">
            <v>570</v>
          </cell>
          <cell r="F5874" t="str">
            <v>5100.07</v>
          </cell>
          <cell r="G5874" t="str">
            <v>Benefits Long Term Disability</v>
          </cell>
          <cell r="H5874">
            <v>0</v>
          </cell>
          <cell r="I5874">
            <v>0</v>
          </cell>
          <cell r="J5874">
            <v>0</v>
          </cell>
          <cell r="K5874">
            <v>0</v>
          </cell>
          <cell r="L5874">
            <v>0</v>
          </cell>
          <cell r="M5874">
            <v>0</v>
          </cell>
          <cell r="N5874">
            <v>0</v>
          </cell>
          <cell r="O5874" t="str">
            <v>+++</v>
          </cell>
        </row>
        <row r="5875">
          <cell r="A5875" t="str">
            <v>430.40.55.570-5100.08</v>
          </cell>
          <cell r="B5875" t="str">
            <v>430</v>
          </cell>
          <cell r="C5875" t="str">
            <v>40</v>
          </cell>
          <cell r="D5875" t="str">
            <v>55</v>
          </cell>
          <cell r="E5875" t="str">
            <v>570</v>
          </cell>
          <cell r="F5875" t="str">
            <v>5100.08</v>
          </cell>
          <cell r="G5875" t="str">
            <v>Benefits Deferred Compensation</v>
          </cell>
          <cell r="H5875">
            <v>0</v>
          </cell>
          <cell r="I5875">
            <v>0</v>
          </cell>
          <cell r="J5875">
            <v>0</v>
          </cell>
          <cell r="K5875">
            <v>0</v>
          </cell>
          <cell r="L5875">
            <v>0</v>
          </cell>
          <cell r="M5875">
            <v>0</v>
          </cell>
          <cell r="N5875">
            <v>0</v>
          </cell>
          <cell r="O5875" t="str">
            <v>+++</v>
          </cell>
        </row>
        <row r="5876">
          <cell r="A5876" t="str">
            <v>430.40.55.570-5100.09</v>
          </cell>
          <cell r="B5876" t="str">
            <v>430</v>
          </cell>
          <cell r="C5876" t="str">
            <v>40</v>
          </cell>
          <cell r="D5876" t="str">
            <v>55</v>
          </cell>
          <cell r="E5876" t="str">
            <v>570</v>
          </cell>
          <cell r="F5876" t="str">
            <v>5100.09</v>
          </cell>
          <cell r="G5876" t="str">
            <v>Benefits Unemployment Insurance</v>
          </cell>
          <cell r="H5876">
            <v>0</v>
          </cell>
          <cell r="I5876">
            <v>0</v>
          </cell>
          <cell r="J5876">
            <v>0</v>
          </cell>
          <cell r="K5876">
            <v>0</v>
          </cell>
          <cell r="L5876">
            <v>0</v>
          </cell>
          <cell r="M5876">
            <v>0</v>
          </cell>
          <cell r="N5876">
            <v>0</v>
          </cell>
          <cell r="O5876" t="str">
            <v>+++</v>
          </cell>
        </row>
        <row r="5877">
          <cell r="A5877" t="str">
            <v>430.40.55.570-5100.10</v>
          </cell>
          <cell r="B5877" t="str">
            <v>430</v>
          </cell>
          <cell r="C5877" t="str">
            <v>40</v>
          </cell>
          <cell r="D5877" t="str">
            <v>55</v>
          </cell>
          <cell r="E5877" t="str">
            <v>570</v>
          </cell>
          <cell r="F5877" t="str">
            <v>5100.10</v>
          </cell>
          <cell r="G5877" t="str">
            <v>Benefits Uniform Allowance</v>
          </cell>
          <cell r="H5877">
            <v>0</v>
          </cell>
          <cell r="I5877">
            <v>0</v>
          </cell>
          <cell r="J5877">
            <v>0</v>
          </cell>
          <cell r="K5877">
            <v>0</v>
          </cell>
          <cell r="L5877">
            <v>0</v>
          </cell>
          <cell r="M5877">
            <v>0</v>
          </cell>
          <cell r="N5877">
            <v>0</v>
          </cell>
          <cell r="O5877" t="str">
            <v>+++</v>
          </cell>
        </row>
        <row r="5878">
          <cell r="A5878" t="str">
            <v>430.40.55.570-5100.11</v>
          </cell>
          <cell r="B5878" t="str">
            <v>430</v>
          </cell>
          <cell r="C5878" t="str">
            <v>40</v>
          </cell>
          <cell r="D5878" t="str">
            <v>55</v>
          </cell>
          <cell r="E5878" t="str">
            <v>570</v>
          </cell>
          <cell r="F5878" t="str">
            <v>5100.11</v>
          </cell>
          <cell r="G5878" t="str">
            <v>Benefits Medicare</v>
          </cell>
          <cell r="H5878">
            <v>0</v>
          </cell>
          <cell r="I5878">
            <v>0</v>
          </cell>
          <cell r="J5878">
            <v>0</v>
          </cell>
          <cell r="K5878">
            <v>0</v>
          </cell>
          <cell r="L5878">
            <v>0</v>
          </cell>
          <cell r="M5878">
            <v>0</v>
          </cell>
          <cell r="N5878">
            <v>0</v>
          </cell>
          <cell r="O5878" t="str">
            <v>+++</v>
          </cell>
        </row>
        <row r="5879">
          <cell r="A5879" t="str">
            <v>430.40.55.570-5100.12</v>
          </cell>
          <cell r="B5879" t="str">
            <v>430</v>
          </cell>
          <cell r="C5879" t="str">
            <v>40</v>
          </cell>
          <cell r="D5879" t="str">
            <v>55</v>
          </cell>
          <cell r="E5879" t="str">
            <v>570</v>
          </cell>
          <cell r="F5879" t="str">
            <v>5100.12</v>
          </cell>
          <cell r="G5879" t="str">
            <v>Benefits Annual Physical Exam</v>
          </cell>
          <cell r="H5879">
            <v>0</v>
          </cell>
          <cell r="I5879">
            <v>0</v>
          </cell>
          <cell r="J5879">
            <v>0</v>
          </cell>
          <cell r="K5879">
            <v>0</v>
          </cell>
          <cell r="L5879">
            <v>0</v>
          </cell>
          <cell r="M5879">
            <v>0</v>
          </cell>
          <cell r="N5879">
            <v>0</v>
          </cell>
          <cell r="O5879" t="str">
            <v>+++</v>
          </cell>
        </row>
        <row r="5880">
          <cell r="A5880" t="str">
            <v>430.40.55.570-5100.15</v>
          </cell>
          <cell r="B5880" t="str">
            <v>430</v>
          </cell>
          <cell r="C5880" t="str">
            <v>40</v>
          </cell>
          <cell r="D5880" t="str">
            <v>55</v>
          </cell>
          <cell r="E5880" t="str">
            <v>570</v>
          </cell>
          <cell r="F5880" t="str">
            <v>5100.15</v>
          </cell>
          <cell r="G5880" t="str">
            <v>Benefits Cell Phone Allowance</v>
          </cell>
          <cell r="H5880">
            <v>0</v>
          </cell>
          <cell r="I5880">
            <v>0</v>
          </cell>
          <cell r="J5880">
            <v>0</v>
          </cell>
          <cell r="K5880">
            <v>0</v>
          </cell>
          <cell r="L5880">
            <v>0</v>
          </cell>
          <cell r="M5880">
            <v>0</v>
          </cell>
          <cell r="N5880">
            <v>0</v>
          </cell>
          <cell r="O5880" t="str">
            <v>+++</v>
          </cell>
        </row>
        <row r="5881">
          <cell r="A5881" t="str">
            <v>430.40.55.570-5100.17</v>
          </cell>
          <cell r="B5881" t="str">
            <v>430</v>
          </cell>
          <cell r="C5881" t="str">
            <v>40</v>
          </cell>
          <cell r="D5881" t="str">
            <v>55</v>
          </cell>
          <cell r="E5881" t="str">
            <v>570</v>
          </cell>
          <cell r="F5881" t="str">
            <v>5100.17</v>
          </cell>
          <cell r="G5881" t="str">
            <v>Benefits Other Post Employment Benefits</v>
          </cell>
          <cell r="H5881">
            <v>0</v>
          </cell>
          <cell r="I5881">
            <v>0</v>
          </cell>
          <cell r="J5881">
            <v>0</v>
          </cell>
          <cell r="K5881">
            <v>0</v>
          </cell>
          <cell r="L5881">
            <v>0</v>
          </cell>
          <cell r="M5881">
            <v>0</v>
          </cell>
          <cell r="N5881">
            <v>0</v>
          </cell>
          <cell r="O5881" t="str">
            <v>+++</v>
          </cell>
        </row>
        <row r="5882">
          <cell r="A5882" t="str">
            <v>430.40.55.570-6000.01</v>
          </cell>
          <cell r="B5882" t="str">
            <v>430</v>
          </cell>
          <cell r="C5882" t="str">
            <v>40</v>
          </cell>
          <cell r="D5882" t="str">
            <v>55</v>
          </cell>
          <cell r="E5882" t="str">
            <v>570</v>
          </cell>
          <cell r="F5882" t="str">
            <v>6000.01</v>
          </cell>
          <cell r="G5882" t="str">
            <v>Professional Services General</v>
          </cell>
          <cell r="H5882">
            <v>0</v>
          </cell>
          <cell r="I5882">
            <v>0</v>
          </cell>
          <cell r="J5882">
            <v>0</v>
          </cell>
          <cell r="K5882">
            <v>0</v>
          </cell>
          <cell r="L5882">
            <v>0</v>
          </cell>
          <cell r="M5882">
            <v>0</v>
          </cell>
          <cell r="N5882">
            <v>0</v>
          </cell>
          <cell r="O5882" t="str">
            <v>+++</v>
          </cell>
        </row>
        <row r="5883">
          <cell r="A5883" t="str">
            <v>430.40.55.570-6000.07</v>
          </cell>
          <cell r="B5883" t="str">
            <v>430</v>
          </cell>
          <cell r="C5883" t="str">
            <v>40</v>
          </cell>
          <cell r="D5883" t="str">
            <v>55</v>
          </cell>
          <cell r="E5883" t="str">
            <v>570</v>
          </cell>
          <cell r="F5883" t="str">
            <v>6000.07</v>
          </cell>
          <cell r="G5883" t="str">
            <v>Professional Services Weed Abatement</v>
          </cell>
          <cell r="H5883">
            <v>0</v>
          </cell>
          <cell r="I5883">
            <v>0</v>
          </cell>
          <cell r="J5883">
            <v>0</v>
          </cell>
          <cell r="K5883">
            <v>0</v>
          </cell>
          <cell r="L5883">
            <v>0</v>
          </cell>
          <cell r="M5883">
            <v>0</v>
          </cell>
          <cell r="N5883">
            <v>0</v>
          </cell>
          <cell r="O5883" t="str">
            <v>+++</v>
          </cell>
        </row>
        <row r="5884">
          <cell r="A5884" t="str">
            <v>430.40.55.570-6000.09</v>
          </cell>
          <cell r="B5884" t="str">
            <v>430</v>
          </cell>
          <cell r="C5884" t="str">
            <v>40</v>
          </cell>
          <cell r="D5884" t="str">
            <v>55</v>
          </cell>
          <cell r="E5884" t="str">
            <v>570</v>
          </cell>
          <cell r="F5884" t="str">
            <v>6000.09</v>
          </cell>
          <cell r="G5884" t="str">
            <v>Professional Services Uniform</v>
          </cell>
          <cell r="H5884">
            <v>0</v>
          </cell>
          <cell r="I5884">
            <v>0</v>
          </cell>
          <cell r="J5884">
            <v>0</v>
          </cell>
          <cell r="K5884">
            <v>0</v>
          </cell>
          <cell r="L5884">
            <v>0</v>
          </cell>
          <cell r="M5884">
            <v>0</v>
          </cell>
          <cell r="N5884">
            <v>0</v>
          </cell>
          <cell r="O5884" t="str">
            <v>+++</v>
          </cell>
        </row>
        <row r="5885">
          <cell r="A5885" t="str">
            <v>430.40.55.570-6000.10</v>
          </cell>
          <cell r="B5885" t="str">
            <v>430</v>
          </cell>
          <cell r="C5885" t="str">
            <v>40</v>
          </cell>
          <cell r="D5885" t="str">
            <v>55</v>
          </cell>
          <cell r="E5885" t="str">
            <v>570</v>
          </cell>
          <cell r="F5885" t="str">
            <v>6000.10</v>
          </cell>
          <cell r="G5885" t="str">
            <v>Professional Services Consultant</v>
          </cell>
          <cell r="H5885">
            <v>0</v>
          </cell>
          <cell r="I5885">
            <v>0</v>
          </cell>
          <cell r="J5885">
            <v>0</v>
          </cell>
          <cell r="K5885">
            <v>0</v>
          </cell>
          <cell r="L5885">
            <v>0</v>
          </cell>
          <cell r="M5885">
            <v>0</v>
          </cell>
          <cell r="N5885">
            <v>0</v>
          </cell>
          <cell r="O5885" t="str">
            <v>+++</v>
          </cell>
        </row>
        <row r="5886">
          <cell r="A5886" t="str">
            <v>430.40.55.570-6000.12</v>
          </cell>
          <cell r="B5886" t="str">
            <v>430</v>
          </cell>
          <cell r="C5886" t="str">
            <v>40</v>
          </cell>
          <cell r="D5886" t="str">
            <v>55</v>
          </cell>
          <cell r="E5886" t="str">
            <v>570</v>
          </cell>
          <cell r="F5886" t="str">
            <v>6000.12</v>
          </cell>
          <cell r="G5886" t="str">
            <v>Professional Services Contract Services</v>
          </cell>
          <cell r="H5886">
            <v>0</v>
          </cell>
          <cell r="I5886">
            <v>0</v>
          </cell>
          <cell r="J5886">
            <v>0</v>
          </cell>
          <cell r="K5886">
            <v>0</v>
          </cell>
          <cell r="L5886">
            <v>0</v>
          </cell>
          <cell r="M5886">
            <v>0</v>
          </cell>
          <cell r="N5886">
            <v>0</v>
          </cell>
          <cell r="O5886" t="str">
            <v>+++</v>
          </cell>
        </row>
        <row r="5887">
          <cell r="A5887" t="str">
            <v>430.40.55.570-6000.13</v>
          </cell>
          <cell r="B5887" t="str">
            <v>430</v>
          </cell>
          <cell r="C5887" t="str">
            <v>40</v>
          </cell>
          <cell r="D5887" t="str">
            <v>55</v>
          </cell>
          <cell r="E5887" t="str">
            <v>570</v>
          </cell>
          <cell r="F5887" t="str">
            <v>6000.13</v>
          </cell>
          <cell r="G5887" t="str">
            <v>Professional Services Compliance Monitoring</v>
          </cell>
          <cell r="H5887">
            <v>0</v>
          </cell>
          <cell r="I5887">
            <v>0</v>
          </cell>
          <cell r="J5887">
            <v>0</v>
          </cell>
          <cell r="K5887">
            <v>0</v>
          </cell>
          <cell r="L5887">
            <v>0</v>
          </cell>
          <cell r="M5887">
            <v>0</v>
          </cell>
          <cell r="N5887">
            <v>0</v>
          </cell>
          <cell r="O5887" t="str">
            <v>+++</v>
          </cell>
        </row>
        <row r="5888">
          <cell r="A5888" t="str">
            <v>430.40.55.570-6000.14</v>
          </cell>
          <cell r="B5888" t="str">
            <v>430</v>
          </cell>
          <cell r="C5888" t="str">
            <v>40</v>
          </cell>
          <cell r="D5888" t="str">
            <v>55</v>
          </cell>
          <cell r="E5888" t="str">
            <v>570</v>
          </cell>
          <cell r="F5888" t="str">
            <v>6000.14</v>
          </cell>
          <cell r="G5888" t="str">
            <v>Professional Services IW Pre Analysis</v>
          </cell>
          <cell r="H5888">
            <v>0</v>
          </cell>
          <cell r="I5888">
            <v>0</v>
          </cell>
          <cell r="J5888">
            <v>0</v>
          </cell>
          <cell r="K5888">
            <v>0</v>
          </cell>
          <cell r="L5888">
            <v>0</v>
          </cell>
          <cell r="M5888">
            <v>0</v>
          </cell>
          <cell r="N5888">
            <v>0</v>
          </cell>
          <cell r="O5888" t="str">
            <v>+++</v>
          </cell>
        </row>
        <row r="5889">
          <cell r="A5889" t="str">
            <v>430.40.55.570-6000.18</v>
          </cell>
          <cell r="B5889" t="str">
            <v>430</v>
          </cell>
          <cell r="C5889" t="str">
            <v>40</v>
          </cell>
          <cell r="D5889" t="str">
            <v>55</v>
          </cell>
          <cell r="E5889" t="str">
            <v>570</v>
          </cell>
          <cell r="F5889" t="str">
            <v>6000.18</v>
          </cell>
          <cell r="G5889" t="str">
            <v>Professional Services Legal</v>
          </cell>
          <cell r="H5889">
            <v>0</v>
          </cell>
          <cell r="I5889">
            <v>0</v>
          </cell>
          <cell r="J5889">
            <v>0</v>
          </cell>
          <cell r="K5889">
            <v>0</v>
          </cell>
          <cell r="L5889">
            <v>0</v>
          </cell>
          <cell r="M5889">
            <v>0</v>
          </cell>
          <cell r="N5889">
            <v>0</v>
          </cell>
          <cell r="O5889" t="str">
            <v>+++</v>
          </cell>
        </row>
        <row r="5890">
          <cell r="A5890" t="str">
            <v>430.40.55.570-6100.01</v>
          </cell>
          <cell r="B5890" t="str">
            <v>430</v>
          </cell>
          <cell r="C5890" t="str">
            <v>40</v>
          </cell>
          <cell r="D5890" t="str">
            <v>55</v>
          </cell>
          <cell r="E5890" t="str">
            <v>570</v>
          </cell>
          <cell r="F5890" t="str">
            <v>6100.01</v>
          </cell>
          <cell r="G5890" t="str">
            <v>Utilities Electric</v>
          </cell>
          <cell r="H5890">
            <v>0</v>
          </cell>
          <cell r="I5890">
            <v>0</v>
          </cell>
          <cell r="J5890">
            <v>0</v>
          </cell>
          <cell r="K5890">
            <v>0</v>
          </cell>
          <cell r="L5890">
            <v>0</v>
          </cell>
          <cell r="M5890">
            <v>0</v>
          </cell>
          <cell r="N5890">
            <v>0</v>
          </cell>
          <cell r="O5890" t="str">
            <v>+++</v>
          </cell>
        </row>
        <row r="5891">
          <cell r="A5891" t="str">
            <v>430.40.55.570-6100.02</v>
          </cell>
          <cell r="B5891" t="str">
            <v>430</v>
          </cell>
          <cell r="C5891" t="str">
            <v>40</v>
          </cell>
          <cell r="D5891" t="str">
            <v>55</v>
          </cell>
          <cell r="E5891" t="str">
            <v>570</v>
          </cell>
          <cell r="F5891" t="str">
            <v>6100.02</v>
          </cell>
          <cell r="G5891" t="str">
            <v>Utilities Telephone</v>
          </cell>
          <cell r="H5891">
            <v>0</v>
          </cell>
          <cell r="I5891">
            <v>0</v>
          </cell>
          <cell r="J5891">
            <v>0</v>
          </cell>
          <cell r="K5891">
            <v>0</v>
          </cell>
          <cell r="L5891">
            <v>0</v>
          </cell>
          <cell r="M5891">
            <v>0</v>
          </cell>
          <cell r="N5891">
            <v>0</v>
          </cell>
          <cell r="O5891" t="str">
            <v>+++</v>
          </cell>
        </row>
        <row r="5892">
          <cell r="A5892" t="str">
            <v>430.40.55.570-6100.03</v>
          </cell>
          <cell r="B5892" t="str">
            <v>430</v>
          </cell>
          <cell r="C5892" t="str">
            <v>40</v>
          </cell>
          <cell r="D5892" t="str">
            <v>55</v>
          </cell>
          <cell r="E5892" t="str">
            <v>570</v>
          </cell>
          <cell r="F5892" t="str">
            <v>6100.03</v>
          </cell>
          <cell r="G5892" t="str">
            <v>Utilities Data Transmission / ISP</v>
          </cell>
          <cell r="H5892">
            <v>0</v>
          </cell>
          <cell r="I5892">
            <v>0</v>
          </cell>
          <cell r="J5892">
            <v>0</v>
          </cell>
          <cell r="K5892">
            <v>0</v>
          </cell>
          <cell r="L5892">
            <v>0</v>
          </cell>
          <cell r="M5892">
            <v>0</v>
          </cell>
          <cell r="N5892">
            <v>0</v>
          </cell>
          <cell r="O5892" t="str">
            <v>+++</v>
          </cell>
        </row>
        <row r="5893">
          <cell r="A5893" t="str">
            <v>430.40.55.570-6200.01</v>
          </cell>
          <cell r="B5893" t="str">
            <v>430</v>
          </cell>
          <cell r="C5893" t="str">
            <v>40</v>
          </cell>
          <cell r="D5893" t="str">
            <v>55</v>
          </cell>
          <cell r="E5893" t="str">
            <v>570</v>
          </cell>
          <cell r="F5893" t="str">
            <v>6200.01</v>
          </cell>
          <cell r="G5893" t="str">
            <v>Supplies Office</v>
          </cell>
          <cell r="H5893">
            <v>0</v>
          </cell>
          <cell r="I5893">
            <v>0</v>
          </cell>
          <cell r="J5893">
            <v>0</v>
          </cell>
          <cell r="K5893">
            <v>0</v>
          </cell>
          <cell r="L5893">
            <v>0</v>
          </cell>
          <cell r="M5893">
            <v>0</v>
          </cell>
          <cell r="N5893">
            <v>0</v>
          </cell>
          <cell r="O5893" t="str">
            <v>+++</v>
          </cell>
        </row>
        <row r="5894">
          <cell r="A5894" t="str">
            <v>430.40.55.570-6200.02</v>
          </cell>
          <cell r="B5894" t="str">
            <v>430</v>
          </cell>
          <cell r="C5894" t="str">
            <v>40</v>
          </cell>
          <cell r="D5894" t="str">
            <v>55</v>
          </cell>
          <cell r="E5894" t="str">
            <v>570</v>
          </cell>
          <cell r="F5894" t="str">
            <v>6200.02</v>
          </cell>
          <cell r="G5894" t="str">
            <v>Supplies Special Department</v>
          </cell>
          <cell r="H5894">
            <v>0</v>
          </cell>
          <cell r="I5894">
            <v>0</v>
          </cell>
          <cell r="J5894">
            <v>0</v>
          </cell>
          <cell r="K5894">
            <v>0</v>
          </cell>
          <cell r="L5894">
            <v>0</v>
          </cell>
          <cell r="M5894">
            <v>0</v>
          </cell>
          <cell r="N5894">
            <v>0</v>
          </cell>
          <cell r="O5894" t="str">
            <v>+++</v>
          </cell>
        </row>
        <row r="5895">
          <cell r="A5895" t="str">
            <v>430.40.55.570-6200.03</v>
          </cell>
          <cell r="B5895" t="str">
            <v>430</v>
          </cell>
          <cell r="C5895" t="str">
            <v>40</v>
          </cell>
          <cell r="D5895" t="str">
            <v>55</v>
          </cell>
          <cell r="E5895" t="str">
            <v>570</v>
          </cell>
          <cell r="F5895" t="str">
            <v>6200.03</v>
          </cell>
          <cell r="G5895" t="str">
            <v>Supplies Copier Maintenance &amp; Supplies</v>
          </cell>
          <cell r="H5895">
            <v>0</v>
          </cell>
          <cell r="I5895">
            <v>0</v>
          </cell>
          <cell r="J5895">
            <v>0</v>
          </cell>
          <cell r="K5895">
            <v>0</v>
          </cell>
          <cell r="L5895">
            <v>0</v>
          </cell>
          <cell r="M5895">
            <v>0</v>
          </cell>
          <cell r="N5895">
            <v>0</v>
          </cell>
          <cell r="O5895" t="str">
            <v>+++</v>
          </cell>
        </row>
        <row r="5896">
          <cell r="A5896" t="str">
            <v>430.40.55.570-6200.04</v>
          </cell>
          <cell r="B5896" t="str">
            <v>430</v>
          </cell>
          <cell r="C5896" t="str">
            <v>40</v>
          </cell>
          <cell r="D5896" t="str">
            <v>55</v>
          </cell>
          <cell r="E5896" t="str">
            <v>570</v>
          </cell>
          <cell r="F5896" t="str">
            <v>6200.04</v>
          </cell>
          <cell r="G5896" t="str">
            <v>Supplies Postage</v>
          </cell>
          <cell r="H5896">
            <v>0</v>
          </cell>
          <cell r="I5896">
            <v>0</v>
          </cell>
          <cell r="J5896">
            <v>0</v>
          </cell>
          <cell r="K5896">
            <v>0</v>
          </cell>
          <cell r="L5896">
            <v>0</v>
          </cell>
          <cell r="M5896">
            <v>0</v>
          </cell>
          <cell r="N5896">
            <v>0</v>
          </cell>
          <cell r="O5896" t="str">
            <v>+++</v>
          </cell>
        </row>
        <row r="5897">
          <cell r="A5897" t="str">
            <v>430.40.55.570-6200.05</v>
          </cell>
          <cell r="B5897" t="str">
            <v>430</v>
          </cell>
          <cell r="C5897" t="str">
            <v>40</v>
          </cell>
          <cell r="D5897" t="str">
            <v>55</v>
          </cell>
          <cell r="E5897" t="str">
            <v>570</v>
          </cell>
          <cell r="F5897" t="str">
            <v>6200.05</v>
          </cell>
          <cell r="G5897" t="str">
            <v>Supplies Gasoline</v>
          </cell>
          <cell r="H5897">
            <v>0</v>
          </cell>
          <cell r="I5897">
            <v>0</v>
          </cell>
          <cell r="J5897">
            <v>0</v>
          </cell>
          <cell r="K5897">
            <v>0</v>
          </cell>
          <cell r="L5897">
            <v>0</v>
          </cell>
          <cell r="M5897">
            <v>0</v>
          </cell>
          <cell r="N5897">
            <v>0</v>
          </cell>
          <cell r="O5897" t="str">
            <v>+++</v>
          </cell>
        </row>
        <row r="5898">
          <cell r="A5898" t="str">
            <v>430.40.55.570-6200.06</v>
          </cell>
          <cell r="B5898" t="str">
            <v>430</v>
          </cell>
          <cell r="C5898" t="str">
            <v>40</v>
          </cell>
          <cell r="D5898" t="str">
            <v>55</v>
          </cell>
          <cell r="E5898" t="str">
            <v>570</v>
          </cell>
          <cell r="F5898" t="str">
            <v>6200.06</v>
          </cell>
          <cell r="G5898" t="str">
            <v>Supplies Propane</v>
          </cell>
          <cell r="H5898">
            <v>0</v>
          </cell>
          <cell r="I5898">
            <v>0</v>
          </cell>
          <cell r="J5898">
            <v>0</v>
          </cell>
          <cell r="K5898">
            <v>0</v>
          </cell>
          <cell r="L5898">
            <v>0</v>
          </cell>
          <cell r="M5898">
            <v>0</v>
          </cell>
          <cell r="N5898">
            <v>0</v>
          </cell>
          <cell r="O5898" t="str">
            <v>+++</v>
          </cell>
        </row>
        <row r="5899">
          <cell r="A5899" t="str">
            <v>430.40.55.570-6200.07</v>
          </cell>
          <cell r="B5899" t="str">
            <v>430</v>
          </cell>
          <cell r="C5899" t="str">
            <v>40</v>
          </cell>
          <cell r="D5899" t="str">
            <v>55</v>
          </cell>
          <cell r="E5899" t="str">
            <v>570</v>
          </cell>
          <cell r="F5899" t="str">
            <v>6200.07</v>
          </cell>
          <cell r="G5899" t="str">
            <v>Supplies Radio Communication &amp; Maint</v>
          </cell>
          <cell r="H5899">
            <v>0</v>
          </cell>
          <cell r="I5899">
            <v>0</v>
          </cell>
          <cell r="J5899">
            <v>0</v>
          </cell>
          <cell r="K5899">
            <v>0</v>
          </cell>
          <cell r="L5899">
            <v>0</v>
          </cell>
          <cell r="M5899">
            <v>0</v>
          </cell>
          <cell r="N5899">
            <v>0</v>
          </cell>
          <cell r="O5899" t="str">
            <v>+++</v>
          </cell>
        </row>
        <row r="5900">
          <cell r="A5900" t="str">
            <v>430.40.55.570-6200.09</v>
          </cell>
          <cell r="B5900" t="str">
            <v>430</v>
          </cell>
          <cell r="C5900" t="str">
            <v>40</v>
          </cell>
          <cell r="D5900" t="str">
            <v>55</v>
          </cell>
          <cell r="E5900" t="str">
            <v>570</v>
          </cell>
          <cell r="F5900" t="str">
            <v>6200.09</v>
          </cell>
          <cell r="G5900" t="str">
            <v>Supplies Data Processing</v>
          </cell>
          <cell r="H5900">
            <v>0</v>
          </cell>
          <cell r="I5900">
            <v>0</v>
          </cell>
          <cell r="J5900">
            <v>0</v>
          </cell>
          <cell r="K5900">
            <v>0</v>
          </cell>
          <cell r="L5900">
            <v>0</v>
          </cell>
          <cell r="M5900">
            <v>0</v>
          </cell>
          <cell r="N5900">
            <v>0</v>
          </cell>
          <cell r="O5900" t="str">
            <v>+++</v>
          </cell>
        </row>
        <row r="5901">
          <cell r="A5901" t="str">
            <v>430.40.55.570-6200.10</v>
          </cell>
          <cell r="B5901" t="str">
            <v>430</v>
          </cell>
          <cell r="C5901" t="str">
            <v>40</v>
          </cell>
          <cell r="D5901" t="str">
            <v>55</v>
          </cell>
          <cell r="E5901" t="str">
            <v>570</v>
          </cell>
          <cell r="F5901" t="str">
            <v>6200.10</v>
          </cell>
          <cell r="G5901" t="str">
            <v>Supplies Protective Clothing</v>
          </cell>
          <cell r="H5901">
            <v>0</v>
          </cell>
          <cell r="I5901">
            <v>0</v>
          </cell>
          <cell r="J5901">
            <v>0</v>
          </cell>
          <cell r="K5901">
            <v>0</v>
          </cell>
          <cell r="L5901">
            <v>0</v>
          </cell>
          <cell r="M5901">
            <v>0</v>
          </cell>
          <cell r="N5901">
            <v>0</v>
          </cell>
          <cell r="O5901" t="str">
            <v>+++</v>
          </cell>
        </row>
        <row r="5902">
          <cell r="A5902" t="str">
            <v>430.40.55.570-6200.12</v>
          </cell>
          <cell r="B5902" t="str">
            <v>430</v>
          </cell>
          <cell r="C5902" t="str">
            <v>40</v>
          </cell>
          <cell r="D5902" t="str">
            <v>55</v>
          </cell>
          <cell r="E5902" t="str">
            <v>570</v>
          </cell>
          <cell r="F5902" t="str">
            <v>6200.12</v>
          </cell>
          <cell r="G5902" t="str">
            <v>Supplies CNG</v>
          </cell>
          <cell r="H5902">
            <v>0</v>
          </cell>
          <cell r="I5902">
            <v>0</v>
          </cell>
          <cell r="J5902">
            <v>0</v>
          </cell>
          <cell r="K5902">
            <v>0</v>
          </cell>
          <cell r="L5902">
            <v>0</v>
          </cell>
          <cell r="M5902">
            <v>0</v>
          </cell>
          <cell r="N5902">
            <v>0</v>
          </cell>
          <cell r="O5902" t="str">
            <v>+++</v>
          </cell>
        </row>
        <row r="5903">
          <cell r="A5903" t="str">
            <v>430.40.55.570-6280.03</v>
          </cell>
          <cell r="B5903" t="str">
            <v>430</v>
          </cell>
          <cell r="C5903" t="str">
            <v>40</v>
          </cell>
          <cell r="D5903" t="str">
            <v>55</v>
          </cell>
          <cell r="E5903" t="str">
            <v>570</v>
          </cell>
          <cell r="F5903" t="str">
            <v>6280.03</v>
          </cell>
          <cell r="G5903" t="str">
            <v>Supplies-Public Works Soundwall Repair</v>
          </cell>
          <cell r="H5903">
            <v>0</v>
          </cell>
          <cell r="I5903">
            <v>0</v>
          </cell>
          <cell r="J5903">
            <v>0</v>
          </cell>
          <cell r="K5903">
            <v>0</v>
          </cell>
          <cell r="L5903">
            <v>0</v>
          </cell>
          <cell r="M5903">
            <v>0</v>
          </cell>
          <cell r="N5903">
            <v>0</v>
          </cell>
          <cell r="O5903" t="str">
            <v>+++</v>
          </cell>
        </row>
        <row r="5904">
          <cell r="A5904" t="str">
            <v>430.40.55.570-6280.04</v>
          </cell>
          <cell r="B5904" t="str">
            <v>430</v>
          </cell>
          <cell r="C5904" t="str">
            <v>40</v>
          </cell>
          <cell r="D5904" t="str">
            <v>55</v>
          </cell>
          <cell r="E5904" t="str">
            <v>570</v>
          </cell>
          <cell r="F5904" t="str">
            <v>6280.04</v>
          </cell>
          <cell r="G5904" t="str">
            <v>Supplies-Public Works Sidewalk Repair</v>
          </cell>
          <cell r="H5904">
            <v>0</v>
          </cell>
          <cell r="I5904">
            <v>0</v>
          </cell>
          <cell r="J5904">
            <v>0</v>
          </cell>
          <cell r="K5904">
            <v>0</v>
          </cell>
          <cell r="L5904">
            <v>0</v>
          </cell>
          <cell r="M5904">
            <v>0</v>
          </cell>
          <cell r="N5904">
            <v>0</v>
          </cell>
          <cell r="O5904" t="str">
            <v>+++</v>
          </cell>
        </row>
        <row r="5905">
          <cell r="A5905" t="str">
            <v>430.40.55.570-6280.05</v>
          </cell>
          <cell r="B5905" t="str">
            <v>430</v>
          </cell>
          <cell r="C5905" t="str">
            <v>40</v>
          </cell>
          <cell r="D5905" t="str">
            <v>55</v>
          </cell>
          <cell r="E5905" t="str">
            <v>570</v>
          </cell>
          <cell r="F5905" t="str">
            <v>6280.05</v>
          </cell>
          <cell r="G5905" t="str">
            <v>Supplies-Public Works Traffic Signs</v>
          </cell>
          <cell r="H5905">
            <v>0</v>
          </cell>
          <cell r="I5905">
            <v>0</v>
          </cell>
          <cell r="J5905">
            <v>0</v>
          </cell>
          <cell r="K5905">
            <v>0</v>
          </cell>
          <cell r="L5905">
            <v>0</v>
          </cell>
          <cell r="M5905">
            <v>0</v>
          </cell>
          <cell r="N5905">
            <v>0</v>
          </cell>
          <cell r="O5905" t="str">
            <v>+++</v>
          </cell>
        </row>
        <row r="5906">
          <cell r="A5906" t="str">
            <v>430.40.55.570-6280.08</v>
          </cell>
          <cell r="B5906" t="str">
            <v>430</v>
          </cell>
          <cell r="C5906" t="str">
            <v>40</v>
          </cell>
          <cell r="D5906" t="str">
            <v>55</v>
          </cell>
          <cell r="E5906" t="str">
            <v>570</v>
          </cell>
          <cell r="F5906" t="str">
            <v>6280.08</v>
          </cell>
          <cell r="G5906" t="str">
            <v>Supplies-Public Works Pump</v>
          </cell>
          <cell r="H5906">
            <v>0</v>
          </cell>
          <cell r="I5906">
            <v>0</v>
          </cell>
          <cell r="J5906">
            <v>0</v>
          </cell>
          <cell r="K5906">
            <v>0</v>
          </cell>
          <cell r="L5906">
            <v>0</v>
          </cell>
          <cell r="M5906">
            <v>0</v>
          </cell>
          <cell r="N5906">
            <v>0</v>
          </cell>
          <cell r="O5906" t="str">
            <v>+++</v>
          </cell>
        </row>
        <row r="5907">
          <cell r="A5907" t="str">
            <v>430.40.55.570-6280.09</v>
          </cell>
          <cell r="B5907" t="str">
            <v>430</v>
          </cell>
          <cell r="C5907" t="str">
            <v>40</v>
          </cell>
          <cell r="D5907" t="str">
            <v>55</v>
          </cell>
          <cell r="E5907" t="str">
            <v>570</v>
          </cell>
          <cell r="F5907" t="str">
            <v>6280.09</v>
          </cell>
          <cell r="G5907" t="str">
            <v>Supplies-Public Works Storm Drain System</v>
          </cell>
          <cell r="H5907">
            <v>0</v>
          </cell>
          <cell r="I5907">
            <v>0</v>
          </cell>
          <cell r="J5907">
            <v>0</v>
          </cell>
          <cell r="K5907">
            <v>0</v>
          </cell>
          <cell r="L5907">
            <v>0</v>
          </cell>
          <cell r="M5907">
            <v>0</v>
          </cell>
          <cell r="N5907">
            <v>0</v>
          </cell>
          <cell r="O5907" t="str">
            <v>+++</v>
          </cell>
        </row>
        <row r="5908">
          <cell r="A5908" t="str">
            <v>430.40.55.570-6280.10</v>
          </cell>
          <cell r="B5908" t="str">
            <v>430</v>
          </cell>
          <cell r="C5908" t="str">
            <v>40</v>
          </cell>
          <cell r="D5908" t="str">
            <v>55</v>
          </cell>
          <cell r="E5908" t="str">
            <v>570</v>
          </cell>
          <cell r="F5908" t="str">
            <v>6280.10</v>
          </cell>
          <cell r="G5908" t="str">
            <v>Supplies-Public Works Storm Drain Basin</v>
          </cell>
          <cell r="H5908">
            <v>0</v>
          </cell>
          <cell r="I5908">
            <v>0</v>
          </cell>
          <cell r="J5908">
            <v>0</v>
          </cell>
          <cell r="K5908">
            <v>0</v>
          </cell>
          <cell r="L5908">
            <v>0</v>
          </cell>
          <cell r="M5908">
            <v>0</v>
          </cell>
          <cell r="N5908">
            <v>0</v>
          </cell>
          <cell r="O5908" t="str">
            <v>+++</v>
          </cell>
        </row>
        <row r="5909">
          <cell r="A5909" t="str">
            <v>430.40.55.570-6280.11</v>
          </cell>
          <cell r="B5909" t="str">
            <v>430</v>
          </cell>
          <cell r="C5909" t="str">
            <v>40</v>
          </cell>
          <cell r="D5909" t="str">
            <v>55</v>
          </cell>
          <cell r="E5909" t="str">
            <v>570</v>
          </cell>
          <cell r="F5909" t="str">
            <v>6280.11</v>
          </cell>
          <cell r="G5909" t="str">
            <v>Supplies-Public Works Custodial</v>
          </cell>
          <cell r="H5909">
            <v>0</v>
          </cell>
          <cell r="I5909">
            <v>0</v>
          </cell>
          <cell r="J5909">
            <v>0</v>
          </cell>
          <cell r="K5909">
            <v>0</v>
          </cell>
          <cell r="L5909">
            <v>0</v>
          </cell>
          <cell r="M5909">
            <v>0</v>
          </cell>
          <cell r="N5909">
            <v>0</v>
          </cell>
          <cell r="O5909" t="str">
            <v>+++</v>
          </cell>
        </row>
        <row r="5910">
          <cell r="A5910" t="str">
            <v>430.40.55.570-6280.12</v>
          </cell>
          <cell r="B5910" t="str">
            <v>430</v>
          </cell>
          <cell r="C5910" t="str">
            <v>40</v>
          </cell>
          <cell r="D5910" t="str">
            <v>55</v>
          </cell>
          <cell r="E5910" t="str">
            <v>570</v>
          </cell>
          <cell r="F5910" t="str">
            <v>6280.12</v>
          </cell>
          <cell r="G5910" t="str">
            <v>Supplies-Public Works Chemicals</v>
          </cell>
          <cell r="H5910">
            <v>0</v>
          </cell>
          <cell r="I5910">
            <v>0</v>
          </cell>
          <cell r="J5910">
            <v>0</v>
          </cell>
          <cell r="K5910">
            <v>0</v>
          </cell>
          <cell r="L5910">
            <v>0</v>
          </cell>
          <cell r="M5910">
            <v>0</v>
          </cell>
          <cell r="N5910">
            <v>0</v>
          </cell>
          <cell r="O5910" t="str">
            <v>+++</v>
          </cell>
        </row>
        <row r="5911">
          <cell r="A5911" t="str">
            <v>430.40.55.570-6280.13</v>
          </cell>
          <cell r="B5911" t="str">
            <v>430</v>
          </cell>
          <cell r="C5911" t="str">
            <v>40</v>
          </cell>
          <cell r="D5911" t="str">
            <v>55</v>
          </cell>
          <cell r="E5911" t="str">
            <v>570</v>
          </cell>
          <cell r="F5911" t="str">
            <v>6280.13</v>
          </cell>
          <cell r="G5911" t="str">
            <v>Supplies-Public Works Laboratory</v>
          </cell>
          <cell r="H5911">
            <v>0</v>
          </cell>
          <cell r="I5911">
            <v>0</v>
          </cell>
          <cell r="J5911">
            <v>0</v>
          </cell>
          <cell r="K5911">
            <v>0</v>
          </cell>
          <cell r="L5911">
            <v>0</v>
          </cell>
          <cell r="M5911">
            <v>0</v>
          </cell>
          <cell r="N5911">
            <v>0</v>
          </cell>
          <cell r="O5911" t="str">
            <v>+++</v>
          </cell>
        </row>
        <row r="5912">
          <cell r="A5912" t="str">
            <v>430.40.55.570-6280.14</v>
          </cell>
          <cell r="B5912" t="str">
            <v>430</v>
          </cell>
          <cell r="C5912" t="str">
            <v>40</v>
          </cell>
          <cell r="D5912" t="str">
            <v>55</v>
          </cell>
          <cell r="E5912" t="str">
            <v>570</v>
          </cell>
          <cell r="F5912" t="str">
            <v>6280.14</v>
          </cell>
          <cell r="G5912" t="str">
            <v>Supplies-Public Works Protective Clothing</v>
          </cell>
          <cell r="H5912">
            <v>0</v>
          </cell>
          <cell r="I5912">
            <v>0</v>
          </cell>
          <cell r="J5912">
            <v>0</v>
          </cell>
          <cell r="K5912">
            <v>0</v>
          </cell>
          <cell r="L5912">
            <v>0</v>
          </cell>
          <cell r="M5912">
            <v>0</v>
          </cell>
          <cell r="N5912">
            <v>0</v>
          </cell>
          <cell r="O5912" t="str">
            <v>+++</v>
          </cell>
        </row>
        <row r="5913">
          <cell r="A5913" t="str">
            <v>430.40.55.570-6280.15</v>
          </cell>
          <cell r="B5913" t="str">
            <v>430</v>
          </cell>
          <cell r="C5913" t="str">
            <v>40</v>
          </cell>
          <cell r="D5913" t="str">
            <v>55</v>
          </cell>
          <cell r="E5913" t="str">
            <v>570</v>
          </cell>
          <cell r="F5913" t="str">
            <v>6280.15</v>
          </cell>
          <cell r="G5913" t="str">
            <v>Supplies-Public Works Mechanics Tools</v>
          </cell>
          <cell r="H5913">
            <v>0</v>
          </cell>
          <cell r="I5913">
            <v>0</v>
          </cell>
          <cell r="J5913">
            <v>0</v>
          </cell>
          <cell r="K5913">
            <v>0</v>
          </cell>
          <cell r="L5913">
            <v>0</v>
          </cell>
          <cell r="M5913">
            <v>0</v>
          </cell>
          <cell r="N5913">
            <v>0</v>
          </cell>
          <cell r="O5913" t="str">
            <v>+++</v>
          </cell>
        </row>
        <row r="5914">
          <cell r="A5914" t="str">
            <v>430.40.55.570-6280.16</v>
          </cell>
          <cell r="B5914" t="str">
            <v>430</v>
          </cell>
          <cell r="C5914" t="str">
            <v>40</v>
          </cell>
          <cell r="D5914" t="str">
            <v>55</v>
          </cell>
          <cell r="E5914" t="str">
            <v>570</v>
          </cell>
          <cell r="F5914" t="str">
            <v>6280.16</v>
          </cell>
          <cell r="G5914" t="str">
            <v>Supplies-Public Works UV System Supplies</v>
          </cell>
          <cell r="H5914">
            <v>0</v>
          </cell>
          <cell r="I5914">
            <v>0</v>
          </cell>
          <cell r="J5914">
            <v>0</v>
          </cell>
          <cell r="K5914">
            <v>0</v>
          </cell>
          <cell r="L5914">
            <v>0</v>
          </cell>
          <cell r="M5914">
            <v>0</v>
          </cell>
          <cell r="N5914">
            <v>0</v>
          </cell>
          <cell r="O5914" t="str">
            <v>+++</v>
          </cell>
        </row>
        <row r="5915">
          <cell r="A5915" t="str">
            <v>430.40.55.570-6280.19</v>
          </cell>
          <cell r="B5915" t="str">
            <v>430</v>
          </cell>
          <cell r="C5915" t="str">
            <v>40</v>
          </cell>
          <cell r="D5915" t="str">
            <v>55</v>
          </cell>
          <cell r="E5915" t="str">
            <v>570</v>
          </cell>
          <cell r="F5915" t="str">
            <v>6280.19</v>
          </cell>
          <cell r="G5915" t="str">
            <v>Supplies-Public Works Specialty Maintenance Tools</v>
          </cell>
          <cell r="H5915">
            <v>0</v>
          </cell>
          <cell r="I5915">
            <v>0</v>
          </cell>
          <cell r="J5915">
            <v>0</v>
          </cell>
          <cell r="K5915">
            <v>0</v>
          </cell>
          <cell r="L5915">
            <v>0</v>
          </cell>
          <cell r="M5915">
            <v>0</v>
          </cell>
          <cell r="N5915">
            <v>0</v>
          </cell>
          <cell r="O5915" t="str">
            <v>+++</v>
          </cell>
        </row>
        <row r="5916">
          <cell r="A5916" t="str">
            <v>430.40.55.570-6280.20</v>
          </cell>
          <cell r="B5916" t="str">
            <v>430</v>
          </cell>
          <cell r="C5916" t="str">
            <v>40</v>
          </cell>
          <cell r="D5916" t="str">
            <v>55</v>
          </cell>
          <cell r="E5916" t="str">
            <v>570</v>
          </cell>
          <cell r="F5916" t="str">
            <v>6280.20</v>
          </cell>
          <cell r="G5916" t="str">
            <v>Supplies-Public Works Bin Repair</v>
          </cell>
          <cell r="H5916">
            <v>0</v>
          </cell>
          <cell r="I5916">
            <v>0</v>
          </cell>
          <cell r="J5916">
            <v>0</v>
          </cell>
          <cell r="K5916">
            <v>0</v>
          </cell>
          <cell r="L5916">
            <v>0</v>
          </cell>
          <cell r="M5916">
            <v>0</v>
          </cell>
          <cell r="N5916">
            <v>0</v>
          </cell>
          <cell r="O5916" t="str">
            <v>+++</v>
          </cell>
        </row>
        <row r="5917">
          <cell r="A5917" t="str">
            <v>430.40.55.570-6280.21</v>
          </cell>
          <cell r="B5917" t="str">
            <v>430</v>
          </cell>
          <cell r="C5917" t="str">
            <v>40</v>
          </cell>
          <cell r="D5917" t="str">
            <v>55</v>
          </cell>
          <cell r="E5917" t="str">
            <v>570</v>
          </cell>
          <cell r="F5917" t="str">
            <v>6280.21</v>
          </cell>
          <cell r="G5917" t="str">
            <v>Supplies-Public Works Used Oil Grant</v>
          </cell>
          <cell r="H5917">
            <v>0</v>
          </cell>
          <cell r="I5917">
            <v>0</v>
          </cell>
          <cell r="J5917">
            <v>0</v>
          </cell>
          <cell r="K5917">
            <v>0</v>
          </cell>
          <cell r="L5917">
            <v>0</v>
          </cell>
          <cell r="M5917">
            <v>0</v>
          </cell>
          <cell r="N5917">
            <v>0</v>
          </cell>
          <cell r="O5917" t="str">
            <v>+++</v>
          </cell>
        </row>
        <row r="5918">
          <cell r="A5918" t="str">
            <v>430.40.55.570-6280.22</v>
          </cell>
          <cell r="B5918" t="str">
            <v>430</v>
          </cell>
          <cell r="C5918" t="str">
            <v>40</v>
          </cell>
          <cell r="D5918" t="str">
            <v>55</v>
          </cell>
          <cell r="E5918" t="str">
            <v>570</v>
          </cell>
          <cell r="F5918" t="str">
            <v>6280.22</v>
          </cell>
          <cell r="G5918" t="str">
            <v>Supplies-Public Works Recycled Products</v>
          </cell>
          <cell r="H5918">
            <v>0</v>
          </cell>
          <cell r="I5918">
            <v>0</v>
          </cell>
          <cell r="J5918">
            <v>0</v>
          </cell>
          <cell r="K5918">
            <v>0</v>
          </cell>
          <cell r="L5918">
            <v>0</v>
          </cell>
          <cell r="M5918">
            <v>0</v>
          </cell>
          <cell r="N5918">
            <v>0</v>
          </cell>
          <cell r="O5918" t="str">
            <v>+++</v>
          </cell>
        </row>
        <row r="5919">
          <cell r="A5919" t="str">
            <v>430.40.55.570-6280.23</v>
          </cell>
          <cell r="B5919" t="str">
            <v>430</v>
          </cell>
          <cell r="C5919" t="str">
            <v>40</v>
          </cell>
          <cell r="D5919" t="str">
            <v>55</v>
          </cell>
          <cell r="E5919" t="str">
            <v>570</v>
          </cell>
          <cell r="F5919" t="str">
            <v>6280.23</v>
          </cell>
          <cell r="G5919" t="str">
            <v>Supplies-Public Works Recycling Education Program</v>
          </cell>
          <cell r="H5919">
            <v>0</v>
          </cell>
          <cell r="I5919">
            <v>0</v>
          </cell>
          <cell r="J5919">
            <v>0</v>
          </cell>
          <cell r="K5919">
            <v>0</v>
          </cell>
          <cell r="L5919">
            <v>0</v>
          </cell>
          <cell r="M5919">
            <v>0</v>
          </cell>
          <cell r="N5919">
            <v>0</v>
          </cell>
          <cell r="O5919" t="str">
            <v>+++</v>
          </cell>
        </row>
        <row r="5920">
          <cell r="A5920" t="str">
            <v>430.40.55.570-6280.25</v>
          </cell>
          <cell r="B5920" t="str">
            <v>430</v>
          </cell>
          <cell r="C5920" t="str">
            <v>40</v>
          </cell>
          <cell r="D5920" t="str">
            <v>55</v>
          </cell>
          <cell r="E5920" t="str">
            <v>570</v>
          </cell>
          <cell r="F5920" t="str">
            <v>6280.25</v>
          </cell>
          <cell r="G5920" t="str">
            <v>Supplies-Public Works Collection Containers</v>
          </cell>
          <cell r="H5920">
            <v>0</v>
          </cell>
          <cell r="I5920">
            <v>0</v>
          </cell>
          <cell r="J5920">
            <v>0</v>
          </cell>
          <cell r="K5920">
            <v>0</v>
          </cell>
          <cell r="L5920">
            <v>0</v>
          </cell>
          <cell r="M5920">
            <v>0</v>
          </cell>
          <cell r="N5920">
            <v>0</v>
          </cell>
          <cell r="O5920" t="str">
            <v>+++</v>
          </cell>
        </row>
        <row r="5921">
          <cell r="A5921" t="str">
            <v>430.40.55.570-6280.26</v>
          </cell>
          <cell r="B5921" t="str">
            <v>430</v>
          </cell>
          <cell r="C5921" t="str">
            <v>40</v>
          </cell>
          <cell r="D5921" t="str">
            <v>55</v>
          </cell>
          <cell r="E5921" t="str">
            <v>570</v>
          </cell>
          <cell r="F5921" t="str">
            <v>6280.26</v>
          </cell>
          <cell r="G5921" t="str">
            <v>Supplies-Public Works 3 Cart System Containers</v>
          </cell>
          <cell r="H5921">
            <v>0</v>
          </cell>
          <cell r="I5921">
            <v>0</v>
          </cell>
          <cell r="J5921">
            <v>0</v>
          </cell>
          <cell r="K5921">
            <v>0</v>
          </cell>
          <cell r="L5921">
            <v>0</v>
          </cell>
          <cell r="M5921">
            <v>0</v>
          </cell>
          <cell r="N5921">
            <v>0</v>
          </cell>
          <cell r="O5921" t="str">
            <v>+++</v>
          </cell>
        </row>
        <row r="5922">
          <cell r="A5922" t="str">
            <v>430.40.55.570-6280.27</v>
          </cell>
          <cell r="B5922" t="str">
            <v>430</v>
          </cell>
          <cell r="C5922" t="str">
            <v>40</v>
          </cell>
          <cell r="D5922" t="str">
            <v>55</v>
          </cell>
          <cell r="E5922" t="str">
            <v>570</v>
          </cell>
          <cell r="F5922" t="str">
            <v>6280.27</v>
          </cell>
          <cell r="G5922" t="str">
            <v>Supplies-Public Works SSJID Surface Water</v>
          </cell>
          <cell r="H5922">
            <v>0</v>
          </cell>
          <cell r="I5922">
            <v>0</v>
          </cell>
          <cell r="J5922">
            <v>0</v>
          </cell>
          <cell r="K5922">
            <v>0</v>
          </cell>
          <cell r="L5922">
            <v>0</v>
          </cell>
          <cell r="M5922">
            <v>0</v>
          </cell>
          <cell r="N5922">
            <v>0</v>
          </cell>
          <cell r="O5922" t="str">
            <v>+++</v>
          </cell>
        </row>
        <row r="5923">
          <cell r="A5923" t="str">
            <v>430.40.55.570-6280.28</v>
          </cell>
          <cell r="B5923" t="str">
            <v>430</v>
          </cell>
          <cell r="C5923" t="str">
            <v>40</v>
          </cell>
          <cell r="D5923" t="str">
            <v>55</v>
          </cell>
          <cell r="E5923" t="str">
            <v>570</v>
          </cell>
          <cell r="F5923" t="str">
            <v>6280.28</v>
          </cell>
          <cell r="G5923" t="str">
            <v>Supplies-Public Works Water Treatment Chemicals</v>
          </cell>
          <cell r="H5923">
            <v>0</v>
          </cell>
          <cell r="I5923">
            <v>0</v>
          </cell>
          <cell r="J5923">
            <v>0</v>
          </cell>
          <cell r="K5923">
            <v>0</v>
          </cell>
          <cell r="L5923">
            <v>0</v>
          </cell>
          <cell r="M5923">
            <v>0</v>
          </cell>
          <cell r="N5923">
            <v>0</v>
          </cell>
          <cell r="O5923" t="str">
            <v>+++</v>
          </cell>
        </row>
        <row r="5924">
          <cell r="A5924" t="str">
            <v>430.40.55.570-6280.29</v>
          </cell>
          <cell r="B5924" t="str">
            <v>430</v>
          </cell>
          <cell r="C5924" t="str">
            <v>40</v>
          </cell>
          <cell r="D5924" t="str">
            <v>55</v>
          </cell>
          <cell r="E5924" t="str">
            <v>570</v>
          </cell>
          <cell r="F5924" t="str">
            <v>6280.29</v>
          </cell>
          <cell r="G5924" t="str">
            <v>Supplies-Public Works Water Treatment</v>
          </cell>
          <cell r="H5924">
            <v>0</v>
          </cell>
          <cell r="I5924">
            <v>0</v>
          </cell>
          <cell r="J5924">
            <v>0</v>
          </cell>
          <cell r="K5924">
            <v>0</v>
          </cell>
          <cell r="L5924">
            <v>0</v>
          </cell>
          <cell r="M5924">
            <v>0</v>
          </cell>
          <cell r="N5924">
            <v>0</v>
          </cell>
          <cell r="O5924" t="str">
            <v>+++</v>
          </cell>
        </row>
        <row r="5925">
          <cell r="A5925" t="str">
            <v>430.40.55.570-6280.30</v>
          </cell>
          <cell r="B5925" t="str">
            <v>430</v>
          </cell>
          <cell r="C5925" t="str">
            <v>40</v>
          </cell>
          <cell r="D5925" t="str">
            <v>55</v>
          </cell>
          <cell r="E5925" t="str">
            <v>570</v>
          </cell>
          <cell r="F5925" t="str">
            <v>6280.30</v>
          </cell>
          <cell r="G5925" t="str">
            <v>Supplies-Public Works Automated &amp; Hand Tools</v>
          </cell>
          <cell r="H5925">
            <v>0</v>
          </cell>
          <cell r="I5925">
            <v>0</v>
          </cell>
          <cell r="J5925">
            <v>0</v>
          </cell>
          <cell r="K5925">
            <v>0</v>
          </cell>
          <cell r="L5925">
            <v>0</v>
          </cell>
          <cell r="M5925">
            <v>0</v>
          </cell>
          <cell r="N5925">
            <v>0</v>
          </cell>
          <cell r="O5925" t="str">
            <v>+++</v>
          </cell>
        </row>
        <row r="5926">
          <cell r="A5926" t="str">
            <v>430.40.55.570-6280.31</v>
          </cell>
          <cell r="B5926" t="str">
            <v>430</v>
          </cell>
          <cell r="C5926" t="str">
            <v>40</v>
          </cell>
          <cell r="D5926" t="str">
            <v>55</v>
          </cell>
          <cell r="E5926" t="str">
            <v>570</v>
          </cell>
          <cell r="F5926" t="str">
            <v>6280.31</v>
          </cell>
          <cell r="G5926" t="str">
            <v>Supplies-Public Works Water Conservation</v>
          </cell>
          <cell r="H5926">
            <v>0</v>
          </cell>
          <cell r="I5926">
            <v>0</v>
          </cell>
          <cell r="J5926">
            <v>0</v>
          </cell>
          <cell r="K5926">
            <v>0</v>
          </cell>
          <cell r="L5926">
            <v>0</v>
          </cell>
          <cell r="M5926">
            <v>0</v>
          </cell>
          <cell r="N5926">
            <v>0</v>
          </cell>
          <cell r="O5926" t="str">
            <v>+++</v>
          </cell>
        </row>
        <row r="5927">
          <cell r="A5927" t="str">
            <v>430.40.55.570-6280.32</v>
          </cell>
          <cell r="B5927" t="str">
            <v>430</v>
          </cell>
          <cell r="C5927" t="str">
            <v>40</v>
          </cell>
          <cell r="D5927" t="str">
            <v>55</v>
          </cell>
          <cell r="E5927" t="str">
            <v>570</v>
          </cell>
          <cell r="F5927" t="str">
            <v>6280.32</v>
          </cell>
          <cell r="G5927" t="str">
            <v>Supplies-Public Works Water Distribution System</v>
          </cell>
          <cell r="H5927">
            <v>0</v>
          </cell>
          <cell r="I5927">
            <v>0</v>
          </cell>
          <cell r="J5927">
            <v>0</v>
          </cell>
          <cell r="K5927">
            <v>0</v>
          </cell>
          <cell r="L5927">
            <v>0</v>
          </cell>
          <cell r="M5927">
            <v>0</v>
          </cell>
          <cell r="N5927">
            <v>0</v>
          </cell>
          <cell r="O5927" t="str">
            <v>+++</v>
          </cell>
        </row>
        <row r="5928">
          <cell r="A5928" t="str">
            <v>430.40.55.570-6280.33</v>
          </cell>
          <cell r="B5928" t="str">
            <v>430</v>
          </cell>
          <cell r="C5928" t="str">
            <v>40</v>
          </cell>
          <cell r="D5928" t="str">
            <v>55</v>
          </cell>
          <cell r="E5928" t="str">
            <v>570</v>
          </cell>
          <cell r="F5928" t="str">
            <v>6280.33</v>
          </cell>
          <cell r="G5928" t="str">
            <v>Supplies-Public Works Fire Hydrants</v>
          </cell>
          <cell r="H5928">
            <v>0</v>
          </cell>
          <cell r="I5928">
            <v>0</v>
          </cell>
          <cell r="J5928">
            <v>0</v>
          </cell>
          <cell r="K5928">
            <v>0</v>
          </cell>
          <cell r="L5928">
            <v>0</v>
          </cell>
          <cell r="M5928">
            <v>0</v>
          </cell>
          <cell r="N5928">
            <v>0</v>
          </cell>
          <cell r="O5928" t="str">
            <v>+++</v>
          </cell>
        </row>
        <row r="5929">
          <cell r="A5929" t="str">
            <v>430.40.55.570-6280.34</v>
          </cell>
          <cell r="B5929" t="str">
            <v>430</v>
          </cell>
          <cell r="C5929" t="str">
            <v>40</v>
          </cell>
          <cell r="D5929" t="str">
            <v>55</v>
          </cell>
          <cell r="E5929" t="str">
            <v>570</v>
          </cell>
          <cell r="F5929" t="str">
            <v>6280.34</v>
          </cell>
          <cell r="G5929" t="str">
            <v>Supplies-Public Works Wells &amp; Pumps</v>
          </cell>
          <cell r="H5929">
            <v>0</v>
          </cell>
          <cell r="I5929">
            <v>0</v>
          </cell>
          <cell r="J5929">
            <v>0</v>
          </cell>
          <cell r="K5929">
            <v>0</v>
          </cell>
          <cell r="L5929">
            <v>0</v>
          </cell>
          <cell r="M5929">
            <v>0</v>
          </cell>
          <cell r="N5929">
            <v>0</v>
          </cell>
          <cell r="O5929" t="str">
            <v>+++</v>
          </cell>
        </row>
        <row r="5930">
          <cell r="A5930" t="str">
            <v>430.40.55.570-6280.35</v>
          </cell>
          <cell r="B5930" t="str">
            <v>430</v>
          </cell>
          <cell r="C5930" t="str">
            <v>40</v>
          </cell>
          <cell r="D5930" t="str">
            <v>55</v>
          </cell>
          <cell r="E5930" t="str">
            <v>570</v>
          </cell>
          <cell r="F5930" t="str">
            <v>6280.35</v>
          </cell>
          <cell r="G5930" t="str">
            <v>Supplies-Public Works Water Meters &amp; Boxes</v>
          </cell>
          <cell r="H5930">
            <v>0</v>
          </cell>
          <cell r="I5930">
            <v>0</v>
          </cell>
          <cell r="J5930">
            <v>0</v>
          </cell>
          <cell r="K5930">
            <v>0</v>
          </cell>
          <cell r="L5930">
            <v>0</v>
          </cell>
          <cell r="M5930">
            <v>0</v>
          </cell>
          <cell r="N5930">
            <v>0</v>
          </cell>
          <cell r="O5930" t="str">
            <v>+++</v>
          </cell>
        </row>
        <row r="5931">
          <cell r="A5931" t="str">
            <v>430.40.55.570-6280.36</v>
          </cell>
          <cell r="B5931" t="str">
            <v>430</v>
          </cell>
          <cell r="C5931" t="str">
            <v>40</v>
          </cell>
          <cell r="D5931" t="str">
            <v>55</v>
          </cell>
          <cell r="E5931" t="str">
            <v>570</v>
          </cell>
          <cell r="F5931" t="str">
            <v>6280.36</v>
          </cell>
          <cell r="G5931" t="str">
            <v>Supplies-Public Works Traffic Calming</v>
          </cell>
          <cell r="H5931">
            <v>0</v>
          </cell>
          <cell r="I5931">
            <v>0</v>
          </cell>
          <cell r="J5931">
            <v>0</v>
          </cell>
          <cell r="K5931">
            <v>0</v>
          </cell>
          <cell r="L5931">
            <v>0</v>
          </cell>
          <cell r="M5931">
            <v>0</v>
          </cell>
          <cell r="N5931">
            <v>0</v>
          </cell>
          <cell r="O5931" t="str">
            <v>+++</v>
          </cell>
        </row>
        <row r="5932">
          <cell r="A5932" t="str">
            <v>430.40.55.570-6280.38</v>
          </cell>
          <cell r="B5932" t="str">
            <v>430</v>
          </cell>
          <cell r="C5932" t="str">
            <v>40</v>
          </cell>
          <cell r="D5932" t="str">
            <v>55</v>
          </cell>
          <cell r="E5932" t="str">
            <v>570</v>
          </cell>
          <cell r="F5932" t="str">
            <v>6280.38</v>
          </cell>
          <cell r="G5932" t="str">
            <v>Supplies-Public Works Global Supplies</v>
          </cell>
          <cell r="H5932">
            <v>0</v>
          </cell>
          <cell r="I5932">
            <v>0</v>
          </cell>
          <cell r="J5932">
            <v>0</v>
          </cell>
          <cell r="K5932">
            <v>0</v>
          </cell>
          <cell r="L5932">
            <v>0</v>
          </cell>
          <cell r="M5932">
            <v>0</v>
          </cell>
          <cell r="N5932">
            <v>0</v>
          </cell>
          <cell r="O5932" t="str">
            <v>+++</v>
          </cell>
        </row>
        <row r="5933">
          <cell r="A5933" t="str">
            <v>430.40.55.570-6280.39</v>
          </cell>
          <cell r="B5933" t="str">
            <v>430</v>
          </cell>
          <cell r="C5933" t="str">
            <v>40</v>
          </cell>
          <cell r="D5933" t="str">
            <v>55</v>
          </cell>
          <cell r="E5933" t="str">
            <v>570</v>
          </cell>
          <cell r="F5933" t="str">
            <v>6280.39</v>
          </cell>
          <cell r="G5933" t="str">
            <v>Supplies-Public Works Industrial Waste Pretreatment</v>
          </cell>
          <cell r="H5933">
            <v>0</v>
          </cell>
          <cell r="I5933">
            <v>0</v>
          </cell>
          <cell r="J5933">
            <v>0</v>
          </cell>
          <cell r="K5933">
            <v>0</v>
          </cell>
          <cell r="L5933">
            <v>0</v>
          </cell>
          <cell r="M5933">
            <v>0</v>
          </cell>
          <cell r="N5933">
            <v>0</v>
          </cell>
          <cell r="O5933" t="str">
            <v>+++</v>
          </cell>
        </row>
        <row r="5934">
          <cell r="A5934" t="str">
            <v>430.40.55.570-6280.41</v>
          </cell>
          <cell r="B5934" t="str">
            <v>430</v>
          </cell>
          <cell r="C5934" t="str">
            <v>40</v>
          </cell>
          <cell r="D5934" t="str">
            <v>55</v>
          </cell>
          <cell r="E5934" t="str">
            <v>570</v>
          </cell>
          <cell r="F5934" t="str">
            <v>6280.41</v>
          </cell>
          <cell r="G5934" t="str">
            <v>Supplies-Public Works Bevarage Container Grant</v>
          </cell>
          <cell r="H5934">
            <v>0</v>
          </cell>
          <cell r="I5934">
            <v>0</v>
          </cell>
          <cell r="J5934">
            <v>0</v>
          </cell>
          <cell r="K5934">
            <v>0</v>
          </cell>
          <cell r="L5934">
            <v>0</v>
          </cell>
          <cell r="M5934">
            <v>0</v>
          </cell>
          <cell r="N5934">
            <v>0</v>
          </cell>
          <cell r="O5934" t="str">
            <v>+++</v>
          </cell>
        </row>
        <row r="5935">
          <cell r="A5935" t="str">
            <v>430.40.55.570-6280.42</v>
          </cell>
          <cell r="B5935" t="str">
            <v>430</v>
          </cell>
          <cell r="C5935" t="str">
            <v>40</v>
          </cell>
          <cell r="D5935" t="str">
            <v>55</v>
          </cell>
          <cell r="E5935" t="str">
            <v>570</v>
          </cell>
          <cell r="F5935" t="str">
            <v>6280.42</v>
          </cell>
          <cell r="G5935" t="str">
            <v>Supplies-Public Works Industrial Wastewater</v>
          </cell>
          <cell r="H5935">
            <v>0</v>
          </cell>
          <cell r="I5935">
            <v>0</v>
          </cell>
          <cell r="J5935">
            <v>0</v>
          </cell>
          <cell r="K5935">
            <v>0</v>
          </cell>
          <cell r="L5935">
            <v>0</v>
          </cell>
          <cell r="M5935">
            <v>0</v>
          </cell>
          <cell r="N5935">
            <v>0</v>
          </cell>
          <cell r="O5935" t="str">
            <v>+++</v>
          </cell>
        </row>
        <row r="5936">
          <cell r="A5936" t="str">
            <v>430.40.55.570-6300.01</v>
          </cell>
          <cell r="B5936" t="str">
            <v>430</v>
          </cell>
          <cell r="C5936" t="str">
            <v>40</v>
          </cell>
          <cell r="D5936" t="str">
            <v>55</v>
          </cell>
          <cell r="E5936" t="str">
            <v>570</v>
          </cell>
          <cell r="F5936" t="str">
            <v>6300.01</v>
          </cell>
          <cell r="G5936" t="str">
            <v>Dues &amp; Subscriptions Memberships</v>
          </cell>
          <cell r="H5936">
            <v>0</v>
          </cell>
          <cell r="I5936">
            <v>0</v>
          </cell>
          <cell r="J5936">
            <v>0</v>
          </cell>
          <cell r="K5936">
            <v>0</v>
          </cell>
          <cell r="L5936">
            <v>0</v>
          </cell>
          <cell r="M5936">
            <v>0</v>
          </cell>
          <cell r="N5936">
            <v>0</v>
          </cell>
          <cell r="O5936" t="str">
            <v>+++</v>
          </cell>
        </row>
        <row r="5937">
          <cell r="A5937" t="str">
            <v>430.40.55.570-6300.02</v>
          </cell>
          <cell r="B5937" t="str">
            <v>430</v>
          </cell>
          <cell r="C5937" t="str">
            <v>40</v>
          </cell>
          <cell r="D5937" t="str">
            <v>55</v>
          </cell>
          <cell r="E5937" t="str">
            <v>570</v>
          </cell>
          <cell r="F5937" t="str">
            <v>6300.02</v>
          </cell>
          <cell r="G5937" t="str">
            <v>Dues &amp; Subscriptions Publications</v>
          </cell>
          <cell r="H5937">
            <v>0</v>
          </cell>
          <cell r="I5937">
            <v>0</v>
          </cell>
          <cell r="J5937">
            <v>0</v>
          </cell>
          <cell r="K5937">
            <v>0</v>
          </cell>
          <cell r="L5937">
            <v>0</v>
          </cell>
          <cell r="M5937">
            <v>0</v>
          </cell>
          <cell r="N5937">
            <v>0</v>
          </cell>
          <cell r="O5937" t="str">
            <v>+++</v>
          </cell>
        </row>
        <row r="5938">
          <cell r="A5938" t="str">
            <v>430.40.55.570-6300.03</v>
          </cell>
          <cell r="B5938" t="str">
            <v>430</v>
          </cell>
          <cell r="C5938" t="str">
            <v>40</v>
          </cell>
          <cell r="D5938" t="str">
            <v>55</v>
          </cell>
          <cell r="E5938" t="str">
            <v>570</v>
          </cell>
          <cell r="F5938" t="str">
            <v>6300.03</v>
          </cell>
          <cell r="G5938" t="str">
            <v>Dues &amp; Subscriptions Certifications</v>
          </cell>
          <cell r="H5938">
            <v>0</v>
          </cell>
          <cell r="I5938">
            <v>0</v>
          </cell>
          <cell r="J5938">
            <v>0</v>
          </cell>
          <cell r="K5938">
            <v>0</v>
          </cell>
          <cell r="L5938">
            <v>0</v>
          </cell>
          <cell r="M5938">
            <v>0</v>
          </cell>
          <cell r="N5938">
            <v>0</v>
          </cell>
          <cell r="O5938" t="str">
            <v>+++</v>
          </cell>
        </row>
        <row r="5939">
          <cell r="A5939" t="str">
            <v>430.40.55.570-6350.01</v>
          </cell>
          <cell r="B5939" t="str">
            <v>430</v>
          </cell>
          <cell r="C5939" t="str">
            <v>40</v>
          </cell>
          <cell r="D5939" t="str">
            <v>55</v>
          </cell>
          <cell r="E5939" t="str">
            <v>570</v>
          </cell>
          <cell r="F5939" t="str">
            <v>6350.01</v>
          </cell>
          <cell r="G5939" t="str">
            <v>Maintenance Agreements &amp; Licenses License/Software Maintenance</v>
          </cell>
          <cell r="H5939">
            <v>0</v>
          </cell>
          <cell r="I5939">
            <v>0</v>
          </cell>
          <cell r="J5939">
            <v>0</v>
          </cell>
          <cell r="K5939">
            <v>0</v>
          </cell>
          <cell r="L5939">
            <v>0</v>
          </cell>
          <cell r="M5939">
            <v>0</v>
          </cell>
          <cell r="N5939">
            <v>0</v>
          </cell>
          <cell r="O5939" t="str">
            <v>+++</v>
          </cell>
        </row>
        <row r="5940">
          <cell r="A5940" t="str">
            <v>430.40.55.570-6350.02</v>
          </cell>
          <cell r="B5940" t="str">
            <v>430</v>
          </cell>
          <cell r="C5940" t="str">
            <v>40</v>
          </cell>
          <cell r="D5940" t="str">
            <v>55</v>
          </cell>
          <cell r="E5940" t="str">
            <v>570</v>
          </cell>
          <cell r="F5940" t="str">
            <v>6350.02</v>
          </cell>
          <cell r="G5940" t="str">
            <v>Maintenance Agreements &amp; Licenses Hardware Maintenance</v>
          </cell>
          <cell r="H5940">
            <v>0</v>
          </cell>
          <cell r="I5940">
            <v>0</v>
          </cell>
          <cell r="J5940">
            <v>0</v>
          </cell>
          <cell r="K5940">
            <v>0</v>
          </cell>
          <cell r="L5940">
            <v>0</v>
          </cell>
          <cell r="M5940">
            <v>0</v>
          </cell>
          <cell r="N5940">
            <v>0</v>
          </cell>
          <cell r="O5940" t="str">
            <v>+++</v>
          </cell>
        </row>
        <row r="5941">
          <cell r="A5941" t="str">
            <v>430.40.55.570-6350.03</v>
          </cell>
          <cell r="B5941" t="str">
            <v>430</v>
          </cell>
          <cell r="C5941" t="str">
            <v>40</v>
          </cell>
          <cell r="D5941" t="str">
            <v>55</v>
          </cell>
          <cell r="E5941" t="str">
            <v>570</v>
          </cell>
          <cell r="F5941" t="str">
            <v>6350.03</v>
          </cell>
          <cell r="G5941" t="str">
            <v>Maintenance Agreements &amp; Licenses Maintenance Agreements</v>
          </cell>
          <cell r="H5941">
            <v>0</v>
          </cell>
          <cell r="I5941">
            <v>0</v>
          </cell>
          <cell r="J5941">
            <v>0</v>
          </cell>
          <cell r="K5941">
            <v>0</v>
          </cell>
          <cell r="L5941">
            <v>0</v>
          </cell>
          <cell r="M5941">
            <v>0</v>
          </cell>
          <cell r="N5941">
            <v>0</v>
          </cell>
          <cell r="O5941" t="str">
            <v>+++</v>
          </cell>
        </row>
        <row r="5942">
          <cell r="A5942" t="str">
            <v>430.40.55.570-6350.04</v>
          </cell>
          <cell r="B5942" t="str">
            <v>430</v>
          </cell>
          <cell r="C5942" t="str">
            <v>40</v>
          </cell>
          <cell r="D5942" t="str">
            <v>55</v>
          </cell>
          <cell r="E5942" t="str">
            <v>570</v>
          </cell>
          <cell r="F5942" t="str">
            <v>6350.04</v>
          </cell>
          <cell r="G5942" t="str">
            <v>Maintenance Agreements &amp; Licenses SCADA</v>
          </cell>
          <cell r="H5942">
            <v>0</v>
          </cell>
          <cell r="I5942">
            <v>0</v>
          </cell>
          <cell r="J5942">
            <v>0</v>
          </cell>
          <cell r="K5942">
            <v>0</v>
          </cell>
          <cell r="L5942">
            <v>0</v>
          </cell>
          <cell r="M5942">
            <v>0</v>
          </cell>
          <cell r="N5942">
            <v>0</v>
          </cell>
          <cell r="O5942" t="str">
            <v>+++</v>
          </cell>
        </row>
        <row r="5943">
          <cell r="A5943" t="str">
            <v>430.40.55.570-6350.05</v>
          </cell>
          <cell r="B5943" t="str">
            <v>430</v>
          </cell>
          <cell r="C5943" t="str">
            <v>40</v>
          </cell>
          <cell r="D5943" t="str">
            <v>55</v>
          </cell>
          <cell r="E5943" t="str">
            <v>570</v>
          </cell>
          <cell r="F5943" t="str">
            <v>6350.05</v>
          </cell>
          <cell r="G5943" t="str">
            <v>Maintenance Agreements &amp; Licenses Traffic Control</v>
          </cell>
          <cell r="H5943">
            <v>0</v>
          </cell>
          <cell r="I5943">
            <v>0</v>
          </cell>
          <cell r="J5943">
            <v>0</v>
          </cell>
          <cell r="K5943">
            <v>0</v>
          </cell>
          <cell r="L5943">
            <v>0</v>
          </cell>
          <cell r="M5943">
            <v>0</v>
          </cell>
          <cell r="N5943">
            <v>0</v>
          </cell>
          <cell r="O5943" t="str">
            <v>+++</v>
          </cell>
        </row>
        <row r="5944">
          <cell r="A5944" t="str">
            <v>430.40.55.570-6350.06</v>
          </cell>
          <cell r="B5944" t="str">
            <v>430</v>
          </cell>
          <cell r="C5944" t="str">
            <v>40</v>
          </cell>
          <cell r="D5944" t="str">
            <v>55</v>
          </cell>
          <cell r="E5944" t="str">
            <v>570</v>
          </cell>
          <cell r="F5944" t="str">
            <v>6350.06</v>
          </cell>
          <cell r="G5944" t="str">
            <v>Maintenance Agreements &amp; Licenses Streetlights</v>
          </cell>
          <cell r="H5944">
            <v>0</v>
          </cell>
          <cell r="I5944">
            <v>0</v>
          </cell>
          <cell r="J5944">
            <v>0</v>
          </cell>
          <cell r="K5944">
            <v>0</v>
          </cell>
          <cell r="L5944">
            <v>0</v>
          </cell>
          <cell r="M5944">
            <v>0</v>
          </cell>
          <cell r="N5944">
            <v>0</v>
          </cell>
          <cell r="O5944" t="str">
            <v>+++</v>
          </cell>
        </row>
        <row r="5945">
          <cell r="A5945" t="str">
            <v>430.40.55.570-6375.01</v>
          </cell>
          <cell r="B5945" t="str">
            <v>430</v>
          </cell>
          <cell r="C5945" t="str">
            <v>40</v>
          </cell>
          <cell r="D5945" t="str">
            <v>55</v>
          </cell>
          <cell r="E5945" t="str">
            <v>570</v>
          </cell>
          <cell r="F5945" t="str">
            <v>6375.01</v>
          </cell>
          <cell r="G5945" t="str">
            <v>Operating Fees NPDES Permit Renewal</v>
          </cell>
          <cell r="H5945">
            <v>0</v>
          </cell>
          <cell r="I5945">
            <v>0</v>
          </cell>
          <cell r="J5945">
            <v>0</v>
          </cell>
          <cell r="K5945">
            <v>0</v>
          </cell>
          <cell r="L5945">
            <v>0</v>
          </cell>
          <cell r="M5945">
            <v>0</v>
          </cell>
          <cell r="N5945">
            <v>0</v>
          </cell>
          <cell r="O5945" t="str">
            <v>+++</v>
          </cell>
        </row>
        <row r="5946">
          <cell r="A5946" t="str">
            <v>430.40.55.570-6375.02</v>
          </cell>
          <cell r="B5946" t="str">
            <v>430</v>
          </cell>
          <cell r="C5946" t="str">
            <v>40</v>
          </cell>
          <cell r="D5946" t="str">
            <v>55</v>
          </cell>
          <cell r="E5946" t="str">
            <v>570</v>
          </cell>
          <cell r="F5946" t="str">
            <v>6375.02</v>
          </cell>
          <cell r="G5946" t="str">
            <v>Operating Fees NPDES Permit Compliance</v>
          </cell>
          <cell r="H5946">
            <v>0</v>
          </cell>
          <cell r="I5946">
            <v>0</v>
          </cell>
          <cell r="J5946">
            <v>0</v>
          </cell>
          <cell r="K5946">
            <v>0</v>
          </cell>
          <cell r="L5946">
            <v>0</v>
          </cell>
          <cell r="M5946">
            <v>0</v>
          </cell>
          <cell r="N5946">
            <v>0</v>
          </cell>
          <cell r="O5946" t="str">
            <v>+++</v>
          </cell>
        </row>
        <row r="5947">
          <cell r="A5947" t="str">
            <v>430.40.55.570-6375.03</v>
          </cell>
          <cell r="B5947" t="str">
            <v>430</v>
          </cell>
          <cell r="C5947" t="str">
            <v>40</v>
          </cell>
          <cell r="D5947" t="str">
            <v>55</v>
          </cell>
          <cell r="E5947" t="str">
            <v>570</v>
          </cell>
          <cell r="F5947" t="str">
            <v>6375.03</v>
          </cell>
          <cell r="G5947" t="str">
            <v>Operating Fees SSJID Drainage</v>
          </cell>
          <cell r="H5947">
            <v>0</v>
          </cell>
          <cell r="I5947">
            <v>0</v>
          </cell>
          <cell r="J5947">
            <v>0</v>
          </cell>
          <cell r="K5947">
            <v>0</v>
          </cell>
          <cell r="L5947">
            <v>0</v>
          </cell>
          <cell r="M5947">
            <v>0</v>
          </cell>
          <cell r="N5947">
            <v>0</v>
          </cell>
          <cell r="O5947" t="str">
            <v>+++</v>
          </cell>
        </row>
        <row r="5948">
          <cell r="A5948" t="str">
            <v>430.40.55.570-6375.04</v>
          </cell>
          <cell r="B5948" t="str">
            <v>430</v>
          </cell>
          <cell r="C5948" t="str">
            <v>40</v>
          </cell>
          <cell r="D5948" t="str">
            <v>55</v>
          </cell>
          <cell r="E5948" t="str">
            <v>570</v>
          </cell>
          <cell r="F5948" t="str">
            <v>6375.04</v>
          </cell>
          <cell r="G5948" t="str">
            <v>Operating Fees Operating Permits</v>
          </cell>
          <cell r="H5948">
            <v>0</v>
          </cell>
          <cell r="I5948">
            <v>0</v>
          </cell>
          <cell r="J5948">
            <v>0</v>
          </cell>
          <cell r="K5948">
            <v>0</v>
          </cell>
          <cell r="L5948">
            <v>0</v>
          </cell>
          <cell r="M5948">
            <v>0</v>
          </cell>
          <cell r="N5948">
            <v>0</v>
          </cell>
          <cell r="O5948" t="str">
            <v>+++</v>
          </cell>
        </row>
        <row r="5949">
          <cell r="A5949" t="str">
            <v>430.40.55.570-6375.05</v>
          </cell>
          <cell r="B5949" t="str">
            <v>430</v>
          </cell>
          <cell r="C5949" t="str">
            <v>40</v>
          </cell>
          <cell r="D5949" t="str">
            <v>55</v>
          </cell>
          <cell r="E5949" t="str">
            <v>570</v>
          </cell>
          <cell r="F5949" t="str">
            <v>6375.05</v>
          </cell>
          <cell r="G5949" t="str">
            <v>Operating Fees Annual Waste Discharger</v>
          </cell>
          <cell r="H5949">
            <v>0</v>
          </cell>
          <cell r="I5949">
            <v>0</v>
          </cell>
          <cell r="J5949">
            <v>0</v>
          </cell>
          <cell r="K5949">
            <v>0</v>
          </cell>
          <cell r="L5949">
            <v>0</v>
          </cell>
          <cell r="M5949">
            <v>0</v>
          </cell>
          <cell r="N5949">
            <v>0</v>
          </cell>
          <cell r="O5949" t="str">
            <v>+++</v>
          </cell>
        </row>
        <row r="5950">
          <cell r="A5950" t="str">
            <v>430.40.55.570-6375.07</v>
          </cell>
          <cell r="B5950" t="str">
            <v>430</v>
          </cell>
          <cell r="C5950" t="str">
            <v>40</v>
          </cell>
          <cell r="D5950" t="str">
            <v>55</v>
          </cell>
          <cell r="E5950" t="str">
            <v>570</v>
          </cell>
          <cell r="F5950" t="str">
            <v>6375.07</v>
          </cell>
          <cell r="G5950" t="str">
            <v>Operating Fees Permit</v>
          </cell>
          <cell r="H5950">
            <v>0</v>
          </cell>
          <cell r="I5950">
            <v>0</v>
          </cell>
          <cell r="J5950">
            <v>0</v>
          </cell>
          <cell r="K5950">
            <v>0</v>
          </cell>
          <cell r="L5950">
            <v>0</v>
          </cell>
          <cell r="M5950">
            <v>0</v>
          </cell>
          <cell r="N5950">
            <v>0</v>
          </cell>
          <cell r="O5950" t="str">
            <v>+++</v>
          </cell>
        </row>
        <row r="5951">
          <cell r="A5951" t="str">
            <v>430.40.55.570-6375.08</v>
          </cell>
          <cell r="B5951" t="str">
            <v>430</v>
          </cell>
          <cell r="C5951" t="str">
            <v>40</v>
          </cell>
          <cell r="D5951" t="str">
            <v>55</v>
          </cell>
          <cell r="E5951" t="str">
            <v>570</v>
          </cell>
          <cell r="F5951" t="str">
            <v>6375.08</v>
          </cell>
          <cell r="G5951" t="str">
            <v>Operating Fees Operating Permits Reg</v>
          </cell>
          <cell r="H5951">
            <v>0</v>
          </cell>
          <cell r="I5951">
            <v>0</v>
          </cell>
          <cell r="J5951">
            <v>0</v>
          </cell>
          <cell r="K5951">
            <v>0</v>
          </cell>
          <cell r="L5951">
            <v>0</v>
          </cell>
          <cell r="M5951">
            <v>0</v>
          </cell>
          <cell r="N5951">
            <v>0</v>
          </cell>
          <cell r="O5951" t="str">
            <v>+++</v>
          </cell>
        </row>
        <row r="5952">
          <cell r="A5952" t="str">
            <v>430.40.55.570-6375.09</v>
          </cell>
          <cell r="B5952" t="str">
            <v>430</v>
          </cell>
          <cell r="C5952" t="str">
            <v>40</v>
          </cell>
          <cell r="D5952" t="str">
            <v>55</v>
          </cell>
          <cell r="E5952" t="str">
            <v>570</v>
          </cell>
          <cell r="F5952" t="str">
            <v>6375.09</v>
          </cell>
          <cell r="G5952" t="str">
            <v>Operating Fees Dumping</v>
          </cell>
          <cell r="H5952">
            <v>0</v>
          </cell>
          <cell r="I5952">
            <v>0</v>
          </cell>
          <cell r="J5952">
            <v>0</v>
          </cell>
          <cell r="K5952">
            <v>0</v>
          </cell>
          <cell r="L5952">
            <v>0</v>
          </cell>
          <cell r="M5952">
            <v>0</v>
          </cell>
          <cell r="N5952">
            <v>0</v>
          </cell>
          <cell r="O5952" t="str">
            <v>+++</v>
          </cell>
        </row>
        <row r="5953">
          <cell r="A5953" t="str">
            <v>430.40.55.570-6375.10</v>
          </cell>
          <cell r="B5953" t="str">
            <v>430</v>
          </cell>
          <cell r="C5953" t="str">
            <v>40</v>
          </cell>
          <cell r="D5953" t="str">
            <v>55</v>
          </cell>
          <cell r="E5953" t="str">
            <v>570</v>
          </cell>
          <cell r="F5953" t="str">
            <v>6375.10</v>
          </cell>
          <cell r="G5953" t="str">
            <v>Operating Fees Sludge Disposal</v>
          </cell>
          <cell r="H5953">
            <v>0</v>
          </cell>
          <cell r="I5953">
            <v>0</v>
          </cell>
          <cell r="J5953">
            <v>0</v>
          </cell>
          <cell r="K5953">
            <v>0</v>
          </cell>
          <cell r="L5953">
            <v>0</v>
          </cell>
          <cell r="M5953">
            <v>0</v>
          </cell>
          <cell r="N5953">
            <v>0</v>
          </cell>
          <cell r="O5953" t="str">
            <v>+++</v>
          </cell>
        </row>
        <row r="5954">
          <cell r="A5954" t="str">
            <v>430.40.55.570-6375.11</v>
          </cell>
          <cell r="B5954" t="str">
            <v>430</v>
          </cell>
          <cell r="C5954" t="str">
            <v>40</v>
          </cell>
          <cell r="D5954" t="str">
            <v>55</v>
          </cell>
          <cell r="E5954" t="str">
            <v>570</v>
          </cell>
          <cell r="F5954" t="str">
            <v>6375.11</v>
          </cell>
          <cell r="G5954" t="str">
            <v>Operating Fees Compost Tipping</v>
          </cell>
          <cell r="H5954">
            <v>0</v>
          </cell>
          <cell r="I5954">
            <v>0</v>
          </cell>
          <cell r="J5954">
            <v>0</v>
          </cell>
          <cell r="K5954">
            <v>0</v>
          </cell>
          <cell r="L5954">
            <v>0</v>
          </cell>
          <cell r="M5954">
            <v>0</v>
          </cell>
          <cell r="N5954">
            <v>0</v>
          </cell>
          <cell r="O5954" t="str">
            <v>+++</v>
          </cell>
        </row>
        <row r="5955">
          <cell r="A5955" t="str">
            <v>430.40.55.570-6375.12</v>
          </cell>
          <cell r="B5955" t="str">
            <v>430</v>
          </cell>
          <cell r="C5955" t="str">
            <v>40</v>
          </cell>
          <cell r="D5955" t="str">
            <v>55</v>
          </cell>
          <cell r="E5955" t="str">
            <v>570</v>
          </cell>
          <cell r="F5955" t="str">
            <v>6375.12</v>
          </cell>
          <cell r="G5955" t="str">
            <v>Operating Fees Curbside Recycling</v>
          </cell>
          <cell r="H5955">
            <v>0</v>
          </cell>
          <cell r="I5955">
            <v>0</v>
          </cell>
          <cell r="J5955">
            <v>0</v>
          </cell>
          <cell r="K5955">
            <v>0</v>
          </cell>
          <cell r="L5955">
            <v>0</v>
          </cell>
          <cell r="M5955">
            <v>0</v>
          </cell>
          <cell r="N5955">
            <v>0</v>
          </cell>
          <cell r="O5955" t="str">
            <v>+++</v>
          </cell>
        </row>
        <row r="5956">
          <cell r="A5956" t="str">
            <v>430.40.55.570-6375.15</v>
          </cell>
          <cell r="B5956" t="str">
            <v>430</v>
          </cell>
          <cell r="C5956" t="str">
            <v>40</v>
          </cell>
          <cell r="D5956" t="str">
            <v>55</v>
          </cell>
          <cell r="E5956" t="str">
            <v>570</v>
          </cell>
          <cell r="F5956" t="str">
            <v>6375.15</v>
          </cell>
          <cell r="G5956" t="str">
            <v>Operating Fees Concrete/Asphalt Tipping</v>
          </cell>
          <cell r="H5956">
            <v>0</v>
          </cell>
          <cell r="I5956">
            <v>0</v>
          </cell>
          <cell r="J5956">
            <v>0</v>
          </cell>
          <cell r="K5956">
            <v>0</v>
          </cell>
          <cell r="L5956">
            <v>0</v>
          </cell>
          <cell r="M5956">
            <v>0</v>
          </cell>
          <cell r="N5956">
            <v>0</v>
          </cell>
          <cell r="O5956" t="str">
            <v>+++</v>
          </cell>
        </row>
        <row r="5957">
          <cell r="A5957" t="str">
            <v>430.40.55.570-6375.16</v>
          </cell>
          <cell r="B5957" t="str">
            <v>430</v>
          </cell>
          <cell r="C5957" t="str">
            <v>40</v>
          </cell>
          <cell r="D5957" t="str">
            <v>55</v>
          </cell>
          <cell r="E5957" t="str">
            <v>570</v>
          </cell>
          <cell r="F5957" t="str">
            <v>6375.16</v>
          </cell>
          <cell r="G5957" t="str">
            <v>Operating Fees Universal Waste Recycling</v>
          </cell>
          <cell r="H5957">
            <v>0</v>
          </cell>
          <cell r="I5957">
            <v>0</v>
          </cell>
          <cell r="J5957">
            <v>0</v>
          </cell>
          <cell r="K5957">
            <v>0</v>
          </cell>
          <cell r="L5957">
            <v>0</v>
          </cell>
          <cell r="M5957">
            <v>0</v>
          </cell>
          <cell r="N5957">
            <v>0</v>
          </cell>
          <cell r="O5957" t="str">
            <v>+++</v>
          </cell>
        </row>
        <row r="5958">
          <cell r="A5958" t="str">
            <v>430.40.55.570-6375.18</v>
          </cell>
          <cell r="B5958" t="str">
            <v>430</v>
          </cell>
          <cell r="C5958" t="str">
            <v>40</v>
          </cell>
          <cell r="D5958" t="str">
            <v>55</v>
          </cell>
          <cell r="E5958" t="str">
            <v>570</v>
          </cell>
          <cell r="F5958" t="str">
            <v>6375.18</v>
          </cell>
          <cell r="G5958" t="str">
            <v>Operating Fees Used Oil Recycling</v>
          </cell>
          <cell r="H5958">
            <v>0</v>
          </cell>
          <cell r="I5958">
            <v>0</v>
          </cell>
          <cell r="J5958">
            <v>0</v>
          </cell>
          <cell r="K5958">
            <v>0</v>
          </cell>
          <cell r="L5958">
            <v>0</v>
          </cell>
          <cell r="M5958">
            <v>0</v>
          </cell>
          <cell r="N5958">
            <v>0</v>
          </cell>
          <cell r="O5958" t="str">
            <v>+++</v>
          </cell>
        </row>
        <row r="5959">
          <cell r="A5959" t="str">
            <v>430.40.55.570-6375.19</v>
          </cell>
          <cell r="B5959" t="str">
            <v>430</v>
          </cell>
          <cell r="C5959" t="str">
            <v>40</v>
          </cell>
          <cell r="D5959" t="str">
            <v>55</v>
          </cell>
          <cell r="E5959" t="str">
            <v>570</v>
          </cell>
          <cell r="F5959" t="str">
            <v>6375.19</v>
          </cell>
          <cell r="G5959" t="str">
            <v>Operating Fees Highway Signal</v>
          </cell>
          <cell r="H5959">
            <v>0</v>
          </cell>
          <cell r="I5959">
            <v>0</v>
          </cell>
          <cell r="J5959">
            <v>0</v>
          </cell>
          <cell r="K5959">
            <v>0</v>
          </cell>
          <cell r="L5959">
            <v>0</v>
          </cell>
          <cell r="M5959">
            <v>0</v>
          </cell>
          <cell r="N5959">
            <v>0</v>
          </cell>
          <cell r="O5959" t="str">
            <v>+++</v>
          </cell>
        </row>
        <row r="5960">
          <cell r="A5960" t="str">
            <v>430.40.55.570-6375.20</v>
          </cell>
          <cell r="B5960" t="str">
            <v>430</v>
          </cell>
          <cell r="C5960" t="str">
            <v>40</v>
          </cell>
          <cell r="D5960" t="str">
            <v>55</v>
          </cell>
          <cell r="E5960" t="str">
            <v>570</v>
          </cell>
          <cell r="F5960" t="str">
            <v>6375.20</v>
          </cell>
          <cell r="G5960" t="str">
            <v>Operating Fees Fines and Penalties</v>
          </cell>
          <cell r="H5960">
            <v>0</v>
          </cell>
          <cell r="I5960">
            <v>0</v>
          </cell>
          <cell r="J5960">
            <v>0</v>
          </cell>
          <cell r="K5960">
            <v>0</v>
          </cell>
          <cell r="L5960">
            <v>0</v>
          </cell>
          <cell r="M5960">
            <v>0</v>
          </cell>
          <cell r="N5960">
            <v>0</v>
          </cell>
          <cell r="O5960" t="str">
            <v>+++</v>
          </cell>
        </row>
        <row r="5961">
          <cell r="A5961" t="str">
            <v>430.40.55.570-6400.01</v>
          </cell>
          <cell r="B5961" t="str">
            <v>430</v>
          </cell>
          <cell r="C5961" t="str">
            <v>40</v>
          </cell>
          <cell r="D5961" t="str">
            <v>55</v>
          </cell>
          <cell r="E5961" t="str">
            <v>570</v>
          </cell>
          <cell r="F5961" t="str">
            <v>6400.01</v>
          </cell>
          <cell r="G5961" t="str">
            <v>Repairs &amp; Maintenance Building</v>
          </cell>
          <cell r="H5961">
            <v>0</v>
          </cell>
          <cell r="I5961">
            <v>0</v>
          </cell>
          <cell r="J5961">
            <v>0</v>
          </cell>
          <cell r="K5961">
            <v>0</v>
          </cell>
          <cell r="L5961">
            <v>0</v>
          </cell>
          <cell r="M5961">
            <v>0</v>
          </cell>
          <cell r="N5961">
            <v>0</v>
          </cell>
          <cell r="O5961" t="str">
            <v>+++</v>
          </cell>
        </row>
        <row r="5962">
          <cell r="A5962" t="str">
            <v>430.40.55.570-6400.02</v>
          </cell>
          <cell r="B5962" t="str">
            <v>430</v>
          </cell>
          <cell r="C5962" t="str">
            <v>40</v>
          </cell>
          <cell r="D5962" t="str">
            <v>55</v>
          </cell>
          <cell r="E5962" t="str">
            <v>570</v>
          </cell>
          <cell r="F5962" t="str">
            <v>6400.02</v>
          </cell>
          <cell r="G5962" t="str">
            <v>Repairs &amp; Maintenance Minor Equipment/Other</v>
          </cell>
          <cell r="H5962">
            <v>0</v>
          </cell>
          <cell r="I5962">
            <v>0</v>
          </cell>
          <cell r="J5962">
            <v>0</v>
          </cell>
          <cell r="K5962">
            <v>0</v>
          </cell>
          <cell r="L5962">
            <v>0</v>
          </cell>
          <cell r="M5962">
            <v>0</v>
          </cell>
          <cell r="N5962">
            <v>0</v>
          </cell>
          <cell r="O5962" t="str">
            <v>+++</v>
          </cell>
        </row>
        <row r="5963">
          <cell r="A5963" t="str">
            <v>430.40.55.570-6400.03</v>
          </cell>
          <cell r="B5963" t="str">
            <v>430</v>
          </cell>
          <cell r="C5963" t="str">
            <v>40</v>
          </cell>
          <cell r="D5963" t="str">
            <v>55</v>
          </cell>
          <cell r="E5963" t="str">
            <v>570</v>
          </cell>
          <cell r="F5963" t="str">
            <v>6400.03</v>
          </cell>
          <cell r="G5963" t="str">
            <v>Repairs &amp; Maintenance Major Repair &amp; Contingency</v>
          </cell>
          <cell r="H5963">
            <v>0</v>
          </cell>
          <cell r="I5963">
            <v>0</v>
          </cell>
          <cell r="J5963">
            <v>0</v>
          </cell>
          <cell r="K5963">
            <v>0</v>
          </cell>
          <cell r="L5963">
            <v>0</v>
          </cell>
          <cell r="M5963">
            <v>0</v>
          </cell>
          <cell r="N5963">
            <v>0</v>
          </cell>
          <cell r="O5963" t="str">
            <v>+++</v>
          </cell>
        </row>
        <row r="5964">
          <cell r="A5964" t="str">
            <v>430.40.55.570-6400.04</v>
          </cell>
          <cell r="B5964" t="str">
            <v>430</v>
          </cell>
          <cell r="C5964" t="str">
            <v>40</v>
          </cell>
          <cell r="D5964" t="str">
            <v>55</v>
          </cell>
          <cell r="E5964" t="str">
            <v>570</v>
          </cell>
          <cell r="F5964" t="str">
            <v>6400.04</v>
          </cell>
          <cell r="G5964" t="str">
            <v>Repairs &amp; Maintenance Equipment Rental</v>
          </cell>
          <cell r="H5964">
            <v>0</v>
          </cell>
          <cell r="I5964">
            <v>0</v>
          </cell>
          <cell r="J5964">
            <v>0</v>
          </cell>
          <cell r="K5964">
            <v>0</v>
          </cell>
          <cell r="L5964">
            <v>0</v>
          </cell>
          <cell r="M5964">
            <v>0</v>
          </cell>
          <cell r="N5964">
            <v>0</v>
          </cell>
          <cell r="O5964" t="str">
            <v>+++</v>
          </cell>
        </row>
        <row r="5965">
          <cell r="A5965" t="str">
            <v>430.40.55.570-6400.05</v>
          </cell>
          <cell r="B5965" t="str">
            <v>430</v>
          </cell>
          <cell r="C5965" t="str">
            <v>40</v>
          </cell>
          <cell r="D5965" t="str">
            <v>55</v>
          </cell>
          <cell r="E5965" t="str">
            <v>570</v>
          </cell>
          <cell r="F5965" t="str">
            <v>6400.05</v>
          </cell>
          <cell r="G5965" t="str">
            <v>Repairs &amp; Maintenance Vehicle</v>
          </cell>
          <cell r="H5965">
            <v>0</v>
          </cell>
          <cell r="I5965">
            <v>0</v>
          </cell>
          <cell r="J5965">
            <v>0</v>
          </cell>
          <cell r="K5965">
            <v>0</v>
          </cell>
          <cell r="L5965">
            <v>0</v>
          </cell>
          <cell r="M5965">
            <v>0</v>
          </cell>
          <cell r="N5965">
            <v>0</v>
          </cell>
          <cell r="O5965" t="str">
            <v>+++</v>
          </cell>
        </row>
        <row r="5966">
          <cell r="A5966" t="str">
            <v>430.40.55.570-6400.07</v>
          </cell>
          <cell r="B5966" t="str">
            <v>430</v>
          </cell>
          <cell r="C5966" t="str">
            <v>40</v>
          </cell>
          <cell r="D5966" t="str">
            <v>55</v>
          </cell>
          <cell r="E5966" t="str">
            <v>570</v>
          </cell>
          <cell r="F5966" t="str">
            <v>6400.07</v>
          </cell>
          <cell r="G5966" t="str">
            <v>Repairs &amp; Maintenance Radio Communication</v>
          </cell>
          <cell r="H5966">
            <v>0</v>
          </cell>
          <cell r="I5966">
            <v>0</v>
          </cell>
          <cell r="J5966">
            <v>0</v>
          </cell>
          <cell r="K5966">
            <v>0</v>
          </cell>
          <cell r="L5966">
            <v>0</v>
          </cell>
          <cell r="M5966">
            <v>0</v>
          </cell>
          <cell r="N5966">
            <v>0</v>
          </cell>
          <cell r="O5966" t="str">
            <v>+++</v>
          </cell>
        </row>
        <row r="5967">
          <cell r="A5967" t="str">
            <v>430.40.55.570-6400.09</v>
          </cell>
          <cell r="B5967" t="str">
            <v>430</v>
          </cell>
          <cell r="C5967" t="str">
            <v>40</v>
          </cell>
          <cell r="D5967" t="str">
            <v>55</v>
          </cell>
          <cell r="E5967" t="str">
            <v>570</v>
          </cell>
          <cell r="F5967" t="str">
            <v>6400.09</v>
          </cell>
          <cell r="G5967" t="str">
            <v>Repairs &amp; Maintenance Well</v>
          </cell>
          <cell r="H5967">
            <v>0</v>
          </cell>
          <cell r="I5967">
            <v>0</v>
          </cell>
          <cell r="J5967">
            <v>0</v>
          </cell>
          <cell r="K5967">
            <v>0</v>
          </cell>
          <cell r="L5967">
            <v>0</v>
          </cell>
          <cell r="M5967">
            <v>0</v>
          </cell>
          <cell r="N5967">
            <v>0</v>
          </cell>
          <cell r="O5967" t="str">
            <v>+++</v>
          </cell>
        </row>
        <row r="5968">
          <cell r="A5968" t="str">
            <v>430.40.55.570-6400.10</v>
          </cell>
          <cell r="B5968" t="str">
            <v>430</v>
          </cell>
          <cell r="C5968" t="str">
            <v>40</v>
          </cell>
          <cell r="D5968" t="str">
            <v>55</v>
          </cell>
          <cell r="E5968" t="str">
            <v>570</v>
          </cell>
          <cell r="F5968" t="str">
            <v>6400.10</v>
          </cell>
          <cell r="G5968" t="str">
            <v>Repairs &amp; Maintenance Pavement</v>
          </cell>
          <cell r="H5968">
            <v>0</v>
          </cell>
          <cell r="I5968">
            <v>0</v>
          </cell>
          <cell r="J5968">
            <v>0</v>
          </cell>
          <cell r="K5968">
            <v>0</v>
          </cell>
          <cell r="L5968">
            <v>0</v>
          </cell>
          <cell r="M5968">
            <v>0</v>
          </cell>
          <cell r="N5968">
            <v>0</v>
          </cell>
          <cell r="O5968" t="str">
            <v>+++</v>
          </cell>
        </row>
        <row r="5969">
          <cell r="A5969" t="str">
            <v>430.40.55.570-6400.12</v>
          </cell>
          <cell r="B5969" t="str">
            <v>430</v>
          </cell>
          <cell r="C5969" t="str">
            <v>40</v>
          </cell>
          <cell r="D5969" t="str">
            <v>55</v>
          </cell>
          <cell r="E5969" t="str">
            <v>570</v>
          </cell>
          <cell r="F5969" t="str">
            <v>6400.12</v>
          </cell>
          <cell r="G5969" t="str">
            <v>Repairs &amp; Maintenance Pump</v>
          </cell>
          <cell r="H5969">
            <v>0</v>
          </cell>
          <cell r="I5969">
            <v>0</v>
          </cell>
          <cell r="J5969">
            <v>0</v>
          </cell>
          <cell r="K5969">
            <v>0</v>
          </cell>
          <cell r="L5969">
            <v>0</v>
          </cell>
          <cell r="M5969">
            <v>0</v>
          </cell>
          <cell r="N5969">
            <v>0</v>
          </cell>
          <cell r="O5969" t="str">
            <v>+++</v>
          </cell>
        </row>
        <row r="5970">
          <cell r="A5970" t="str">
            <v>430.40.55.570-6400.13</v>
          </cell>
          <cell r="B5970" t="str">
            <v>430</v>
          </cell>
          <cell r="C5970" t="str">
            <v>40</v>
          </cell>
          <cell r="D5970" t="str">
            <v>55</v>
          </cell>
          <cell r="E5970" t="str">
            <v>570</v>
          </cell>
          <cell r="F5970" t="str">
            <v>6400.13</v>
          </cell>
          <cell r="G5970" t="str">
            <v>Repairs &amp; Maintenance Storm Drain</v>
          </cell>
          <cell r="H5970">
            <v>0</v>
          </cell>
          <cell r="I5970">
            <v>0</v>
          </cell>
          <cell r="J5970">
            <v>0</v>
          </cell>
          <cell r="K5970">
            <v>0</v>
          </cell>
          <cell r="L5970">
            <v>0</v>
          </cell>
          <cell r="M5970">
            <v>0</v>
          </cell>
          <cell r="N5970">
            <v>0</v>
          </cell>
          <cell r="O5970" t="str">
            <v>+++</v>
          </cell>
        </row>
        <row r="5971">
          <cell r="A5971" t="str">
            <v>430.40.55.570-6400.19</v>
          </cell>
          <cell r="B5971" t="str">
            <v>430</v>
          </cell>
          <cell r="C5971" t="str">
            <v>40</v>
          </cell>
          <cell r="D5971" t="str">
            <v>55</v>
          </cell>
          <cell r="E5971" t="str">
            <v>570</v>
          </cell>
          <cell r="F5971" t="str">
            <v>6400.19</v>
          </cell>
          <cell r="G5971" t="str">
            <v>Repairs &amp; Maintenance Testing/Certifications</v>
          </cell>
          <cell r="H5971">
            <v>0</v>
          </cell>
          <cell r="I5971">
            <v>0</v>
          </cell>
          <cell r="J5971">
            <v>0</v>
          </cell>
          <cell r="K5971">
            <v>0</v>
          </cell>
          <cell r="L5971">
            <v>0</v>
          </cell>
          <cell r="M5971">
            <v>0</v>
          </cell>
          <cell r="N5971">
            <v>0</v>
          </cell>
          <cell r="O5971" t="str">
            <v>+++</v>
          </cell>
        </row>
        <row r="5972">
          <cell r="A5972" t="str">
            <v>430.40.55.570-6400.20</v>
          </cell>
          <cell r="B5972" t="str">
            <v>430</v>
          </cell>
          <cell r="C5972" t="str">
            <v>40</v>
          </cell>
          <cell r="D5972" t="str">
            <v>55</v>
          </cell>
          <cell r="E5972" t="str">
            <v>570</v>
          </cell>
          <cell r="F5972" t="str">
            <v>6400.20</v>
          </cell>
          <cell r="G5972" t="str">
            <v>Repairs &amp; Maintenance Property Maintenance</v>
          </cell>
          <cell r="H5972">
            <v>0</v>
          </cell>
          <cell r="I5972">
            <v>0</v>
          </cell>
          <cell r="J5972">
            <v>0</v>
          </cell>
          <cell r="K5972">
            <v>0</v>
          </cell>
          <cell r="L5972">
            <v>0</v>
          </cell>
          <cell r="M5972">
            <v>0</v>
          </cell>
          <cell r="N5972">
            <v>0</v>
          </cell>
          <cell r="O5972" t="str">
            <v>+++</v>
          </cell>
        </row>
        <row r="5973">
          <cell r="A5973" t="str">
            <v>430.40.55.570-6400.21</v>
          </cell>
          <cell r="B5973" t="str">
            <v>430</v>
          </cell>
          <cell r="C5973" t="str">
            <v>40</v>
          </cell>
          <cell r="D5973" t="str">
            <v>55</v>
          </cell>
          <cell r="E5973" t="str">
            <v>570</v>
          </cell>
          <cell r="F5973" t="str">
            <v>6400.21</v>
          </cell>
          <cell r="G5973" t="str">
            <v>Repairs &amp; Maintenance Soundwall/Barriers</v>
          </cell>
          <cell r="H5973">
            <v>0</v>
          </cell>
          <cell r="I5973">
            <v>0</v>
          </cell>
          <cell r="J5973">
            <v>0</v>
          </cell>
          <cell r="K5973">
            <v>0</v>
          </cell>
          <cell r="L5973">
            <v>0</v>
          </cell>
          <cell r="M5973">
            <v>0</v>
          </cell>
          <cell r="N5973">
            <v>0</v>
          </cell>
          <cell r="O5973" t="str">
            <v>+++</v>
          </cell>
        </row>
        <row r="5974">
          <cell r="A5974" t="str">
            <v>430.40.55.570-6400.22</v>
          </cell>
          <cell r="B5974" t="str">
            <v>430</v>
          </cell>
          <cell r="C5974" t="str">
            <v>40</v>
          </cell>
          <cell r="D5974" t="str">
            <v>55</v>
          </cell>
          <cell r="E5974" t="str">
            <v>570</v>
          </cell>
          <cell r="F5974" t="str">
            <v>6400.22</v>
          </cell>
          <cell r="G5974" t="str">
            <v>Repairs &amp; Maintenance Curb Gutter Sidewalk</v>
          </cell>
          <cell r="H5974">
            <v>0</v>
          </cell>
          <cell r="I5974">
            <v>0</v>
          </cell>
          <cell r="J5974">
            <v>0</v>
          </cell>
          <cell r="K5974">
            <v>0</v>
          </cell>
          <cell r="L5974">
            <v>0</v>
          </cell>
          <cell r="M5974">
            <v>0</v>
          </cell>
          <cell r="N5974">
            <v>0</v>
          </cell>
          <cell r="O5974" t="str">
            <v>+++</v>
          </cell>
        </row>
        <row r="5975">
          <cell r="A5975" t="str">
            <v>430.40.55.570-6400.23</v>
          </cell>
          <cell r="B5975" t="str">
            <v>430</v>
          </cell>
          <cell r="C5975" t="str">
            <v>40</v>
          </cell>
          <cell r="D5975" t="str">
            <v>55</v>
          </cell>
          <cell r="E5975" t="str">
            <v>570</v>
          </cell>
          <cell r="F5975" t="str">
            <v>6400.23</v>
          </cell>
          <cell r="G5975" t="str">
            <v>Repairs &amp; Maintenance Bin Repair</v>
          </cell>
          <cell r="H5975">
            <v>0</v>
          </cell>
          <cell r="I5975">
            <v>0</v>
          </cell>
          <cell r="J5975">
            <v>0</v>
          </cell>
          <cell r="K5975">
            <v>0</v>
          </cell>
          <cell r="L5975">
            <v>0</v>
          </cell>
          <cell r="M5975">
            <v>0</v>
          </cell>
          <cell r="N5975">
            <v>0</v>
          </cell>
          <cell r="O5975" t="str">
            <v>+++</v>
          </cell>
        </row>
        <row r="5976">
          <cell r="A5976" t="str">
            <v>430.40.55.570-6410.02</v>
          </cell>
          <cell r="B5976" t="str">
            <v>430</v>
          </cell>
          <cell r="C5976" t="str">
            <v>40</v>
          </cell>
          <cell r="D5976" t="str">
            <v>55</v>
          </cell>
          <cell r="E5976" t="str">
            <v>570</v>
          </cell>
          <cell r="F5976" t="str">
            <v>6410.02</v>
          </cell>
          <cell r="G5976" t="str">
            <v>Repairs &amp; Maintenance-Transportation Slurry/Overlay</v>
          </cell>
          <cell r="H5976">
            <v>0</v>
          </cell>
          <cell r="I5976">
            <v>0</v>
          </cell>
          <cell r="J5976">
            <v>0</v>
          </cell>
          <cell r="K5976">
            <v>0</v>
          </cell>
          <cell r="L5976">
            <v>0</v>
          </cell>
          <cell r="M5976">
            <v>0</v>
          </cell>
          <cell r="N5976">
            <v>0</v>
          </cell>
          <cell r="O5976" t="str">
            <v>+++</v>
          </cell>
        </row>
        <row r="5977">
          <cell r="A5977" t="str">
            <v>430.40.55.570-6500.04</v>
          </cell>
          <cell r="B5977" t="str">
            <v>430</v>
          </cell>
          <cell r="C5977" t="str">
            <v>40</v>
          </cell>
          <cell r="D5977" t="str">
            <v>55</v>
          </cell>
          <cell r="E5977" t="str">
            <v>570</v>
          </cell>
          <cell r="F5977" t="str">
            <v>6500.04</v>
          </cell>
          <cell r="G5977" t="str">
            <v>Claims &amp; Insurance Insurance Premiums</v>
          </cell>
          <cell r="H5977">
            <v>0</v>
          </cell>
          <cell r="I5977">
            <v>0</v>
          </cell>
          <cell r="J5977">
            <v>0</v>
          </cell>
          <cell r="K5977">
            <v>0</v>
          </cell>
          <cell r="L5977">
            <v>0</v>
          </cell>
          <cell r="M5977">
            <v>0</v>
          </cell>
          <cell r="N5977">
            <v>0</v>
          </cell>
          <cell r="O5977" t="str">
            <v>+++</v>
          </cell>
        </row>
        <row r="5978">
          <cell r="A5978" t="str">
            <v>430.40.55.570-6600.01</v>
          </cell>
          <cell r="B5978" t="str">
            <v>430</v>
          </cell>
          <cell r="C5978" t="str">
            <v>40</v>
          </cell>
          <cell r="D5978" t="str">
            <v>55</v>
          </cell>
          <cell r="E5978" t="str">
            <v>570</v>
          </cell>
          <cell r="F5978" t="str">
            <v>6600.01</v>
          </cell>
          <cell r="G5978" t="str">
            <v>Administrative Expenses Meetings</v>
          </cell>
          <cell r="H5978">
            <v>0</v>
          </cell>
          <cell r="I5978">
            <v>0</v>
          </cell>
          <cell r="J5978">
            <v>0</v>
          </cell>
          <cell r="K5978">
            <v>0</v>
          </cell>
          <cell r="L5978">
            <v>0</v>
          </cell>
          <cell r="M5978">
            <v>0</v>
          </cell>
          <cell r="N5978">
            <v>0</v>
          </cell>
          <cell r="O5978" t="str">
            <v>+++</v>
          </cell>
        </row>
        <row r="5979">
          <cell r="A5979" t="str">
            <v>430.40.55.570-6600.03</v>
          </cell>
          <cell r="B5979" t="str">
            <v>430</v>
          </cell>
          <cell r="C5979" t="str">
            <v>40</v>
          </cell>
          <cell r="D5979" t="str">
            <v>55</v>
          </cell>
          <cell r="E5979" t="str">
            <v>570</v>
          </cell>
          <cell r="F5979" t="str">
            <v>6600.03</v>
          </cell>
          <cell r="G5979" t="str">
            <v>Administrative Expenses Mileage Reimbursement</v>
          </cell>
          <cell r="H5979">
            <v>0</v>
          </cell>
          <cell r="I5979">
            <v>0</v>
          </cell>
          <cell r="J5979">
            <v>0</v>
          </cell>
          <cell r="K5979">
            <v>0</v>
          </cell>
          <cell r="L5979">
            <v>0</v>
          </cell>
          <cell r="M5979">
            <v>0</v>
          </cell>
          <cell r="N5979">
            <v>0</v>
          </cell>
          <cell r="O5979" t="str">
            <v>+++</v>
          </cell>
        </row>
        <row r="5980">
          <cell r="A5980" t="str">
            <v>430.40.55.570-6600.04</v>
          </cell>
          <cell r="B5980" t="str">
            <v>430</v>
          </cell>
          <cell r="C5980" t="str">
            <v>40</v>
          </cell>
          <cell r="D5980" t="str">
            <v>55</v>
          </cell>
          <cell r="E5980" t="str">
            <v>570</v>
          </cell>
          <cell r="F5980" t="str">
            <v>6600.04</v>
          </cell>
          <cell r="G5980" t="str">
            <v>Administrative Expenses Training/Conferences</v>
          </cell>
          <cell r="H5980">
            <v>0</v>
          </cell>
          <cell r="I5980">
            <v>0</v>
          </cell>
          <cell r="J5980">
            <v>0</v>
          </cell>
          <cell r="K5980">
            <v>0</v>
          </cell>
          <cell r="L5980">
            <v>0</v>
          </cell>
          <cell r="M5980">
            <v>0</v>
          </cell>
          <cell r="N5980">
            <v>0</v>
          </cell>
          <cell r="O5980" t="str">
            <v>+++</v>
          </cell>
        </row>
        <row r="5981">
          <cell r="A5981" t="str">
            <v>430.40.55.570-6600.05</v>
          </cell>
          <cell r="B5981" t="str">
            <v>430</v>
          </cell>
          <cell r="C5981" t="str">
            <v>40</v>
          </cell>
          <cell r="D5981" t="str">
            <v>55</v>
          </cell>
          <cell r="E5981" t="str">
            <v>570</v>
          </cell>
          <cell r="F5981" t="str">
            <v>6600.05</v>
          </cell>
          <cell r="G5981" t="str">
            <v>Administrative Expenses Public/Legal Advertisement</v>
          </cell>
          <cell r="H5981">
            <v>0</v>
          </cell>
          <cell r="I5981">
            <v>0</v>
          </cell>
          <cell r="J5981">
            <v>0</v>
          </cell>
          <cell r="K5981">
            <v>0</v>
          </cell>
          <cell r="L5981">
            <v>0</v>
          </cell>
          <cell r="M5981">
            <v>0</v>
          </cell>
          <cell r="N5981">
            <v>0</v>
          </cell>
          <cell r="O5981" t="str">
            <v>+++</v>
          </cell>
        </row>
        <row r="5982">
          <cell r="A5982" t="str">
            <v>430.40.55.570-6600.06</v>
          </cell>
          <cell r="B5982" t="str">
            <v>430</v>
          </cell>
          <cell r="C5982" t="str">
            <v>40</v>
          </cell>
          <cell r="D5982" t="str">
            <v>55</v>
          </cell>
          <cell r="E5982" t="str">
            <v>570</v>
          </cell>
          <cell r="F5982" t="str">
            <v>6600.06</v>
          </cell>
          <cell r="G5982" t="str">
            <v>Administrative Expenses Property/Building Rental</v>
          </cell>
          <cell r="H5982">
            <v>0</v>
          </cell>
          <cell r="I5982">
            <v>0</v>
          </cell>
          <cell r="J5982">
            <v>0</v>
          </cell>
          <cell r="K5982">
            <v>0</v>
          </cell>
          <cell r="L5982">
            <v>0</v>
          </cell>
          <cell r="M5982">
            <v>0</v>
          </cell>
          <cell r="N5982">
            <v>0</v>
          </cell>
          <cell r="O5982" t="str">
            <v>+++</v>
          </cell>
        </row>
        <row r="5983">
          <cell r="A5983" t="str">
            <v>430.40.55.570-6600.07</v>
          </cell>
          <cell r="B5983" t="str">
            <v>430</v>
          </cell>
          <cell r="C5983" t="str">
            <v>40</v>
          </cell>
          <cell r="D5983" t="str">
            <v>55</v>
          </cell>
          <cell r="E5983" t="str">
            <v>570</v>
          </cell>
          <cell r="F5983" t="str">
            <v>6600.07</v>
          </cell>
          <cell r="G5983" t="str">
            <v>Administrative Expenses Employee Recruitment</v>
          </cell>
          <cell r="H5983">
            <v>0</v>
          </cell>
          <cell r="I5983">
            <v>0</v>
          </cell>
          <cell r="J5983">
            <v>0</v>
          </cell>
          <cell r="K5983">
            <v>0</v>
          </cell>
          <cell r="L5983">
            <v>0</v>
          </cell>
          <cell r="M5983">
            <v>0</v>
          </cell>
          <cell r="N5983">
            <v>0</v>
          </cell>
          <cell r="O5983" t="str">
            <v>+++</v>
          </cell>
        </row>
        <row r="5984">
          <cell r="A5984" t="str">
            <v>430.40.55.570-6600.16</v>
          </cell>
          <cell r="B5984" t="str">
            <v>430</v>
          </cell>
          <cell r="C5984" t="str">
            <v>40</v>
          </cell>
          <cell r="D5984" t="str">
            <v>55</v>
          </cell>
          <cell r="E5984" t="str">
            <v>570</v>
          </cell>
          <cell r="F5984" t="str">
            <v>6600.16</v>
          </cell>
          <cell r="G5984" t="str">
            <v>Administrative Expenses Property Tax Assessments</v>
          </cell>
          <cell r="H5984">
            <v>0</v>
          </cell>
          <cell r="I5984">
            <v>0</v>
          </cell>
          <cell r="J5984">
            <v>0</v>
          </cell>
          <cell r="K5984">
            <v>0</v>
          </cell>
          <cell r="L5984">
            <v>0</v>
          </cell>
          <cell r="M5984">
            <v>0</v>
          </cell>
          <cell r="N5984">
            <v>0</v>
          </cell>
          <cell r="O5984" t="str">
            <v>+++</v>
          </cell>
        </row>
        <row r="5985">
          <cell r="A5985" t="str">
            <v>430.40.55.570-6600.23</v>
          </cell>
          <cell r="B5985" t="str">
            <v>430</v>
          </cell>
          <cell r="C5985" t="str">
            <v>40</v>
          </cell>
          <cell r="D5985" t="str">
            <v>55</v>
          </cell>
          <cell r="E5985" t="str">
            <v>570</v>
          </cell>
          <cell r="F5985" t="str">
            <v>6600.23</v>
          </cell>
          <cell r="G5985" t="str">
            <v>Administrative Expenses Public Education</v>
          </cell>
          <cell r="H5985">
            <v>0</v>
          </cell>
          <cell r="I5985">
            <v>0</v>
          </cell>
          <cell r="J5985">
            <v>0</v>
          </cell>
          <cell r="K5985">
            <v>0</v>
          </cell>
          <cell r="L5985">
            <v>0</v>
          </cell>
          <cell r="M5985">
            <v>0</v>
          </cell>
          <cell r="N5985">
            <v>0</v>
          </cell>
          <cell r="O5985" t="str">
            <v>+++</v>
          </cell>
        </row>
        <row r="5986">
          <cell r="A5986" t="str">
            <v>430.40.55.570-6600.25</v>
          </cell>
          <cell r="B5986" t="str">
            <v>430</v>
          </cell>
          <cell r="C5986" t="str">
            <v>40</v>
          </cell>
          <cell r="D5986" t="str">
            <v>55</v>
          </cell>
          <cell r="E5986" t="str">
            <v>570</v>
          </cell>
          <cell r="F5986" t="str">
            <v>6600.25</v>
          </cell>
          <cell r="G5986" t="str">
            <v>Administrative Expenses Support Services-Indirect Labor</v>
          </cell>
          <cell r="H5986">
            <v>0</v>
          </cell>
          <cell r="I5986">
            <v>0</v>
          </cell>
          <cell r="J5986">
            <v>0</v>
          </cell>
          <cell r="K5986">
            <v>0</v>
          </cell>
          <cell r="L5986">
            <v>0</v>
          </cell>
          <cell r="M5986">
            <v>0</v>
          </cell>
          <cell r="N5986">
            <v>0</v>
          </cell>
          <cell r="O5986" t="str">
            <v>+++</v>
          </cell>
        </row>
        <row r="5987">
          <cell r="A5987" t="str">
            <v>430.40.55.570-6600.26</v>
          </cell>
          <cell r="B5987" t="str">
            <v>430</v>
          </cell>
          <cell r="C5987" t="str">
            <v>40</v>
          </cell>
          <cell r="D5987" t="str">
            <v>55</v>
          </cell>
          <cell r="E5987" t="str">
            <v>570</v>
          </cell>
          <cell r="F5987" t="str">
            <v>6600.26</v>
          </cell>
          <cell r="G5987" t="str">
            <v>Administrative Expenses Support Services-IT</v>
          </cell>
          <cell r="H5987">
            <v>0</v>
          </cell>
          <cell r="I5987">
            <v>0</v>
          </cell>
          <cell r="J5987">
            <v>0</v>
          </cell>
          <cell r="K5987">
            <v>0</v>
          </cell>
          <cell r="L5987">
            <v>0</v>
          </cell>
          <cell r="M5987">
            <v>0</v>
          </cell>
          <cell r="N5987">
            <v>0</v>
          </cell>
          <cell r="O5987" t="str">
            <v>+++</v>
          </cell>
        </row>
        <row r="5988">
          <cell r="A5988" t="str">
            <v>430.40.55.570-6600.32</v>
          </cell>
          <cell r="B5988" t="str">
            <v>430</v>
          </cell>
          <cell r="C5988" t="str">
            <v>40</v>
          </cell>
          <cell r="D5988" t="str">
            <v>55</v>
          </cell>
          <cell r="E5988" t="str">
            <v>570</v>
          </cell>
          <cell r="F5988" t="str">
            <v>6600.32</v>
          </cell>
          <cell r="G5988" t="str">
            <v>Administrative Expenses Vehicle Fund Contribution</v>
          </cell>
          <cell r="H5988">
            <v>0</v>
          </cell>
          <cell r="I5988">
            <v>0</v>
          </cell>
          <cell r="J5988">
            <v>0</v>
          </cell>
          <cell r="K5988">
            <v>0</v>
          </cell>
          <cell r="L5988">
            <v>0</v>
          </cell>
          <cell r="M5988">
            <v>0</v>
          </cell>
          <cell r="N5988">
            <v>0</v>
          </cell>
          <cell r="O5988" t="str">
            <v>+++</v>
          </cell>
        </row>
        <row r="5989">
          <cell r="A5989" t="str">
            <v>430.40.55.570-6600.36</v>
          </cell>
          <cell r="B5989" t="str">
            <v>430</v>
          </cell>
          <cell r="C5989" t="str">
            <v>40</v>
          </cell>
          <cell r="D5989" t="str">
            <v>55</v>
          </cell>
          <cell r="E5989" t="str">
            <v>570</v>
          </cell>
          <cell r="F5989" t="str">
            <v>6600.36</v>
          </cell>
          <cell r="G5989" t="str">
            <v>Administrative Expenses IT Fund Contribution</v>
          </cell>
          <cell r="H5989">
            <v>0</v>
          </cell>
          <cell r="I5989">
            <v>0</v>
          </cell>
          <cell r="J5989">
            <v>0</v>
          </cell>
          <cell r="K5989">
            <v>0</v>
          </cell>
          <cell r="L5989">
            <v>0</v>
          </cell>
          <cell r="M5989">
            <v>0</v>
          </cell>
          <cell r="N5989">
            <v>0</v>
          </cell>
          <cell r="O5989" t="str">
            <v>+++</v>
          </cell>
        </row>
        <row r="5990">
          <cell r="A5990" t="str">
            <v>430.40.55.570-6600.41</v>
          </cell>
          <cell r="B5990" t="str">
            <v>430</v>
          </cell>
          <cell r="C5990" t="str">
            <v>40</v>
          </cell>
          <cell r="D5990" t="str">
            <v>55</v>
          </cell>
          <cell r="E5990" t="str">
            <v>570</v>
          </cell>
          <cell r="F5990" t="str">
            <v>6600.41</v>
          </cell>
          <cell r="G5990" t="str">
            <v>Administrative Expenses Community Clean-up</v>
          </cell>
          <cell r="H5990">
            <v>0</v>
          </cell>
          <cell r="I5990">
            <v>0</v>
          </cell>
          <cell r="J5990">
            <v>0</v>
          </cell>
          <cell r="K5990">
            <v>0</v>
          </cell>
          <cell r="L5990">
            <v>0</v>
          </cell>
          <cell r="M5990">
            <v>0</v>
          </cell>
          <cell r="N5990">
            <v>0</v>
          </cell>
          <cell r="O5990" t="str">
            <v>+++</v>
          </cell>
        </row>
        <row r="5991">
          <cell r="A5991" t="str">
            <v>430.40.55.570-7000.02</v>
          </cell>
          <cell r="B5991" t="str">
            <v>430</v>
          </cell>
          <cell r="C5991" t="str">
            <v>40</v>
          </cell>
          <cell r="D5991" t="str">
            <v>55</v>
          </cell>
          <cell r="E5991" t="str">
            <v>570</v>
          </cell>
          <cell r="F5991" t="str">
            <v>7000.02</v>
          </cell>
          <cell r="G5991" t="str">
            <v>Capital Outlay Vehicles-Major</v>
          </cell>
          <cell r="H5991">
            <v>0</v>
          </cell>
          <cell r="I5991">
            <v>0</v>
          </cell>
          <cell r="J5991">
            <v>0</v>
          </cell>
          <cell r="K5991">
            <v>0</v>
          </cell>
          <cell r="L5991">
            <v>0</v>
          </cell>
          <cell r="M5991">
            <v>0</v>
          </cell>
          <cell r="N5991">
            <v>0</v>
          </cell>
          <cell r="O5991" t="str">
            <v>+++</v>
          </cell>
        </row>
        <row r="5992">
          <cell r="A5992" t="str">
            <v>430.40.55.570-7000.03</v>
          </cell>
          <cell r="B5992" t="str">
            <v>430</v>
          </cell>
          <cell r="C5992" t="str">
            <v>40</v>
          </cell>
          <cell r="D5992" t="str">
            <v>55</v>
          </cell>
          <cell r="E5992" t="str">
            <v>570</v>
          </cell>
          <cell r="F5992" t="str">
            <v>7000.03</v>
          </cell>
          <cell r="G5992" t="str">
            <v>Capital Outlay Operations Equip-Minor</v>
          </cell>
          <cell r="H5992">
            <v>0</v>
          </cell>
          <cell r="I5992">
            <v>0</v>
          </cell>
          <cell r="J5992">
            <v>0</v>
          </cell>
          <cell r="K5992">
            <v>0</v>
          </cell>
          <cell r="L5992">
            <v>0</v>
          </cell>
          <cell r="M5992">
            <v>0</v>
          </cell>
          <cell r="N5992">
            <v>0</v>
          </cell>
          <cell r="O5992" t="str">
            <v>+++</v>
          </cell>
        </row>
        <row r="5993">
          <cell r="A5993" t="str">
            <v>430.40.55.570-7000.99</v>
          </cell>
          <cell r="B5993" t="str">
            <v>430</v>
          </cell>
          <cell r="C5993" t="str">
            <v>40</v>
          </cell>
          <cell r="D5993" t="str">
            <v>55</v>
          </cell>
          <cell r="E5993" t="str">
            <v>570</v>
          </cell>
          <cell r="F5993" t="str">
            <v>7000.99</v>
          </cell>
          <cell r="G5993" t="str">
            <v>Capital Outlay General</v>
          </cell>
          <cell r="H5993">
            <v>0</v>
          </cell>
          <cell r="I5993">
            <v>0</v>
          </cell>
          <cell r="J5993">
            <v>0</v>
          </cell>
          <cell r="K5993">
            <v>0</v>
          </cell>
          <cell r="L5993">
            <v>0</v>
          </cell>
          <cell r="M5993">
            <v>0</v>
          </cell>
          <cell r="N5993">
            <v>0</v>
          </cell>
          <cell r="O5993" t="str">
            <v>+++</v>
          </cell>
        </row>
        <row r="5994">
          <cell r="A5994" t="str">
            <v>430.40.70.015-6000.01</v>
          </cell>
          <cell r="B5994" t="str">
            <v>430</v>
          </cell>
          <cell r="C5994" t="str">
            <v>40</v>
          </cell>
          <cell r="D5994" t="str">
            <v>70</v>
          </cell>
          <cell r="E5994" t="str">
            <v>015</v>
          </cell>
          <cell r="F5994" t="str">
            <v>6000.01</v>
          </cell>
          <cell r="G5994" t="str">
            <v>Professional Services General</v>
          </cell>
          <cell r="H5994">
            <v>16000</v>
          </cell>
          <cell r="I5994">
            <v>0</v>
          </cell>
          <cell r="J5994">
            <v>16000</v>
          </cell>
          <cell r="K5994">
            <v>0</v>
          </cell>
          <cell r="L5994">
            <v>0</v>
          </cell>
          <cell r="M5994">
            <v>0</v>
          </cell>
          <cell r="N5994">
            <v>16000</v>
          </cell>
          <cell r="O5994">
            <v>0</v>
          </cell>
        </row>
        <row r="5995">
          <cell r="A5995" t="str">
            <v>430.45.40.000-5000.01</v>
          </cell>
          <cell r="B5995" t="str">
            <v>430</v>
          </cell>
          <cell r="C5995" t="str">
            <v>45</v>
          </cell>
          <cell r="D5995" t="str">
            <v>40</v>
          </cell>
          <cell r="E5995" t="str">
            <v>000</v>
          </cell>
          <cell r="F5995" t="str">
            <v>5000.01</v>
          </cell>
          <cell r="G5995" t="str">
            <v>Salaries Regular</v>
          </cell>
          <cell r="H5995">
            <v>0</v>
          </cell>
          <cell r="I5995">
            <v>0</v>
          </cell>
          <cell r="J5995">
            <v>0</v>
          </cell>
          <cell r="K5995">
            <v>0</v>
          </cell>
          <cell r="L5995">
            <v>0</v>
          </cell>
          <cell r="M5995">
            <v>0</v>
          </cell>
          <cell r="N5995">
            <v>0</v>
          </cell>
          <cell r="O5995" t="str">
            <v>+++</v>
          </cell>
        </row>
        <row r="5996">
          <cell r="A5996" t="str">
            <v>430.45.40.000-5000.02</v>
          </cell>
          <cell r="B5996" t="str">
            <v>430</v>
          </cell>
          <cell r="C5996" t="str">
            <v>45</v>
          </cell>
          <cell r="D5996" t="str">
            <v>40</v>
          </cell>
          <cell r="E5996" t="str">
            <v>000</v>
          </cell>
          <cell r="F5996" t="str">
            <v>5000.02</v>
          </cell>
          <cell r="G5996" t="str">
            <v>Salaries Part Time</v>
          </cell>
          <cell r="H5996">
            <v>0</v>
          </cell>
          <cell r="I5996">
            <v>0</v>
          </cell>
          <cell r="J5996">
            <v>0</v>
          </cell>
          <cell r="K5996">
            <v>0</v>
          </cell>
          <cell r="L5996">
            <v>0</v>
          </cell>
          <cell r="M5996">
            <v>0</v>
          </cell>
          <cell r="N5996">
            <v>0</v>
          </cell>
          <cell r="O5996" t="str">
            <v>+++</v>
          </cell>
        </row>
        <row r="5997">
          <cell r="A5997" t="str">
            <v>430.45.40.000-5000.03</v>
          </cell>
          <cell r="B5997" t="str">
            <v>430</v>
          </cell>
          <cell r="C5997" t="str">
            <v>45</v>
          </cell>
          <cell r="D5997" t="str">
            <v>40</v>
          </cell>
          <cell r="E5997" t="str">
            <v>000</v>
          </cell>
          <cell r="F5997" t="str">
            <v>5000.03</v>
          </cell>
          <cell r="G5997" t="str">
            <v>Salaries Overtime</v>
          </cell>
          <cell r="H5997">
            <v>0</v>
          </cell>
          <cell r="I5997">
            <v>0</v>
          </cell>
          <cell r="J5997">
            <v>0</v>
          </cell>
          <cell r="K5997">
            <v>0</v>
          </cell>
          <cell r="L5997">
            <v>0</v>
          </cell>
          <cell r="M5997">
            <v>0</v>
          </cell>
          <cell r="N5997">
            <v>0</v>
          </cell>
          <cell r="O5997" t="str">
            <v>+++</v>
          </cell>
        </row>
        <row r="5998">
          <cell r="A5998" t="str">
            <v>430.45.40.000-5000.04</v>
          </cell>
          <cell r="B5998" t="str">
            <v>430</v>
          </cell>
          <cell r="C5998" t="str">
            <v>45</v>
          </cell>
          <cell r="D5998" t="str">
            <v>40</v>
          </cell>
          <cell r="E5998" t="str">
            <v>000</v>
          </cell>
          <cell r="F5998" t="str">
            <v>5000.04</v>
          </cell>
          <cell r="G5998" t="str">
            <v>Salaries Holiday Pay</v>
          </cell>
          <cell r="H5998">
            <v>0</v>
          </cell>
          <cell r="I5998">
            <v>0</v>
          </cell>
          <cell r="J5998">
            <v>0</v>
          </cell>
          <cell r="K5998">
            <v>0</v>
          </cell>
          <cell r="L5998">
            <v>0</v>
          </cell>
          <cell r="M5998">
            <v>0</v>
          </cell>
          <cell r="N5998">
            <v>0</v>
          </cell>
          <cell r="O5998" t="str">
            <v>+++</v>
          </cell>
        </row>
        <row r="5999">
          <cell r="A5999" t="str">
            <v>430.45.40.000-5000.06</v>
          </cell>
          <cell r="B5999" t="str">
            <v>430</v>
          </cell>
          <cell r="C5999" t="str">
            <v>45</v>
          </cell>
          <cell r="D5999" t="str">
            <v>40</v>
          </cell>
          <cell r="E5999" t="str">
            <v>000</v>
          </cell>
          <cell r="F5999" t="str">
            <v>5000.06</v>
          </cell>
          <cell r="G5999" t="str">
            <v>Salaries Out of Class</v>
          </cell>
          <cell r="H5999">
            <v>0</v>
          </cell>
          <cell r="I5999">
            <v>0</v>
          </cell>
          <cell r="J5999">
            <v>0</v>
          </cell>
          <cell r="K5999">
            <v>0</v>
          </cell>
          <cell r="L5999">
            <v>0</v>
          </cell>
          <cell r="M5999">
            <v>0</v>
          </cell>
          <cell r="N5999">
            <v>0</v>
          </cell>
          <cell r="O5999" t="str">
            <v>+++</v>
          </cell>
        </row>
        <row r="6000">
          <cell r="A6000" t="str">
            <v>430.45.40.000-5000.07</v>
          </cell>
          <cell r="B6000" t="str">
            <v>430</v>
          </cell>
          <cell r="C6000" t="str">
            <v>45</v>
          </cell>
          <cell r="D6000" t="str">
            <v>40</v>
          </cell>
          <cell r="E6000" t="str">
            <v>000</v>
          </cell>
          <cell r="F6000" t="str">
            <v>5000.07</v>
          </cell>
          <cell r="G6000" t="str">
            <v>Salaries Admin Leave Pay</v>
          </cell>
          <cell r="H6000">
            <v>0</v>
          </cell>
          <cell r="I6000">
            <v>0</v>
          </cell>
          <cell r="J6000">
            <v>0</v>
          </cell>
          <cell r="K6000">
            <v>0</v>
          </cell>
          <cell r="L6000">
            <v>0</v>
          </cell>
          <cell r="M6000">
            <v>0</v>
          </cell>
          <cell r="N6000">
            <v>0</v>
          </cell>
          <cell r="O6000" t="str">
            <v>+++</v>
          </cell>
        </row>
        <row r="6001">
          <cell r="A6001" t="str">
            <v>430.45.40.000-5000.08</v>
          </cell>
          <cell r="B6001" t="str">
            <v>430</v>
          </cell>
          <cell r="C6001" t="str">
            <v>45</v>
          </cell>
          <cell r="D6001" t="str">
            <v>40</v>
          </cell>
          <cell r="E6001" t="str">
            <v>000</v>
          </cell>
          <cell r="F6001" t="str">
            <v>5000.08</v>
          </cell>
          <cell r="G6001" t="str">
            <v>Salaries Longevity Pay</v>
          </cell>
          <cell r="H6001">
            <v>0</v>
          </cell>
          <cell r="I6001">
            <v>0</v>
          </cell>
          <cell r="J6001">
            <v>0</v>
          </cell>
          <cell r="K6001">
            <v>0</v>
          </cell>
          <cell r="L6001">
            <v>0</v>
          </cell>
          <cell r="M6001">
            <v>0</v>
          </cell>
          <cell r="N6001">
            <v>0</v>
          </cell>
          <cell r="O6001" t="str">
            <v>+++</v>
          </cell>
        </row>
        <row r="6002">
          <cell r="A6002" t="str">
            <v>430.45.40.000-5000.11</v>
          </cell>
          <cell r="B6002" t="str">
            <v>430</v>
          </cell>
          <cell r="C6002" t="str">
            <v>45</v>
          </cell>
          <cell r="D6002" t="str">
            <v>40</v>
          </cell>
          <cell r="E6002" t="str">
            <v>000</v>
          </cell>
          <cell r="F6002" t="str">
            <v>5000.11</v>
          </cell>
          <cell r="G6002" t="str">
            <v>Salaries Worker's Comp</v>
          </cell>
          <cell r="H6002">
            <v>0</v>
          </cell>
          <cell r="I6002">
            <v>0</v>
          </cell>
          <cell r="J6002">
            <v>0</v>
          </cell>
          <cell r="K6002">
            <v>0</v>
          </cell>
          <cell r="L6002">
            <v>0</v>
          </cell>
          <cell r="M6002">
            <v>0</v>
          </cell>
          <cell r="N6002">
            <v>0</v>
          </cell>
          <cell r="O6002" t="str">
            <v>+++</v>
          </cell>
        </row>
        <row r="6003">
          <cell r="A6003" t="str">
            <v>430.45.40.000-5000.99</v>
          </cell>
          <cell r="B6003" t="str">
            <v>430</v>
          </cell>
          <cell r="C6003" t="str">
            <v>45</v>
          </cell>
          <cell r="D6003" t="str">
            <v>40</v>
          </cell>
          <cell r="E6003" t="str">
            <v>000</v>
          </cell>
          <cell r="F6003" t="str">
            <v>5000.99</v>
          </cell>
          <cell r="G6003" t="str">
            <v>Salaries New Personnel Requests</v>
          </cell>
          <cell r="H6003">
            <v>0</v>
          </cell>
          <cell r="I6003">
            <v>0</v>
          </cell>
          <cell r="J6003">
            <v>0</v>
          </cell>
          <cell r="K6003">
            <v>0</v>
          </cell>
          <cell r="L6003">
            <v>0</v>
          </cell>
          <cell r="M6003">
            <v>0</v>
          </cell>
          <cell r="N6003">
            <v>0</v>
          </cell>
          <cell r="O6003" t="str">
            <v>+++</v>
          </cell>
        </row>
        <row r="6004">
          <cell r="A6004" t="str">
            <v>430.45.40.000-5100.00</v>
          </cell>
          <cell r="B6004" t="str">
            <v>430</v>
          </cell>
          <cell r="C6004" t="str">
            <v>45</v>
          </cell>
          <cell r="D6004" t="str">
            <v>40</v>
          </cell>
          <cell r="E6004" t="str">
            <v>000</v>
          </cell>
          <cell r="F6004" t="str">
            <v>5100.00</v>
          </cell>
          <cell r="G6004" t="str">
            <v>Benefits PERS Pool Liability</v>
          </cell>
          <cell r="H6004">
            <v>0</v>
          </cell>
          <cell r="I6004">
            <v>0</v>
          </cell>
          <cell r="J6004">
            <v>0</v>
          </cell>
          <cell r="K6004">
            <v>0</v>
          </cell>
          <cell r="L6004">
            <v>0</v>
          </cell>
          <cell r="M6004">
            <v>0</v>
          </cell>
          <cell r="N6004">
            <v>0</v>
          </cell>
          <cell r="O6004" t="str">
            <v>+++</v>
          </cell>
        </row>
        <row r="6005">
          <cell r="A6005" t="str">
            <v>430.45.40.000-5100.01</v>
          </cell>
          <cell r="B6005" t="str">
            <v>430</v>
          </cell>
          <cell r="C6005" t="str">
            <v>45</v>
          </cell>
          <cell r="D6005" t="str">
            <v>40</v>
          </cell>
          <cell r="E6005" t="str">
            <v>000</v>
          </cell>
          <cell r="F6005" t="str">
            <v>5100.01</v>
          </cell>
          <cell r="G6005" t="str">
            <v>Benefits Retirement</v>
          </cell>
          <cell r="H6005">
            <v>0</v>
          </cell>
          <cell r="I6005">
            <v>0</v>
          </cell>
          <cell r="J6005">
            <v>0</v>
          </cell>
          <cell r="K6005">
            <v>0</v>
          </cell>
          <cell r="L6005">
            <v>0</v>
          </cell>
          <cell r="M6005">
            <v>0</v>
          </cell>
          <cell r="N6005">
            <v>0</v>
          </cell>
          <cell r="O6005" t="str">
            <v>+++</v>
          </cell>
        </row>
        <row r="6006">
          <cell r="A6006" t="str">
            <v>430.45.40.000-5100.02</v>
          </cell>
          <cell r="B6006" t="str">
            <v>430</v>
          </cell>
          <cell r="C6006" t="str">
            <v>45</v>
          </cell>
          <cell r="D6006" t="str">
            <v>40</v>
          </cell>
          <cell r="E6006" t="str">
            <v>000</v>
          </cell>
          <cell r="F6006" t="str">
            <v>5100.02</v>
          </cell>
          <cell r="G6006" t="str">
            <v>Benefits Health Insurance</v>
          </cell>
          <cell r="H6006">
            <v>0</v>
          </cell>
          <cell r="I6006">
            <v>0</v>
          </cell>
          <cell r="J6006">
            <v>0</v>
          </cell>
          <cell r="K6006">
            <v>0</v>
          </cell>
          <cell r="L6006">
            <v>0</v>
          </cell>
          <cell r="M6006">
            <v>0</v>
          </cell>
          <cell r="N6006">
            <v>0</v>
          </cell>
          <cell r="O6006" t="str">
            <v>+++</v>
          </cell>
        </row>
        <row r="6007">
          <cell r="A6007" t="str">
            <v>430.45.40.000-5100.03</v>
          </cell>
          <cell r="B6007" t="str">
            <v>430</v>
          </cell>
          <cell r="C6007" t="str">
            <v>45</v>
          </cell>
          <cell r="D6007" t="str">
            <v>40</v>
          </cell>
          <cell r="E6007" t="str">
            <v>000</v>
          </cell>
          <cell r="F6007" t="str">
            <v>5100.03</v>
          </cell>
          <cell r="G6007" t="str">
            <v>Benefits Dental Insurance</v>
          </cell>
          <cell r="H6007">
            <v>0</v>
          </cell>
          <cell r="I6007">
            <v>0</v>
          </cell>
          <cell r="J6007">
            <v>0</v>
          </cell>
          <cell r="K6007">
            <v>0</v>
          </cell>
          <cell r="L6007">
            <v>0</v>
          </cell>
          <cell r="M6007">
            <v>0</v>
          </cell>
          <cell r="N6007">
            <v>0</v>
          </cell>
          <cell r="O6007" t="str">
            <v>+++</v>
          </cell>
        </row>
        <row r="6008">
          <cell r="A6008" t="str">
            <v>430.45.40.000-5100.04</v>
          </cell>
          <cell r="B6008" t="str">
            <v>430</v>
          </cell>
          <cell r="C6008" t="str">
            <v>45</v>
          </cell>
          <cell r="D6008" t="str">
            <v>40</v>
          </cell>
          <cell r="E6008" t="str">
            <v>000</v>
          </cell>
          <cell r="F6008" t="str">
            <v>5100.04</v>
          </cell>
          <cell r="G6008" t="str">
            <v>Benefits Vision Insurance</v>
          </cell>
          <cell r="H6008">
            <v>0</v>
          </cell>
          <cell r="I6008">
            <v>0</v>
          </cell>
          <cell r="J6008">
            <v>0</v>
          </cell>
          <cell r="K6008">
            <v>0</v>
          </cell>
          <cell r="L6008">
            <v>0</v>
          </cell>
          <cell r="M6008">
            <v>0</v>
          </cell>
          <cell r="N6008">
            <v>0</v>
          </cell>
          <cell r="O6008" t="str">
            <v>+++</v>
          </cell>
        </row>
        <row r="6009">
          <cell r="A6009" t="str">
            <v>430.45.40.000-5100.05</v>
          </cell>
          <cell r="B6009" t="str">
            <v>430</v>
          </cell>
          <cell r="C6009" t="str">
            <v>45</v>
          </cell>
          <cell r="D6009" t="str">
            <v>40</v>
          </cell>
          <cell r="E6009" t="str">
            <v>000</v>
          </cell>
          <cell r="F6009" t="str">
            <v>5100.05</v>
          </cell>
          <cell r="G6009" t="str">
            <v>Benefits Life Insurance</v>
          </cell>
          <cell r="H6009">
            <v>0</v>
          </cell>
          <cell r="I6009">
            <v>0</v>
          </cell>
          <cell r="J6009">
            <v>0</v>
          </cell>
          <cell r="K6009">
            <v>0</v>
          </cell>
          <cell r="L6009">
            <v>0</v>
          </cell>
          <cell r="M6009">
            <v>0</v>
          </cell>
          <cell r="N6009">
            <v>0</v>
          </cell>
          <cell r="O6009" t="str">
            <v>+++</v>
          </cell>
        </row>
        <row r="6010">
          <cell r="A6010" t="str">
            <v>430.45.40.000-5100.06</v>
          </cell>
          <cell r="B6010" t="str">
            <v>430</v>
          </cell>
          <cell r="C6010" t="str">
            <v>45</v>
          </cell>
          <cell r="D6010" t="str">
            <v>40</v>
          </cell>
          <cell r="E6010" t="str">
            <v>000</v>
          </cell>
          <cell r="F6010" t="str">
            <v>5100.06</v>
          </cell>
          <cell r="G6010" t="str">
            <v>Benefits Worker's Comp</v>
          </cell>
          <cell r="H6010">
            <v>0</v>
          </cell>
          <cell r="I6010">
            <v>0</v>
          </cell>
          <cell r="J6010">
            <v>0</v>
          </cell>
          <cell r="K6010">
            <v>0</v>
          </cell>
          <cell r="L6010">
            <v>0</v>
          </cell>
          <cell r="M6010">
            <v>0</v>
          </cell>
          <cell r="N6010">
            <v>0</v>
          </cell>
          <cell r="O6010" t="str">
            <v>+++</v>
          </cell>
        </row>
        <row r="6011">
          <cell r="A6011" t="str">
            <v>430.45.40.000-5100.07</v>
          </cell>
          <cell r="B6011" t="str">
            <v>430</v>
          </cell>
          <cell r="C6011" t="str">
            <v>45</v>
          </cell>
          <cell r="D6011" t="str">
            <v>40</v>
          </cell>
          <cell r="E6011" t="str">
            <v>000</v>
          </cell>
          <cell r="F6011" t="str">
            <v>5100.07</v>
          </cell>
          <cell r="G6011" t="str">
            <v>Benefits Long Term Disability</v>
          </cell>
          <cell r="H6011">
            <v>0</v>
          </cell>
          <cell r="I6011">
            <v>0</v>
          </cell>
          <cell r="J6011">
            <v>0</v>
          </cell>
          <cell r="K6011">
            <v>0</v>
          </cell>
          <cell r="L6011">
            <v>0</v>
          </cell>
          <cell r="M6011">
            <v>0</v>
          </cell>
          <cell r="N6011">
            <v>0</v>
          </cell>
          <cell r="O6011" t="str">
            <v>+++</v>
          </cell>
        </row>
        <row r="6012">
          <cell r="A6012" t="str">
            <v>430.45.40.000-5100.08</v>
          </cell>
          <cell r="B6012" t="str">
            <v>430</v>
          </cell>
          <cell r="C6012" t="str">
            <v>45</v>
          </cell>
          <cell r="D6012" t="str">
            <v>40</v>
          </cell>
          <cell r="E6012" t="str">
            <v>000</v>
          </cell>
          <cell r="F6012" t="str">
            <v>5100.08</v>
          </cell>
          <cell r="G6012" t="str">
            <v>Benefits Deferred Compensation</v>
          </cell>
          <cell r="H6012">
            <v>0</v>
          </cell>
          <cell r="I6012">
            <v>0</v>
          </cell>
          <cell r="J6012">
            <v>0</v>
          </cell>
          <cell r="K6012">
            <v>0</v>
          </cell>
          <cell r="L6012">
            <v>0</v>
          </cell>
          <cell r="M6012">
            <v>0</v>
          </cell>
          <cell r="N6012">
            <v>0</v>
          </cell>
          <cell r="O6012" t="str">
            <v>+++</v>
          </cell>
        </row>
        <row r="6013">
          <cell r="A6013" t="str">
            <v>430.45.40.000-5100.09</v>
          </cell>
          <cell r="B6013" t="str">
            <v>430</v>
          </cell>
          <cell r="C6013" t="str">
            <v>45</v>
          </cell>
          <cell r="D6013" t="str">
            <v>40</v>
          </cell>
          <cell r="E6013" t="str">
            <v>000</v>
          </cell>
          <cell r="F6013" t="str">
            <v>5100.09</v>
          </cell>
          <cell r="G6013" t="str">
            <v>Benefits Unemployment Insurance</v>
          </cell>
          <cell r="H6013">
            <v>0</v>
          </cell>
          <cell r="I6013">
            <v>0</v>
          </cell>
          <cell r="J6013">
            <v>0</v>
          </cell>
          <cell r="K6013">
            <v>0</v>
          </cell>
          <cell r="L6013">
            <v>0</v>
          </cell>
          <cell r="M6013">
            <v>0</v>
          </cell>
          <cell r="N6013">
            <v>0</v>
          </cell>
          <cell r="O6013" t="str">
            <v>+++</v>
          </cell>
        </row>
        <row r="6014">
          <cell r="A6014" t="str">
            <v>430.45.40.000-5100.11</v>
          </cell>
          <cell r="B6014" t="str">
            <v>430</v>
          </cell>
          <cell r="C6014" t="str">
            <v>45</v>
          </cell>
          <cell r="D6014" t="str">
            <v>40</v>
          </cell>
          <cell r="E6014" t="str">
            <v>000</v>
          </cell>
          <cell r="F6014" t="str">
            <v>5100.11</v>
          </cell>
          <cell r="G6014" t="str">
            <v>Benefits Medicare</v>
          </cell>
          <cell r="H6014">
            <v>0</v>
          </cell>
          <cell r="I6014">
            <v>0</v>
          </cell>
          <cell r="J6014">
            <v>0</v>
          </cell>
          <cell r="K6014">
            <v>0</v>
          </cell>
          <cell r="L6014">
            <v>0</v>
          </cell>
          <cell r="M6014">
            <v>0</v>
          </cell>
          <cell r="N6014">
            <v>0</v>
          </cell>
          <cell r="O6014" t="str">
            <v>+++</v>
          </cell>
        </row>
        <row r="6015">
          <cell r="A6015" t="str">
            <v>430.45.40.000-5100.15</v>
          </cell>
          <cell r="B6015" t="str">
            <v>430</v>
          </cell>
          <cell r="C6015" t="str">
            <v>45</v>
          </cell>
          <cell r="D6015" t="str">
            <v>40</v>
          </cell>
          <cell r="E6015" t="str">
            <v>000</v>
          </cell>
          <cell r="F6015" t="str">
            <v>5100.15</v>
          </cell>
          <cell r="G6015" t="str">
            <v>Benefits Cell Phone Allowance</v>
          </cell>
          <cell r="H6015">
            <v>0</v>
          </cell>
          <cell r="I6015">
            <v>0</v>
          </cell>
          <cell r="J6015">
            <v>0</v>
          </cell>
          <cell r="K6015">
            <v>0</v>
          </cell>
          <cell r="L6015">
            <v>0</v>
          </cell>
          <cell r="M6015">
            <v>0</v>
          </cell>
          <cell r="N6015">
            <v>0</v>
          </cell>
          <cell r="O6015" t="str">
            <v>+++</v>
          </cell>
        </row>
        <row r="6016">
          <cell r="A6016" t="str">
            <v>430.45.40.000-5100.17</v>
          </cell>
          <cell r="B6016" t="str">
            <v>430</v>
          </cell>
          <cell r="C6016" t="str">
            <v>45</v>
          </cell>
          <cell r="D6016" t="str">
            <v>40</v>
          </cell>
          <cell r="E6016" t="str">
            <v>000</v>
          </cell>
          <cell r="F6016" t="str">
            <v>5100.17</v>
          </cell>
          <cell r="G6016" t="str">
            <v>Benefits Other Post Employment Benefits</v>
          </cell>
          <cell r="H6016">
            <v>0</v>
          </cell>
          <cell r="I6016">
            <v>0</v>
          </cell>
          <cell r="J6016">
            <v>0</v>
          </cell>
          <cell r="K6016">
            <v>0</v>
          </cell>
          <cell r="L6016">
            <v>0</v>
          </cell>
          <cell r="M6016">
            <v>0</v>
          </cell>
          <cell r="N6016">
            <v>0</v>
          </cell>
          <cell r="O6016" t="str">
            <v>+++</v>
          </cell>
        </row>
        <row r="6017">
          <cell r="A6017" t="str">
            <v>430.45.40.000-6000.01</v>
          </cell>
          <cell r="B6017" t="str">
            <v>430</v>
          </cell>
          <cell r="C6017" t="str">
            <v>45</v>
          </cell>
          <cell r="D6017" t="str">
            <v>40</v>
          </cell>
          <cell r="E6017" t="str">
            <v>000</v>
          </cell>
          <cell r="F6017" t="str">
            <v>6000.01</v>
          </cell>
          <cell r="G6017" t="str">
            <v>Professional Services General</v>
          </cell>
          <cell r="H6017">
            <v>0</v>
          </cell>
          <cell r="I6017">
            <v>0</v>
          </cell>
          <cell r="J6017">
            <v>0</v>
          </cell>
          <cell r="K6017">
            <v>0</v>
          </cell>
          <cell r="L6017">
            <v>0</v>
          </cell>
          <cell r="M6017">
            <v>0</v>
          </cell>
          <cell r="N6017">
            <v>0</v>
          </cell>
          <cell r="O6017" t="str">
            <v>+++</v>
          </cell>
        </row>
        <row r="6018">
          <cell r="A6018" t="str">
            <v>430.45.40.000-6000.10</v>
          </cell>
          <cell r="B6018" t="str">
            <v>430</v>
          </cell>
          <cell r="C6018" t="str">
            <v>45</v>
          </cell>
          <cell r="D6018" t="str">
            <v>40</v>
          </cell>
          <cell r="E6018" t="str">
            <v>000</v>
          </cell>
          <cell r="F6018" t="str">
            <v>6000.10</v>
          </cell>
          <cell r="G6018" t="str">
            <v>Professional Services Consultant</v>
          </cell>
          <cell r="H6018">
            <v>0</v>
          </cell>
          <cell r="I6018">
            <v>0</v>
          </cell>
          <cell r="J6018">
            <v>0</v>
          </cell>
          <cell r="K6018">
            <v>0</v>
          </cell>
          <cell r="L6018">
            <v>0</v>
          </cell>
          <cell r="M6018">
            <v>0</v>
          </cell>
          <cell r="N6018">
            <v>0</v>
          </cell>
          <cell r="O6018" t="str">
            <v>+++</v>
          </cell>
        </row>
        <row r="6019">
          <cell r="A6019" t="str">
            <v>430.45.40.000-6000.12</v>
          </cell>
          <cell r="B6019" t="str">
            <v>430</v>
          </cell>
          <cell r="C6019" t="str">
            <v>45</v>
          </cell>
          <cell r="D6019" t="str">
            <v>40</v>
          </cell>
          <cell r="E6019" t="str">
            <v>000</v>
          </cell>
          <cell r="F6019" t="str">
            <v>6000.12</v>
          </cell>
          <cell r="G6019" t="str">
            <v>Professional Services Contract Services</v>
          </cell>
          <cell r="H6019">
            <v>0</v>
          </cell>
          <cell r="I6019">
            <v>0</v>
          </cell>
          <cell r="J6019">
            <v>0</v>
          </cell>
          <cell r="K6019">
            <v>0</v>
          </cell>
          <cell r="L6019">
            <v>0</v>
          </cell>
          <cell r="M6019">
            <v>0</v>
          </cell>
          <cell r="N6019">
            <v>0</v>
          </cell>
          <cell r="O6019" t="str">
            <v>+++</v>
          </cell>
        </row>
        <row r="6020">
          <cell r="A6020" t="str">
            <v>430.45.40.000-6000.13</v>
          </cell>
          <cell r="B6020" t="str">
            <v>430</v>
          </cell>
          <cell r="C6020" t="str">
            <v>45</v>
          </cell>
          <cell r="D6020" t="str">
            <v>40</v>
          </cell>
          <cell r="E6020" t="str">
            <v>000</v>
          </cell>
          <cell r="F6020" t="str">
            <v>6000.13</v>
          </cell>
          <cell r="G6020" t="str">
            <v>Professional Services Compliance Monitoring</v>
          </cell>
          <cell r="H6020">
            <v>0</v>
          </cell>
          <cell r="I6020">
            <v>0</v>
          </cell>
          <cell r="J6020">
            <v>0</v>
          </cell>
          <cell r="K6020">
            <v>0</v>
          </cell>
          <cell r="L6020">
            <v>0</v>
          </cell>
          <cell r="M6020">
            <v>0</v>
          </cell>
          <cell r="N6020">
            <v>0</v>
          </cell>
          <cell r="O6020" t="str">
            <v>+++</v>
          </cell>
        </row>
        <row r="6021">
          <cell r="A6021" t="str">
            <v>430.45.40.000-6000.14</v>
          </cell>
          <cell r="B6021" t="str">
            <v>430</v>
          </cell>
          <cell r="C6021" t="str">
            <v>45</v>
          </cell>
          <cell r="D6021" t="str">
            <v>40</v>
          </cell>
          <cell r="E6021" t="str">
            <v>000</v>
          </cell>
          <cell r="F6021" t="str">
            <v>6000.14</v>
          </cell>
          <cell r="G6021" t="str">
            <v>Professional Services IW Pre Analysis</v>
          </cell>
          <cell r="H6021">
            <v>0</v>
          </cell>
          <cell r="I6021">
            <v>0</v>
          </cell>
          <cell r="J6021">
            <v>0</v>
          </cell>
          <cell r="K6021">
            <v>0</v>
          </cell>
          <cell r="L6021">
            <v>0</v>
          </cell>
          <cell r="M6021">
            <v>0</v>
          </cell>
          <cell r="N6021">
            <v>0</v>
          </cell>
          <cell r="O6021" t="str">
            <v>+++</v>
          </cell>
        </row>
        <row r="6022">
          <cell r="A6022" t="str">
            <v>430.45.40.000-6000.18</v>
          </cell>
          <cell r="B6022" t="str">
            <v>430</v>
          </cell>
          <cell r="C6022" t="str">
            <v>45</v>
          </cell>
          <cell r="D6022" t="str">
            <v>40</v>
          </cell>
          <cell r="E6022" t="str">
            <v>000</v>
          </cell>
          <cell r="F6022" t="str">
            <v>6000.18</v>
          </cell>
          <cell r="G6022" t="str">
            <v>Professional Services Legal</v>
          </cell>
          <cell r="H6022">
            <v>0</v>
          </cell>
          <cell r="I6022">
            <v>0</v>
          </cell>
          <cell r="J6022">
            <v>0</v>
          </cell>
          <cell r="K6022">
            <v>0</v>
          </cell>
          <cell r="L6022">
            <v>0</v>
          </cell>
          <cell r="M6022">
            <v>0</v>
          </cell>
          <cell r="N6022">
            <v>0</v>
          </cell>
          <cell r="O6022" t="str">
            <v>+++</v>
          </cell>
        </row>
        <row r="6023">
          <cell r="A6023" t="str">
            <v>430.45.40.000-6100.01</v>
          </cell>
          <cell r="B6023" t="str">
            <v>430</v>
          </cell>
          <cell r="C6023" t="str">
            <v>45</v>
          </cell>
          <cell r="D6023" t="str">
            <v>40</v>
          </cell>
          <cell r="E6023" t="str">
            <v>000</v>
          </cell>
          <cell r="F6023" t="str">
            <v>6100.01</v>
          </cell>
          <cell r="G6023" t="str">
            <v>Utilities Electric</v>
          </cell>
          <cell r="H6023">
            <v>0</v>
          </cell>
          <cell r="I6023">
            <v>0</v>
          </cell>
          <cell r="J6023">
            <v>0</v>
          </cell>
          <cell r="K6023">
            <v>0</v>
          </cell>
          <cell r="L6023">
            <v>0</v>
          </cell>
          <cell r="M6023">
            <v>0</v>
          </cell>
          <cell r="N6023">
            <v>0</v>
          </cell>
          <cell r="O6023" t="str">
            <v>+++</v>
          </cell>
        </row>
        <row r="6024">
          <cell r="A6024" t="str">
            <v>430.45.40.000-6100.02</v>
          </cell>
          <cell r="B6024" t="str">
            <v>430</v>
          </cell>
          <cell r="C6024" t="str">
            <v>45</v>
          </cell>
          <cell r="D6024" t="str">
            <v>40</v>
          </cell>
          <cell r="E6024" t="str">
            <v>000</v>
          </cell>
          <cell r="F6024" t="str">
            <v>6100.02</v>
          </cell>
          <cell r="G6024" t="str">
            <v>Utilities Telephone</v>
          </cell>
          <cell r="H6024">
            <v>0</v>
          </cell>
          <cell r="I6024">
            <v>0</v>
          </cell>
          <cell r="J6024">
            <v>0</v>
          </cell>
          <cell r="K6024">
            <v>0</v>
          </cell>
          <cell r="L6024">
            <v>0</v>
          </cell>
          <cell r="M6024">
            <v>0</v>
          </cell>
          <cell r="N6024">
            <v>0</v>
          </cell>
          <cell r="O6024" t="str">
            <v>+++</v>
          </cell>
        </row>
        <row r="6025">
          <cell r="A6025" t="str">
            <v>430.45.40.000-6100.03</v>
          </cell>
          <cell r="B6025" t="str">
            <v>430</v>
          </cell>
          <cell r="C6025" t="str">
            <v>45</v>
          </cell>
          <cell r="D6025" t="str">
            <v>40</v>
          </cell>
          <cell r="E6025" t="str">
            <v>000</v>
          </cell>
          <cell r="F6025" t="str">
            <v>6100.03</v>
          </cell>
          <cell r="G6025" t="str">
            <v>Utilities Data Transmission / ISP</v>
          </cell>
          <cell r="H6025">
            <v>0</v>
          </cell>
          <cell r="I6025">
            <v>0</v>
          </cell>
          <cell r="J6025">
            <v>0</v>
          </cell>
          <cell r="K6025">
            <v>0</v>
          </cell>
          <cell r="L6025">
            <v>0</v>
          </cell>
          <cell r="M6025">
            <v>0</v>
          </cell>
          <cell r="N6025">
            <v>0</v>
          </cell>
          <cell r="O6025" t="str">
            <v>+++</v>
          </cell>
        </row>
        <row r="6026">
          <cell r="A6026" t="str">
            <v>430.45.40.000-6200.01</v>
          </cell>
          <cell r="B6026" t="str">
            <v>430</v>
          </cell>
          <cell r="C6026" t="str">
            <v>45</v>
          </cell>
          <cell r="D6026" t="str">
            <v>40</v>
          </cell>
          <cell r="E6026" t="str">
            <v>000</v>
          </cell>
          <cell r="F6026" t="str">
            <v>6200.01</v>
          </cell>
          <cell r="G6026" t="str">
            <v>Supplies Office</v>
          </cell>
          <cell r="H6026">
            <v>0</v>
          </cell>
          <cell r="I6026">
            <v>0</v>
          </cell>
          <cell r="J6026">
            <v>0</v>
          </cell>
          <cell r="K6026">
            <v>0</v>
          </cell>
          <cell r="L6026">
            <v>0</v>
          </cell>
          <cell r="M6026">
            <v>0</v>
          </cell>
          <cell r="N6026">
            <v>0</v>
          </cell>
          <cell r="O6026" t="str">
            <v>+++</v>
          </cell>
        </row>
        <row r="6027">
          <cell r="A6027" t="str">
            <v>430.45.40.000-6200.02</v>
          </cell>
          <cell r="B6027" t="str">
            <v>430</v>
          </cell>
          <cell r="C6027" t="str">
            <v>45</v>
          </cell>
          <cell r="D6027" t="str">
            <v>40</v>
          </cell>
          <cell r="E6027" t="str">
            <v>000</v>
          </cell>
          <cell r="F6027" t="str">
            <v>6200.02</v>
          </cell>
          <cell r="G6027" t="str">
            <v>Supplies Special Department</v>
          </cell>
          <cell r="H6027">
            <v>0</v>
          </cell>
          <cell r="I6027">
            <v>0</v>
          </cell>
          <cell r="J6027">
            <v>0</v>
          </cell>
          <cell r="K6027">
            <v>0</v>
          </cell>
          <cell r="L6027">
            <v>0</v>
          </cell>
          <cell r="M6027">
            <v>0</v>
          </cell>
          <cell r="N6027">
            <v>0</v>
          </cell>
          <cell r="O6027" t="str">
            <v>+++</v>
          </cell>
        </row>
        <row r="6028">
          <cell r="A6028" t="str">
            <v>430.45.40.000-6200.03</v>
          </cell>
          <cell r="B6028" t="str">
            <v>430</v>
          </cell>
          <cell r="C6028" t="str">
            <v>45</v>
          </cell>
          <cell r="D6028" t="str">
            <v>40</v>
          </cell>
          <cell r="E6028" t="str">
            <v>000</v>
          </cell>
          <cell r="F6028" t="str">
            <v>6200.03</v>
          </cell>
          <cell r="G6028" t="str">
            <v>Supplies Copier Maintenance &amp; Supplies</v>
          </cell>
          <cell r="H6028">
            <v>0</v>
          </cell>
          <cell r="I6028">
            <v>0</v>
          </cell>
          <cell r="J6028">
            <v>0</v>
          </cell>
          <cell r="K6028">
            <v>0</v>
          </cell>
          <cell r="L6028">
            <v>0</v>
          </cell>
          <cell r="M6028">
            <v>0</v>
          </cell>
          <cell r="N6028">
            <v>0</v>
          </cell>
          <cell r="O6028" t="str">
            <v>+++</v>
          </cell>
        </row>
        <row r="6029">
          <cell r="A6029" t="str">
            <v>430.45.40.000-6200.04</v>
          </cell>
          <cell r="B6029" t="str">
            <v>430</v>
          </cell>
          <cell r="C6029" t="str">
            <v>45</v>
          </cell>
          <cell r="D6029" t="str">
            <v>40</v>
          </cell>
          <cell r="E6029" t="str">
            <v>000</v>
          </cell>
          <cell r="F6029" t="str">
            <v>6200.04</v>
          </cell>
          <cell r="G6029" t="str">
            <v>Supplies Postage</v>
          </cell>
          <cell r="H6029">
            <v>0</v>
          </cell>
          <cell r="I6029">
            <v>0</v>
          </cell>
          <cell r="J6029">
            <v>0</v>
          </cell>
          <cell r="K6029">
            <v>0</v>
          </cell>
          <cell r="L6029">
            <v>0</v>
          </cell>
          <cell r="M6029">
            <v>0</v>
          </cell>
          <cell r="N6029">
            <v>0</v>
          </cell>
          <cell r="O6029" t="str">
            <v>+++</v>
          </cell>
        </row>
        <row r="6030">
          <cell r="A6030" t="str">
            <v>430.45.40.000-6200.05</v>
          </cell>
          <cell r="B6030" t="str">
            <v>430</v>
          </cell>
          <cell r="C6030" t="str">
            <v>45</v>
          </cell>
          <cell r="D6030" t="str">
            <v>40</v>
          </cell>
          <cell r="E6030" t="str">
            <v>000</v>
          </cell>
          <cell r="F6030" t="str">
            <v>6200.05</v>
          </cell>
          <cell r="G6030" t="str">
            <v>Supplies Gasoline</v>
          </cell>
          <cell r="H6030">
            <v>0</v>
          </cell>
          <cell r="I6030">
            <v>0</v>
          </cell>
          <cell r="J6030">
            <v>0</v>
          </cell>
          <cell r="K6030">
            <v>0</v>
          </cell>
          <cell r="L6030">
            <v>0</v>
          </cell>
          <cell r="M6030">
            <v>0</v>
          </cell>
          <cell r="N6030">
            <v>0</v>
          </cell>
          <cell r="O6030" t="str">
            <v>+++</v>
          </cell>
        </row>
        <row r="6031">
          <cell r="A6031" t="str">
            <v>430.45.40.000-6200.09</v>
          </cell>
          <cell r="B6031" t="str">
            <v>430</v>
          </cell>
          <cell r="C6031" t="str">
            <v>45</v>
          </cell>
          <cell r="D6031" t="str">
            <v>40</v>
          </cell>
          <cell r="E6031" t="str">
            <v>000</v>
          </cell>
          <cell r="F6031" t="str">
            <v>6200.09</v>
          </cell>
          <cell r="G6031" t="str">
            <v>Supplies Data Processing</v>
          </cell>
          <cell r="H6031">
            <v>0</v>
          </cell>
          <cell r="I6031">
            <v>0</v>
          </cell>
          <cell r="J6031">
            <v>0</v>
          </cell>
          <cell r="K6031">
            <v>0</v>
          </cell>
          <cell r="L6031">
            <v>0</v>
          </cell>
          <cell r="M6031">
            <v>0</v>
          </cell>
          <cell r="N6031">
            <v>0</v>
          </cell>
          <cell r="O6031" t="str">
            <v>+++</v>
          </cell>
        </row>
        <row r="6032">
          <cell r="A6032" t="str">
            <v>430.45.40.000-6300.01</v>
          </cell>
          <cell r="B6032" t="str">
            <v>430</v>
          </cell>
          <cell r="C6032" t="str">
            <v>45</v>
          </cell>
          <cell r="D6032" t="str">
            <v>40</v>
          </cell>
          <cell r="E6032" t="str">
            <v>000</v>
          </cell>
          <cell r="F6032" t="str">
            <v>6300.01</v>
          </cell>
          <cell r="G6032" t="str">
            <v>Dues &amp; Subscriptions Memberships</v>
          </cell>
          <cell r="H6032">
            <v>0</v>
          </cell>
          <cell r="I6032">
            <v>0</v>
          </cell>
          <cell r="J6032">
            <v>0</v>
          </cell>
          <cell r="K6032">
            <v>0</v>
          </cell>
          <cell r="L6032">
            <v>0</v>
          </cell>
          <cell r="M6032">
            <v>0</v>
          </cell>
          <cell r="N6032">
            <v>0</v>
          </cell>
          <cell r="O6032" t="str">
            <v>+++</v>
          </cell>
        </row>
        <row r="6033">
          <cell r="A6033" t="str">
            <v>430.45.40.000-6300.02</v>
          </cell>
          <cell r="B6033" t="str">
            <v>430</v>
          </cell>
          <cell r="C6033" t="str">
            <v>45</v>
          </cell>
          <cell r="D6033" t="str">
            <v>40</v>
          </cell>
          <cell r="E6033" t="str">
            <v>000</v>
          </cell>
          <cell r="F6033" t="str">
            <v>6300.02</v>
          </cell>
          <cell r="G6033" t="str">
            <v>Dues &amp; Subscriptions Publications</v>
          </cell>
          <cell r="H6033">
            <v>0</v>
          </cell>
          <cell r="I6033">
            <v>0</v>
          </cell>
          <cell r="J6033">
            <v>0</v>
          </cell>
          <cell r="K6033">
            <v>0</v>
          </cell>
          <cell r="L6033">
            <v>0</v>
          </cell>
          <cell r="M6033">
            <v>0</v>
          </cell>
          <cell r="N6033">
            <v>0</v>
          </cell>
          <cell r="O6033" t="str">
            <v>+++</v>
          </cell>
        </row>
        <row r="6034">
          <cell r="A6034" t="str">
            <v>430.45.40.000-6300.03</v>
          </cell>
          <cell r="B6034" t="str">
            <v>430</v>
          </cell>
          <cell r="C6034" t="str">
            <v>45</v>
          </cell>
          <cell r="D6034" t="str">
            <v>40</v>
          </cell>
          <cell r="E6034" t="str">
            <v>000</v>
          </cell>
          <cell r="F6034" t="str">
            <v>6300.03</v>
          </cell>
          <cell r="G6034" t="str">
            <v>Dues &amp; Subscriptions Certifications</v>
          </cell>
          <cell r="H6034">
            <v>0</v>
          </cell>
          <cell r="I6034">
            <v>0</v>
          </cell>
          <cell r="J6034">
            <v>0</v>
          </cell>
          <cell r="K6034">
            <v>0</v>
          </cell>
          <cell r="L6034">
            <v>0</v>
          </cell>
          <cell r="M6034">
            <v>0</v>
          </cell>
          <cell r="N6034">
            <v>0</v>
          </cell>
          <cell r="O6034" t="str">
            <v>+++</v>
          </cell>
        </row>
        <row r="6035">
          <cell r="A6035" t="str">
            <v>430.45.40.000-6350.01</v>
          </cell>
          <cell r="B6035" t="str">
            <v>430</v>
          </cell>
          <cell r="C6035" t="str">
            <v>45</v>
          </cell>
          <cell r="D6035" t="str">
            <v>40</v>
          </cell>
          <cell r="E6035" t="str">
            <v>000</v>
          </cell>
          <cell r="F6035" t="str">
            <v>6350.01</v>
          </cell>
          <cell r="G6035" t="str">
            <v>Maintenance Agreements &amp; Licenses License/Software Maintenance</v>
          </cell>
          <cell r="H6035">
            <v>0</v>
          </cell>
          <cell r="I6035">
            <v>0</v>
          </cell>
          <cell r="J6035">
            <v>0</v>
          </cell>
          <cell r="K6035">
            <v>0</v>
          </cell>
          <cell r="L6035">
            <v>0</v>
          </cell>
          <cell r="M6035">
            <v>0</v>
          </cell>
          <cell r="N6035">
            <v>0</v>
          </cell>
          <cell r="O6035" t="str">
            <v>+++</v>
          </cell>
        </row>
        <row r="6036">
          <cell r="A6036" t="str">
            <v>430.45.40.000-6350.02</v>
          </cell>
          <cell r="B6036" t="str">
            <v>430</v>
          </cell>
          <cell r="C6036" t="str">
            <v>45</v>
          </cell>
          <cell r="D6036" t="str">
            <v>40</v>
          </cell>
          <cell r="E6036" t="str">
            <v>000</v>
          </cell>
          <cell r="F6036" t="str">
            <v>6350.02</v>
          </cell>
          <cell r="G6036" t="str">
            <v>Maintenance Agreements &amp; Licenses Hardware Maintenance</v>
          </cell>
          <cell r="H6036">
            <v>0</v>
          </cell>
          <cell r="I6036">
            <v>0</v>
          </cell>
          <cell r="J6036">
            <v>0</v>
          </cell>
          <cell r="K6036">
            <v>0</v>
          </cell>
          <cell r="L6036">
            <v>0</v>
          </cell>
          <cell r="M6036">
            <v>0</v>
          </cell>
          <cell r="N6036">
            <v>0</v>
          </cell>
          <cell r="O6036" t="str">
            <v>+++</v>
          </cell>
        </row>
        <row r="6037">
          <cell r="A6037" t="str">
            <v>430.45.40.000-6350.03</v>
          </cell>
          <cell r="B6037" t="str">
            <v>430</v>
          </cell>
          <cell r="C6037" t="str">
            <v>45</v>
          </cell>
          <cell r="D6037" t="str">
            <v>40</v>
          </cell>
          <cell r="E6037" t="str">
            <v>000</v>
          </cell>
          <cell r="F6037" t="str">
            <v>6350.03</v>
          </cell>
          <cell r="G6037" t="str">
            <v>Maintenance Agreements &amp; Licenses Maintenance Agreements</v>
          </cell>
          <cell r="H6037">
            <v>0</v>
          </cell>
          <cell r="I6037">
            <v>0</v>
          </cell>
          <cell r="J6037">
            <v>0</v>
          </cell>
          <cell r="K6037">
            <v>0</v>
          </cell>
          <cell r="L6037">
            <v>0</v>
          </cell>
          <cell r="M6037">
            <v>0</v>
          </cell>
          <cell r="N6037">
            <v>0</v>
          </cell>
          <cell r="O6037" t="str">
            <v>+++</v>
          </cell>
        </row>
        <row r="6038">
          <cell r="A6038" t="str">
            <v>430.45.40.000-6350.04</v>
          </cell>
          <cell r="B6038" t="str">
            <v>430</v>
          </cell>
          <cell r="C6038" t="str">
            <v>45</v>
          </cell>
          <cell r="D6038" t="str">
            <v>40</v>
          </cell>
          <cell r="E6038" t="str">
            <v>000</v>
          </cell>
          <cell r="F6038" t="str">
            <v>6350.04</v>
          </cell>
          <cell r="G6038" t="str">
            <v>Maintenance Agreements &amp; Licenses SCADA</v>
          </cell>
          <cell r="H6038">
            <v>0</v>
          </cell>
          <cell r="I6038">
            <v>0</v>
          </cell>
          <cell r="J6038">
            <v>0</v>
          </cell>
          <cell r="K6038">
            <v>0</v>
          </cell>
          <cell r="L6038">
            <v>0</v>
          </cell>
          <cell r="M6038">
            <v>0</v>
          </cell>
          <cell r="N6038">
            <v>0</v>
          </cell>
          <cell r="O6038" t="str">
            <v>+++</v>
          </cell>
        </row>
        <row r="6039">
          <cell r="A6039" t="str">
            <v>430.45.40.000-6350.05</v>
          </cell>
          <cell r="B6039" t="str">
            <v>430</v>
          </cell>
          <cell r="C6039" t="str">
            <v>45</v>
          </cell>
          <cell r="D6039" t="str">
            <v>40</v>
          </cell>
          <cell r="E6039" t="str">
            <v>000</v>
          </cell>
          <cell r="F6039" t="str">
            <v>6350.05</v>
          </cell>
          <cell r="G6039" t="str">
            <v>Maintenance Agreements &amp; Licenses Traffic Control</v>
          </cell>
          <cell r="H6039">
            <v>0</v>
          </cell>
          <cell r="I6039">
            <v>0</v>
          </cell>
          <cell r="J6039">
            <v>0</v>
          </cell>
          <cell r="K6039">
            <v>0</v>
          </cell>
          <cell r="L6039">
            <v>0</v>
          </cell>
          <cell r="M6039">
            <v>0</v>
          </cell>
          <cell r="N6039">
            <v>0</v>
          </cell>
          <cell r="O6039" t="str">
            <v>+++</v>
          </cell>
        </row>
        <row r="6040">
          <cell r="A6040" t="str">
            <v>430.45.40.000-6350.06</v>
          </cell>
          <cell r="B6040" t="str">
            <v>430</v>
          </cell>
          <cell r="C6040" t="str">
            <v>45</v>
          </cell>
          <cell r="D6040" t="str">
            <v>40</v>
          </cell>
          <cell r="E6040" t="str">
            <v>000</v>
          </cell>
          <cell r="F6040" t="str">
            <v>6350.06</v>
          </cell>
          <cell r="G6040" t="str">
            <v>Maintenance Agreements &amp; Licenses Streetlights</v>
          </cell>
          <cell r="H6040">
            <v>0</v>
          </cell>
          <cell r="I6040">
            <v>0</v>
          </cell>
          <cell r="J6040">
            <v>0</v>
          </cell>
          <cell r="K6040">
            <v>0</v>
          </cell>
          <cell r="L6040">
            <v>0</v>
          </cell>
          <cell r="M6040">
            <v>0</v>
          </cell>
          <cell r="N6040">
            <v>0</v>
          </cell>
          <cell r="O6040" t="str">
            <v>+++</v>
          </cell>
        </row>
        <row r="6041">
          <cell r="A6041" t="str">
            <v>430.45.40.000-6400.01</v>
          </cell>
          <cell r="B6041" t="str">
            <v>430</v>
          </cell>
          <cell r="C6041" t="str">
            <v>45</v>
          </cell>
          <cell r="D6041" t="str">
            <v>40</v>
          </cell>
          <cell r="E6041" t="str">
            <v>000</v>
          </cell>
          <cell r="F6041" t="str">
            <v>6400.01</v>
          </cell>
          <cell r="G6041" t="str">
            <v>Repairs &amp; Maintenance Building</v>
          </cell>
          <cell r="H6041">
            <v>0</v>
          </cell>
          <cell r="I6041">
            <v>0</v>
          </cell>
          <cell r="J6041">
            <v>0</v>
          </cell>
          <cell r="K6041">
            <v>0</v>
          </cell>
          <cell r="L6041">
            <v>0</v>
          </cell>
          <cell r="M6041">
            <v>0</v>
          </cell>
          <cell r="N6041">
            <v>0</v>
          </cell>
          <cell r="O6041" t="str">
            <v>+++</v>
          </cell>
        </row>
        <row r="6042">
          <cell r="A6042" t="str">
            <v>430.45.40.000-6400.02</v>
          </cell>
          <cell r="B6042" t="str">
            <v>430</v>
          </cell>
          <cell r="C6042" t="str">
            <v>45</v>
          </cell>
          <cell r="D6042" t="str">
            <v>40</v>
          </cell>
          <cell r="E6042" t="str">
            <v>000</v>
          </cell>
          <cell r="F6042" t="str">
            <v>6400.02</v>
          </cell>
          <cell r="G6042" t="str">
            <v>Repairs &amp; Maintenance Minor Equipment/Other</v>
          </cell>
          <cell r="H6042">
            <v>0</v>
          </cell>
          <cell r="I6042">
            <v>0</v>
          </cell>
          <cell r="J6042">
            <v>0</v>
          </cell>
          <cell r="K6042">
            <v>0</v>
          </cell>
          <cell r="L6042">
            <v>0</v>
          </cell>
          <cell r="M6042">
            <v>0</v>
          </cell>
          <cell r="N6042">
            <v>0</v>
          </cell>
          <cell r="O6042" t="str">
            <v>+++</v>
          </cell>
        </row>
        <row r="6043">
          <cell r="A6043" t="str">
            <v>430.45.40.000-6400.03</v>
          </cell>
          <cell r="B6043" t="str">
            <v>430</v>
          </cell>
          <cell r="C6043" t="str">
            <v>45</v>
          </cell>
          <cell r="D6043" t="str">
            <v>40</v>
          </cell>
          <cell r="E6043" t="str">
            <v>000</v>
          </cell>
          <cell r="F6043" t="str">
            <v>6400.03</v>
          </cell>
          <cell r="G6043" t="str">
            <v>Repairs &amp; Maintenance Major Repair &amp; Contingency</v>
          </cell>
          <cell r="H6043">
            <v>0</v>
          </cell>
          <cell r="I6043">
            <v>0</v>
          </cell>
          <cell r="J6043">
            <v>0</v>
          </cell>
          <cell r="K6043">
            <v>0</v>
          </cell>
          <cell r="L6043">
            <v>0</v>
          </cell>
          <cell r="M6043">
            <v>0</v>
          </cell>
          <cell r="N6043">
            <v>0</v>
          </cell>
          <cell r="O6043" t="str">
            <v>+++</v>
          </cell>
        </row>
        <row r="6044">
          <cell r="A6044" t="str">
            <v>430.45.40.000-6400.04</v>
          </cell>
          <cell r="B6044" t="str">
            <v>430</v>
          </cell>
          <cell r="C6044" t="str">
            <v>45</v>
          </cell>
          <cell r="D6044" t="str">
            <v>40</v>
          </cell>
          <cell r="E6044" t="str">
            <v>000</v>
          </cell>
          <cell r="F6044" t="str">
            <v>6400.04</v>
          </cell>
          <cell r="G6044" t="str">
            <v>Repairs &amp; Maintenance Equipment Rental</v>
          </cell>
          <cell r="H6044">
            <v>0</v>
          </cell>
          <cell r="I6044">
            <v>0</v>
          </cell>
          <cell r="J6044">
            <v>0</v>
          </cell>
          <cell r="K6044">
            <v>0</v>
          </cell>
          <cell r="L6044">
            <v>0</v>
          </cell>
          <cell r="M6044">
            <v>0</v>
          </cell>
          <cell r="N6044">
            <v>0</v>
          </cell>
          <cell r="O6044" t="str">
            <v>+++</v>
          </cell>
        </row>
        <row r="6045">
          <cell r="A6045" t="str">
            <v>430.45.40.000-6400.05</v>
          </cell>
          <cell r="B6045" t="str">
            <v>430</v>
          </cell>
          <cell r="C6045" t="str">
            <v>45</v>
          </cell>
          <cell r="D6045" t="str">
            <v>40</v>
          </cell>
          <cell r="E6045" t="str">
            <v>000</v>
          </cell>
          <cell r="F6045" t="str">
            <v>6400.05</v>
          </cell>
          <cell r="G6045" t="str">
            <v>Repairs &amp; Maintenance Vehicle</v>
          </cell>
          <cell r="H6045">
            <v>0</v>
          </cell>
          <cell r="I6045">
            <v>0</v>
          </cell>
          <cell r="J6045">
            <v>0</v>
          </cell>
          <cell r="K6045">
            <v>0</v>
          </cell>
          <cell r="L6045">
            <v>0</v>
          </cell>
          <cell r="M6045">
            <v>0</v>
          </cell>
          <cell r="N6045">
            <v>0</v>
          </cell>
          <cell r="O6045" t="str">
            <v>+++</v>
          </cell>
        </row>
        <row r="6046">
          <cell r="A6046" t="str">
            <v>430.45.40.000-6600.01</v>
          </cell>
          <cell r="B6046" t="str">
            <v>430</v>
          </cell>
          <cell r="C6046" t="str">
            <v>45</v>
          </cell>
          <cell r="D6046" t="str">
            <v>40</v>
          </cell>
          <cell r="E6046" t="str">
            <v>000</v>
          </cell>
          <cell r="F6046" t="str">
            <v>6600.01</v>
          </cell>
          <cell r="G6046" t="str">
            <v>Administrative Expenses Meetings</v>
          </cell>
          <cell r="H6046">
            <v>0</v>
          </cell>
          <cell r="I6046">
            <v>0</v>
          </cell>
          <cell r="J6046">
            <v>0</v>
          </cell>
          <cell r="K6046">
            <v>0</v>
          </cell>
          <cell r="L6046">
            <v>0</v>
          </cell>
          <cell r="M6046">
            <v>0</v>
          </cell>
          <cell r="N6046">
            <v>0</v>
          </cell>
          <cell r="O6046" t="str">
            <v>+++</v>
          </cell>
        </row>
        <row r="6047">
          <cell r="A6047" t="str">
            <v>430.45.40.000-6600.03</v>
          </cell>
          <cell r="B6047" t="str">
            <v>430</v>
          </cell>
          <cell r="C6047" t="str">
            <v>45</v>
          </cell>
          <cell r="D6047" t="str">
            <v>40</v>
          </cell>
          <cell r="E6047" t="str">
            <v>000</v>
          </cell>
          <cell r="F6047" t="str">
            <v>6600.03</v>
          </cell>
          <cell r="G6047" t="str">
            <v>Administrative Expenses Mileage Reimbursement</v>
          </cell>
          <cell r="H6047">
            <v>0</v>
          </cell>
          <cell r="I6047">
            <v>0</v>
          </cell>
          <cell r="J6047">
            <v>0</v>
          </cell>
          <cell r="K6047">
            <v>0</v>
          </cell>
          <cell r="L6047">
            <v>0</v>
          </cell>
          <cell r="M6047">
            <v>0</v>
          </cell>
          <cell r="N6047">
            <v>0</v>
          </cell>
          <cell r="O6047" t="str">
            <v>+++</v>
          </cell>
        </row>
        <row r="6048">
          <cell r="A6048" t="str">
            <v>430.45.40.000-6600.04</v>
          </cell>
          <cell r="B6048" t="str">
            <v>430</v>
          </cell>
          <cell r="C6048" t="str">
            <v>45</v>
          </cell>
          <cell r="D6048" t="str">
            <v>40</v>
          </cell>
          <cell r="E6048" t="str">
            <v>000</v>
          </cell>
          <cell r="F6048" t="str">
            <v>6600.04</v>
          </cell>
          <cell r="G6048" t="str">
            <v>Administrative Expenses Training/Conferences</v>
          </cell>
          <cell r="H6048">
            <v>0</v>
          </cell>
          <cell r="I6048">
            <v>0</v>
          </cell>
          <cell r="J6048">
            <v>0</v>
          </cell>
          <cell r="K6048">
            <v>0</v>
          </cell>
          <cell r="L6048">
            <v>0</v>
          </cell>
          <cell r="M6048">
            <v>0</v>
          </cell>
          <cell r="N6048">
            <v>0</v>
          </cell>
          <cell r="O6048" t="str">
            <v>+++</v>
          </cell>
        </row>
        <row r="6049">
          <cell r="A6049" t="str">
            <v>430.45.40.000-6600.05</v>
          </cell>
          <cell r="B6049" t="str">
            <v>430</v>
          </cell>
          <cell r="C6049" t="str">
            <v>45</v>
          </cell>
          <cell r="D6049" t="str">
            <v>40</v>
          </cell>
          <cell r="E6049" t="str">
            <v>000</v>
          </cell>
          <cell r="F6049" t="str">
            <v>6600.05</v>
          </cell>
          <cell r="G6049" t="str">
            <v>Administrative Expenses Public/Legal Advertisement</v>
          </cell>
          <cell r="H6049">
            <v>0</v>
          </cell>
          <cell r="I6049">
            <v>0</v>
          </cell>
          <cell r="J6049">
            <v>0</v>
          </cell>
          <cell r="K6049">
            <v>0</v>
          </cell>
          <cell r="L6049">
            <v>0</v>
          </cell>
          <cell r="M6049">
            <v>0</v>
          </cell>
          <cell r="N6049">
            <v>0</v>
          </cell>
          <cell r="O6049" t="str">
            <v>+++</v>
          </cell>
        </row>
        <row r="6050">
          <cell r="A6050" t="str">
            <v>430.45.40.000-6600.06</v>
          </cell>
          <cell r="B6050" t="str">
            <v>430</v>
          </cell>
          <cell r="C6050" t="str">
            <v>45</v>
          </cell>
          <cell r="D6050" t="str">
            <v>40</v>
          </cell>
          <cell r="E6050" t="str">
            <v>000</v>
          </cell>
          <cell r="F6050" t="str">
            <v>6600.06</v>
          </cell>
          <cell r="G6050" t="str">
            <v>Administrative Expenses Property/Building Rental</v>
          </cell>
          <cell r="H6050">
            <v>0</v>
          </cell>
          <cell r="I6050">
            <v>0</v>
          </cell>
          <cell r="J6050">
            <v>0</v>
          </cell>
          <cell r="K6050">
            <v>0</v>
          </cell>
          <cell r="L6050">
            <v>0</v>
          </cell>
          <cell r="M6050">
            <v>0</v>
          </cell>
          <cell r="N6050">
            <v>0</v>
          </cell>
          <cell r="O6050" t="str">
            <v>+++</v>
          </cell>
        </row>
        <row r="6051">
          <cell r="A6051" t="str">
            <v>430.45.40.000-6600.07</v>
          </cell>
          <cell r="B6051" t="str">
            <v>430</v>
          </cell>
          <cell r="C6051" t="str">
            <v>45</v>
          </cell>
          <cell r="D6051" t="str">
            <v>40</v>
          </cell>
          <cell r="E6051" t="str">
            <v>000</v>
          </cell>
          <cell r="F6051" t="str">
            <v>6600.07</v>
          </cell>
          <cell r="G6051" t="str">
            <v>Administrative Expenses Employee Recruitment</v>
          </cell>
          <cell r="H6051">
            <v>0</v>
          </cell>
          <cell r="I6051">
            <v>0</v>
          </cell>
          <cell r="J6051">
            <v>0</v>
          </cell>
          <cell r="K6051">
            <v>0</v>
          </cell>
          <cell r="L6051">
            <v>0</v>
          </cell>
          <cell r="M6051">
            <v>0</v>
          </cell>
          <cell r="N6051">
            <v>0</v>
          </cell>
          <cell r="O6051" t="str">
            <v>+++</v>
          </cell>
        </row>
        <row r="6052">
          <cell r="A6052" t="str">
            <v>430.45.40.000-6600.08</v>
          </cell>
          <cell r="B6052" t="str">
            <v>430</v>
          </cell>
          <cell r="C6052" t="str">
            <v>45</v>
          </cell>
          <cell r="D6052" t="str">
            <v>40</v>
          </cell>
          <cell r="E6052" t="str">
            <v>000</v>
          </cell>
          <cell r="F6052" t="str">
            <v>6600.08</v>
          </cell>
          <cell r="G6052" t="str">
            <v>Administrative Expenses Employee Recognition</v>
          </cell>
          <cell r="H6052">
            <v>0</v>
          </cell>
          <cell r="I6052">
            <v>0</v>
          </cell>
          <cell r="J6052">
            <v>0</v>
          </cell>
          <cell r="K6052">
            <v>0</v>
          </cell>
          <cell r="L6052">
            <v>0</v>
          </cell>
          <cell r="M6052">
            <v>0</v>
          </cell>
          <cell r="N6052">
            <v>0</v>
          </cell>
          <cell r="O6052" t="str">
            <v>+++</v>
          </cell>
        </row>
        <row r="6053">
          <cell r="A6053" t="str">
            <v>430.45.40.000-6600.14</v>
          </cell>
          <cell r="B6053" t="str">
            <v>430</v>
          </cell>
          <cell r="C6053" t="str">
            <v>45</v>
          </cell>
          <cell r="D6053" t="str">
            <v>40</v>
          </cell>
          <cell r="E6053" t="str">
            <v>000</v>
          </cell>
          <cell r="F6053" t="str">
            <v>6600.14</v>
          </cell>
          <cell r="G6053" t="str">
            <v>Administrative Expenses Filing/Recording Fee</v>
          </cell>
          <cell r="H6053">
            <v>0</v>
          </cell>
          <cell r="I6053">
            <v>0</v>
          </cell>
          <cell r="J6053">
            <v>0</v>
          </cell>
          <cell r="K6053">
            <v>0</v>
          </cell>
          <cell r="L6053">
            <v>0</v>
          </cell>
          <cell r="M6053">
            <v>0</v>
          </cell>
          <cell r="N6053">
            <v>0</v>
          </cell>
          <cell r="O6053" t="str">
            <v>+++</v>
          </cell>
        </row>
        <row r="6054">
          <cell r="A6054" t="str">
            <v>430.45.40.000-6600.24</v>
          </cell>
          <cell r="B6054" t="str">
            <v>430</v>
          </cell>
          <cell r="C6054" t="str">
            <v>45</v>
          </cell>
          <cell r="D6054" t="str">
            <v>40</v>
          </cell>
          <cell r="E6054" t="str">
            <v>000</v>
          </cell>
          <cell r="F6054" t="str">
            <v>6600.24</v>
          </cell>
          <cell r="G6054" t="str">
            <v>Administrative Expenses Marketing</v>
          </cell>
          <cell r="H6054">
            <v>0</v>
          </cell>
          <cell r="I6054">
            <v>0</v>
          </cell>
          <cell r="J6054">
            <v>0</v>
          </cell>
          <cell r="K6054">
            <v>0</v>
          </cell>
          <cell r="L6054">
            <v>0</v>
          </cell>
          <cell r="M6054">
            <v>0</v>
          </cell>
          <cell r="N6054">
            <v>0</v>
          </cell>
          <cell r="O6054" t="str">
            <v>+++</v>
          </cell>
        </row>
        <row r="6055">
          <cell r="A6055" t="str">
            <v>430.45.40.000-6600.25</v>
          </cell>
          <cell r="B6055" t="str">
            <v>430</v>
          </cell>
          <cell r="C6055" t="str">
            <v>45</v>
          </cell>
          <cell r="D6055" t="str">
            <v>40</v>
          </cell>
          <cell r="E6055" t="str">
            <v>000</v>
          </cell>
          <cell r="F6055" t="str">
            <v>6600.25</v>
          </cell>
          <cell r="G6055" t="str">
            <v>Administrative Expenses Support Services-Indirect Labor</v>
          </cell>
          <cell r="H6055">
            <v>0</v>
          </cell>
          <cell r="I6055">
            <v>0</v>
          </cell>
          <cell r="J6055">
            <v>0</v>
          </cell>
          <cell r="K6055">
            <v>0</v>
          </cell>
          <cell r="L6055">
            <v>0</v>
          </cell>
          <cell r="M6055">
            <v>0</v>
          </cell>
          <cell r="N6055">
            <v>0</v>
          </cell>
          <cell r="O6055" t="str">
            <v>+++</v>
          </cell>
        </row>
        <row r="6056">
          <cell r="A6056" t="str">
            <v>430.45.40.000-6600.26</v>
          </cell>
          <cell r="B6056" t="str">
            <v>430</v>
          </cell>
          <cell r="C6056" t="str">
            <v>45</v>
          </cell>
          <cell r="D6056" t="str">
            <v>40</v>
          </cell>
          <cell r="E6056" t="str">
            <v>000</v>
          </cell>
          <cell r="F6056" t="str">
            <v>6600.26</v>
          </cell>
          <cell r="G6056" t="str">
            <v>Administrative Expenses Support Services-IT</v>
          </cell>
          <cell r="H6056">
            <v>0</v>
          </cell>
          <cell r="I6056">
            <v>0</v>
          </cell>
          <cell r="J6056">
            <v>0</v>
          </cell>
          <cell r="K6056">
            <v>0</v>
          </cell>
          <cell r="L6056">
            <v>0</v>
          </cell>
          <cell r="M6056">
            <v>0</v>
          </cell>
          <cell r="N6056">
            <v>0</v>
          </cell>
          <cell r="O6056" t="str">
            <v>+++</v>
          </cell>
        </row>
        <row r="6057">
          <cell r="A6057" t="str">
            <v>430.45.40.000-6600.27</v>
          </cell>
          <cell r="B6057" t="str">
            <v>430</v>
          </cell>
          <cell r="C6057" t="str">
            <v>45</v>
          </cell>
          <cell r="D6057" t="str">
            <v>40</v>
          </cell>
          <cell r="E6057" t="str">
            <v>000</v>
          </cell>
          <cell r="F6057" t="str">
            <v>6600.27</v>
          </cell>
          <cell r="G6057" t="str">
            <v>Administrative Expenses Support Services-Direct Labor</v>
          </cell>
          <cell r="H6057">
            <v>0</v>
          </cell>
          <cell r="I6057">
            <v>0</v>
          </cell>
          <cell r="J6057">
            <v>0</v>
          </cell>
          <cell r="K6057">
            <v>0</v>
          </cell>
          <cell r="L6057">
            <v>0</v>
          </cell>
          <cell r="M6057">
            <v>0</v>
          </cell>
          <cell r="N6057">
            <v>0</v>
          </cell>
          <cell r="O6057" t="str">
            <v>+++</v>
          </cell>
        </row>
        <row r="6058">
          <cell r="A6058" t="str">
            <v>430.45.40.000-6600.29</v>
          </cell>
          <cell r="B6058" t="str">
            <v>430</v>
          </cell>
          <cell r="C6058" t="str">
            <v>45</v>
          </cell>
          <cell r="D6058" t="str">
            <v>40</v>
          </cell>
          <cell r="E6058" t="str">
            <v>000</v>
          </cell>
          <cell r="F6058" t="str">
            <v>6600.29</v>
          </cell>
          <cell r="G6058" t="str">
            <v>Administrative Expenses Administration &amp; Planning</v>
          </cell>
          <cell r="H6058">
            <v>0</v>
          </cell>
          <cell r="I6058">
            <v>0</v>
          </cell>
          <cell r="J6058">
            <v>0</v>
          </cell>
          <cell r="K6058">
            <v>0</v>
          </cell>
          <cell r="L6058">
            <v>0</v>
          </cell>
          <cell r="M6058">
            <v>0</v>
          </cell>
          <cell r="N6058">
            <v>0</v>
          </cell>
          <cell r="O6058" t="str">
            <v>+++</v>
          </cell>
        </row>
        <row r="6059">
          <cell r="A6059" t="str">
            <v>430.45.40.000-6600.30</v>
          </cell>
          <cell r="B6059" t="str">
            <v>430</v>
          </cell>
          <cell r="C6059" t="str">
            <v>45</v>
          </cell>
          <cell r="D6059" t="str">
            <v>40</v>
          </cell>
          <cell r="E6059" t="str">
            <v>000</v>
          </cell>
          <cell r="F6059" t="str">
            <v>6600.30</v>
          </cell>
          <cell r="G6059" t="str">
            <v>Administrative Expenses Other Expenses</v>
          </cell>
          <cell r="H6059">
            <v>0</v>
          </cell>
          <cell r="I6059">
            <v>0</v>
          </cell>
          <cell r="J6059">
            <v>0</v>
          </cell>
          <cell r="K6059">
            <v>0</v>
          </cell>
          <cell r="L6059">
            <v>0</v>
          </cell>
          <cell r="M6059">
            <v>0</v>
          </cell>
          <cell r="N6059">
            <v>0</v>
          </cell>
          <cell r="O6059" t="str">
            <v>+++</v>
          </cell>
        </row>
        <row r="6060">
          <cell r="A6060" t="str">
            <v>430.45.40.000-7000.03</v>
          </cell>
          <cell r="B6060" t="str">
            <v>430</v>
          </cell>
          <cell r="C6060" t="str">
            <v>45</v>
          </cell>
          <cell r="D6060" t="str">
            <v>40</v>
          </cell>
          <cell r="E6060" t="str">
            <v>000</v>
          </cell>
          <cell r="F6060" t="str">
            <v>7000.03</v>
          </cell>
          <cell r="G6060" t="str">
            <v>Capital Outlay Operations Equip-Minor</v>
          </cell>
          <cell r="H6060">
            <v>0</v>
          </cell>
          <cell r="I6060">
            <v>0</v>
          </cell>
          <cell r="J6060">
            <v>0</v>
          </cell>
          <cell r="K6060">
            <v>0</v>
          </cell>
          <cell r="L6060">
            <v>0</v>
          </cell>
          <cell r="M6060">
            <v>0</v>
          </cell>
          <cell r="N6060">
            <v>0</v>
          </cell>
          <cell r="O6060" t="str">
            <v>+++</v>
          </cell>
        </row>
        <row r="6061">
          <cell r="A6061" t="str">
            <v>430.45.40.000-7000.04</v>
          </cell>
          <cell r="B6061" t="str">
            <v>430</v>
          </cell>
          <cell r="C6061" t="str">
            <v>45</v>
          </cell>
          <cell r="D6061" t="str">
            <v>40</v>
          </cell>
          <cell r="E6061" t="str">
            <v>000</v>
          </cell>
          <cell r="F6061" t="str">
            <v>7000.04</v>
          </cell>
          <cell r="G6061" t="str">
            <v>Capital Outlay Operations Equipment-Major</v>
          </cell>
          <cell r="H6061">
            <v>0</v>
          </cell>
          <cell r="I6061">
            <v>0</v>
          </cell>
          <cell r="J6061">
            <v>0</v>
          </cell>
          <cell r="K6061">
            <v>0</v>
          </cell>
          <cell r="L6061">
            <v>0</v>
          </cell>
          <cell r="M6061">
            <v>0</v>
          </cell>
          <cell r="N6061">
            <v>0</v>
          </cell>
          <cell r="O6061" t="str">
            <v>+++</v>
          </cell>
        </row>
        <row r="6062">
          <cell r="A6062" t="str">
            <v>430.45.40.000-7000.07</v>
          </cell>
          <cell r="B6062" t="str">
            <v>430</v>
          </cell>
          <cell r="C6062" t="str">
            <v>45</v>
          </cell>
          <cell r="D6062" t="str">
            <v>40</v>
          </cell>
          <cell r="E6062" t="str">
            <v>000</v>
          </cell>
          <cell r="F6062" t="str">
            <v>7000.07</v>
          </cell>
          <cell r="G6062" t="str">
            <v>Capital Outlay Computer Hardware</v>
          </cell>
          <cell r="H6062">
            <v>0</v>
          </cell>
          <cell r="I6062">
            <v>0</v>
          </cell>
          <cell r="J6062">
            <v>0</v>
          </cell>
          <cell r="K6062">
            <v>0</v>
          </cell>
          <cell r="L6062">
            <v>0</v>
          </cell>
          <cell r="M6062">
            <v>0</v>
          </cell>
          <cell r="N6062">
            <v>0</v>
          </cell>
          <cell r="O6062" t="str">
            <v>+++</v>
          </cell>
        </row>
        <row r="6063">
          <cell r="A6063" t="str">
            <v>430.45.40.000-7000.08</v>
          </cell>
          <cell r="B6063" t="str">
            <v>430</v>
          </cell>
          <cell r="C6063" t="str">
            <v>45</v>
          </cell>
          <cell r="D6063" t="str">
            <v>40</v>
          </cell>
          <cell r="E6063" t="str">
            <v>000</v>
          </cell>
          <cell r="F6063" t="str">
            <v>7000.08</v>
          </cell>
          <cell r="G6063" t="str">
            <v>Capital Outlay Computer Software</v>
          </cell>
          <cell r="H6063">
            <v>0</v>
          </cell>
          <cell r="I6063">
            <v>0</v>
          </cell>
          <cell r="J6063">
            <v>0</v>
          </cell>
          <cell r="K6063">
            <v>0</v>
          </cell>
          <cell r="L6063">
            <v>0</v>
          </cell>
          <cell r="M6063">
            <v>0</v>
          </cell>
          <cell r="N6063">
            <v>0</v>
          </cell>
          <cell r="O6063" t="str">
            <v>+++</v>
          </cell>
        </row>
        <row r="6064">
          <cell r="A6064" t="str">
            <v>430.45.40.000-7000.12</v>
          </cell>
          <cell r="B6064" t="str">
            <v>430</v>
          </cell>
          <cell r="C6064" t="str">
            <v>45</v>
          </cell>
          <cell r="D6064" t="str">
            <v>40</v>
          </cell>
          <cell r="E6064" t="str">
            <v>000</v>
          </cell>
          <cell r="F6064" t="str">
            <v>7000.12</v>
          </cell>
          <cell r="G6064" t="str">
            <v>Capital Outlay Furniture</v>
          </cell>
          <cell r="H6064">
            <v>0</v>
          </cell>
          <cell r="I6064">
            <v>0</v>
          </cell>
          <cell r="J6064">
            <v>0</v>
          </cell>
          <cell r="K6064">
            <v>0</v>
          </cell>
          <cell r="L6064">
            <v>0</v>
          </cell>
          <cell r="M6064">
            <v>0</v>
          </cell>
          <cell r="N6064">
            <v>0</v>
          </cell>
          <cell r="O6064" t="str">
            <v>+++</v>
          </cell>
        </row>
        <row r="6065">
          <cell r="A6065" t="str">
            <v>430.45.40.000-7000.99</v>
          </cell>
          <cell r="B6065" t="str">
            <v>430</v>
          </cell>
          <cell r="C6065" t="str">
            <v>45</v>
          </cell>
          <cell r="D6065" t="str">
            <v>40</v>
          </cell>
          <cell r="E6065" t="str">
            <v>000</v>
          </cell>
          <cell r="F6065" t="str">
            <v>7000.99</v>
          </cell>
          <cell r="G6065" t="str">
            <v>Capital Outlay General</v>
          </cell>
          <cell r="H6065">
            <v>0</v>
          </cell>
          <cell r="I6065">
            <v>0</v>
          </cell>
          <cell r="J6065">
            <v>0</v>
          </cell>
          <cell r="K6065">
            <v>0</v>
          </cell>
          <cell r="L6065">
            <v>0</v>
          </cell>
          <cell r="M6065">
            <v>0</v>
          </cell>
          <cell r="N6065">
            <v>0</v>
          </cell>
          <cell r="O6065" t="str">
            <v>+++</v>
          </cell>
        </row>
        <row r="6066">
          <cell r="A6066" t="str">
            <v>430.45.41.000-5000.01</v>
          </cell>
          <cell r="B6066" t="str">
            <v>430</v>
          </cell>
          <cell r="C6066" t="str">
            <v>45</v>
          </cell>
          <cell r="D6066" t="str">
            <v>41</v>
          </cell>
          <cell r="E6066" t="str">
            <v>000</v>
          </cell>
          <cell r="F6066" t="str">
            <v>5000.01</v>
          </cell>
          <cell r="G6066" t="str">
            <v>Salaries Regular</v>
          </cell>
          <cell r="H6066">
            <v>0</v>
          </cell>
          <cell r="I6066">
            <v>0</v>
          </cell>
          <cell r="J6066">
            <v>0</v>
          </cell>
          <cell r="K6066">
            <v>0</v>
          </cell>
          <cell r="L6066">
            <v>0</v>
          </cell>
          <cell r="M6066">
            <v>0</v>
          </cell>
          <cell r="N6066">
            <v>0</v>
          </cell>
          <cell r="O6066" t="str">
            <v>+++</v>
          </cell>
        </row>
        <row r="6067">
          <cell r="A6067" t="str">
            <v>430.45.41.000-5000.02</v>
          </cell>
          <cell r="B6067" t="str">
            <v>430</v>
          </cell>
          <cell r="C6067" t="str">
            <v>45</v>
          </cell>
          <cell r="D6067" t="str">
            <v>41</v>
          </cell>
          <cell r="E6067" t="str">
            <v>000</v>
          </cell>
          <cell r="F6067" t="str">
            <v>5000.02</v>
          </cell>
          <cell r="G6067" t="str">
            <v>Salaries Part Time</v>
          </cell>
          <cell r="H6067">
            <v>0</v>
          </cell>
          <cell r="I6067">
            <v>0</v>
          </cell>
          <cell r="J6067">
            <v>0</v>
          </cell>
          <cell r="K6067">
            <v>0</v>
          </cell>
          <cell r="L6067">
            <v>0</v>
          </cell>
          <cell r="M6067">
            <v>0</v>
          </cell>
          <cell r="N6067">
            <v>0</v>
          </cell>
          <cell r="O6067" t="str">
            <v>+++</v>
          </cell>
        </row>
        <row r="6068">
          <cell r="A6068" t="str">
            <v>430.45.41.000-5000.03</v>
          </cell>
          <cell r="B6068" t="str">
            <v>430</v>
          </cell>
          <cell r="C6068" t="str">
            <v>45</v>
          </cell>
          <cell r="D6068" t="str">
            <v>41</v>
          </cell>
          <cell r="E6068" t="str">
            <v>000</v>
          </cell>
          <cell r="F6068" t="str">
            <v>5000.03</v>
          </cell>
          <cell r="G6068" t="str">
            <v>Salaries Overtime</v>
          </cell>
          <cell r="H6068">
            <v>0</v>
          </cell>
          <cell r="I6068">
            <v>0</v>
          </cell>
          <cell r="J6068">
            <v>0</v>
          </cell>
          <cell r="K6068">
            <v>0</v>
          </cell>
          <cell r="L6068">
            <v>0</v>
          </cell>
          <cell r="M6068">
            <v>0</v>
          </cell>
          <cell r="N6068">
            <v>0</v>
          </cell>
          <cell r="O6068" t="str">
            <v>+++</v>
          </cell>
        </row>
        <row r="6069">
          <cell r="A6069" t="str">
            <v>430.45.41.000-5000.04</v>
          </cell>
          <cell r="B6069" t="str">
            <v>430</v>
          </cell>
          <cell r="C6069" t="str">
            <v>45</v>
          </cell>
          <cell r="D6069" t="str">
            <v>41</v>
          </cell>
          <cell r="E6069" t="str">
            <v>000</v>
          </cell>
          <cell r="F6069" t="str">
            <v>5000.04</v>
          </cell>
          <cell r="G6069" t="str">
            <v>Salaries Holiday Pay</v>
          </cell>
          <cell r="H6069">
            <v>0</v>
          </cell>
          <cell r="I6069">
            <v>0</v>
          </cell>
          <cell r="J6069">
            <v>0</v>
          </cell>
          <cell r="K6069">
            <v>0</v>
          </cell>
          <cell r="L6069">
            <v>0</v>
          </cell>
          <cell r="M6069">
            <v>0</v>
          </cell>
          <cell r="N6069">
            <v>0</v>
          </cell>
          <cell r="O6069" t="str">
            <v>+++</v>
          </cell>
        </row>
        <row r="6070">
          <cell r="A6070" t="str">
            <v>430.45.41.000-5000.06</v>
          </cell>
          <cell r="B6070" t="str">
            <v>430</v>
          </cell>
          <cell r="C6070" t="str">
            <v>45</v>
          </cell>
          <cell r="D6070" t="str">
            <v>41</v>
          </cell>
          <cell r="E6070" t="str">
            <v>000</v>
          </cell>
          <cell r="F6070" t="str">
            <v>5000.06</v>
          </cell>
          <cell r="G6070" t="str">
            <v>Salaries Out of Class</v>
          </cell>
          <cell r="H6070">
            <v>0</v>
          </cell>
          <cell r="I6070">
            <v>0</v>
          </cell>
          <cell r="J6070">
            <v>0</v>
          </cell>
          <cell r="K6070">
            <v>0</v>
          </cell>
          <cell r="L6070">
            <v>0</v>
          </cell>
          <cell r="M6070">
            <v>0</v>
          </cell>
          <cell r="N6070">
            <v>0</v>
          </cell>
          <cell r="O6070" t="str">
            <v>+++</v>
          </cell>
        </row>
        <row r="6071">
          <cell r="A6071" t="str">
            <v>430.45.41.000-5000.07</v>
          </cell>
          <cell r="B6071" t="str">
            <v>430</v>
          </cell>
          <cell r="C6071" t="str">
            <v>45</v>
          </cell>
          <cell r="D6071" t="str">
            <v>41</v>
          </cell>
          <cell r="E6071" t="str">
            <v>000</v>
          </cell>
          <cell r="F6071" t="str">
            <v>5000.07</v>
          </cell>
          <cell r="G6071" t="str">
            <v>Salaries Admin Leave Pay</v>
          </cell>
          <cell r="H6071">
            <v>0</v>
          </cell>
          <cell r="I6071">
            <v>0</v>
          </cell>
          <cell r="J6071">
            <v>0</v>
          </cell>
          <cell r="K6071">
            <v>0</v>
          </cell>
          <cell r="L6071">
            <v>0</v>
          </cell>
          <cell r="M6071">
            <v>0</v>
          </cell>
          <cell r="N6071">
            <v>0</v>
          </cell>
          <cell r="O6071" t="str">
            <v>+++</v>
          </cell>
        </row>
        <row r="6072">
          <cell r="A6072" t="str">
            <v>430.45.41.000-5000.08</v>
          </cell>
          <cell r="B6072" t="str">
            <v>430</v>
          </cell>
          <cell r="C6072" t="str">
            <v>45</v>
          </cell>
          <cell r="D6072" t="str">
            <v>41</v>
          </cell>
          <cell r="E6072" t="str">
            <v>000</v>
          </cell>
          <cell r="F6072" t="str">
            <v>5000.08</v>
          </cell>
          <cell r="G6072" t="str">
            <v>Salaries Longevity Pay</v>
          </cell>
          <cell r="H6072">
            <v>0</v>
          </cell>
          <cell r="I6072">
            <v>0</v>
          </cell>
          <cell r="J6072">
            <v>0</v>
          </cell>
          <cell r="K6072">
            <v>0</v>
          </cell>
          <cell r="L6072">
            <v>0</v>
          </cell>
          <cell r="M6072">
            <v>0</v>
          </cell>
          <cell r="N6072">
            <v>0</v>
          </cell>
          <cell r="O6072" t="str">
            <v>+++</v>
          </cell>
        </row>
        <row r="6073">
          <cell r="A6073" t="str">
            <v>430.45.41.000-5000.11</v>
          </cell>
          <cell r="B6073" t="str">
            <v>430</v>
          </cell>
          <cell r="C6073" t="str">
            <v>45</v>
          </cell>
          <cell r="D6073" t="str">
            <v>41</v>
          </cell>
          <cell r="E6073" t="str">
            <v>000</v>
          </cell>
          <cell r="F6073" t="str">
            <v>5000.11</v>
          </cell>
          <cell r="G6073" t="str">
            <v>Salaries Worker's Comp</v>
          </cell>
          <cell r="H6073">
            <v>0</v>
          </cell>
          <cell r="I6073">
            <v>0</v>
          </cell>
          <cell r="J6073">
            <v>0</v>
          </cell>
          <cell r="K6073">
            <v>0</v>
          </cell>
          <cell r="L6073">
            <v>0</v>
          </cell>
          <cell r="M6073">
            <v>0</v>
          </cell>
          <cell r="N6073">
            <v>0</v>
          </cell>
          <cell r="O6073" t="str">
            <v>+++</v>
          </cell>
        </row>
        <row r="6074">
          <cell r="A6074" t="str">
            <v>430.45.41.000-5000.99</v>
          </cell>
          <cell r="B6074" t="str">
            <v>430</v>
          </cell>
          <cell r="C6074" t="str">
            <v>45</v>
          </cell>
          <cell r="D6074" t="str">
            <v>41</v>
          </cell>
          <cell r="E6074" t="str">
            <v>000</v>
          </cell>
          <cell r="F6074" t="str">
            <v>5000.99</v>
          </cell>
          <cell r="G6074" t="str">
            <v>Salaries New Personnel Requests</v>
          </cell>
          <cell r="H6074">
            <v>0</v>
          </cell>
          <cell r="I6074">
            <v>0</v>
          </cell>
          <cell r="J6074">
            <v>0</v>
          </cell>
          <cell r="K6074">
            <v>0</v>
          </cell>
          <cell r="L6074">
            <v>0</v>
          </cell>
          <cell r="M6074">
            <v>0</v>
          </cell>
          <cell r="N6074">
            <v>0</v>
          </cell>
          <cell r="O6074" t="str">
            <v>+++</v>
          </cell>
        </row>
        <row r="6075">
          <cell r="A6075" t="str">
            <v>430.45.41.000-5100.00</v>
          </cell>
          <cell r="B6075" t="str">
            <v>430</v>
          </cell>
          <cell r="C6075" t="str">
            <v>45</v>
          </cell>
          <cell r="D6075" t="str">
            <v>41</v>
          </cell>
          <cell r="E6075" t="str">
            <v>000</v>
          </cell>
          <cell r="F6075" t="str">
            <v>5100.00</v>
          </cell>
          <cell r="G6075" t="str">
            <v>Benefits PERS Pool Liability</v>
          </cell>
          <cell r="H6075">
            <v>0</v>
          </cell>
          <cell r="I6075">
            <v>0</v>
          </cell>
          <cell r="J6075">
            <v>0</v>
          </cell>
          <cell r="K6075">
            <v>0</v>
          </cell>
          <cell r="L6075">
            <v>0</v>
          </cell>
          <cell r="M6075">
            <v>0</v>
          </cell>
          <cell r="N6075">
            <v>0</v>
          </cell>
          <cell r="O6075" t="str">
            <v>+++</v>
          </cell>
        </row>
        <row r="6076">
          <cell r="A6076" t="str">
            <v>430.45.41.000-5100.01</v>
          </cell>
          <cell r="B6076" t="str">
            <v>430</v>
          </cell>
          <cell r="C6076" t="str">
            <v>45</v>
          </cell>
          <cell r="D6076" t="str">
            <v>41</v>
          </cell>
          <cell r="E6076" t="str">
            <v>000</v>
          </cell>
          <cell r="F6076" t="str">
            <v>5100.01</v>
          </cell>
          <cell r="G6076" t="str">
            <v>Benefits Retirement</v>
          </cell>
          <cell r="H6076">
            <v>0</v>
          </cell>
          <cell r="I6076">
            <v>0</v>
          </cell>
          <cell r="J6076">
            <v>0</v>
          </cell>
          <cell r="K6076">
            <v>0</v>
          </cell>
          <cell r="L6076">
            <v>0</v>
          </cell>
          <cell r="M6076">
            <v>0</v>
          </cell>
          <cell r="N6076">
            <v>0</v>
          </cell>
          <cell r="O6076" t="str">
            <v>+++</v>
          </cell>
        </row>
        <row r="6077">
          <cell r="A6077" t="str">
            <v>430.45.41.000-5100.02</v>
          </cell>
          <cell r="B6077" t="str">
            <v>430</v>
          </cell>
          <cell r="C6077" t="str">
            <v>45</v>
          </cell>
          <cell r="D6077" t="str">
            <v>41</v>
          </cell>
          <cell r="E6077" t="str">
            <v>000</v>
          </cell>
          <cell r="F6077" t="str">
            <v>5100.02</v>
          </cell>
          <cell r="G6077" t="str">
            <v>Benefits Health Insurance</v>
          </cell>
          <cell r="H6077">
            <v>0</v>
          </cell>
          <cell r="I6077">
            <v>0</v>
          </cell>
          <cell r="J6077">
            <v>0</v>
          </cell>
          <cell r="K6077">
            <v>0</v>
          </cell>
          <cell r="L6077">
            <v>0</v>
          </cell>
          <cell r="M6077">
            <v>0</v>
          </cell>
          <cell r="N6077">
            <v>0</v>
          </cell>
          <cell r="O6077" t="str">
            <v>+++</v>
          </cell>
        </row>
        <row r="6078">
          <cell r="A6078" t="str">
            <v>430.45.41.000-5100.03</v>
          </cell>
          <cell r="B6078" t="str">
            <v>430</v>
          </cell>
          <cell r="C6078" t="str">
            <v>45</v>
          </cell>
          <cell r="D6078" t="str">
            <v>41</v>
          </cell>
          <cell r="E6078" t="str">
            <v>000</v>
          </cell>
          <cell r="F6078" t="str">
            <v>5100.03</v>
          </cell>
          <cell r="G6078" t="str">
            <v>Benefits Dental Insurance</v>
          </cell>
          <cell r="H6078">
            <v>0</v>
          </cell>
          <cell r="I6078">
            <v>0</v>
          </cell>
          <cell r="J6078">
            <v>0</v>
          </cell>
          <cell r="K6078">
            <v>0</v>
          </cell>
          <cell r="L6078">
            <v>0</v>
          </cell>
          <cell r="M6078">
            <v>0</v>
          </cell>
          <cell r="N6078">
            <v>0</v>
          </cell>
          <cell r="O6078" t="str">
            <v>+++</v>
          </cell>
        </row>
        <row r="6079">
          <cell r="A6079" t="str">
            <v>430.45.41.000-5100.04</v>
          </cell>
          <cell r="B6079" t="str">
            <v>430</v>
          </cell>
          <cell r="C6079" t="str">
            <v>45</v>
          </cell>
          <cell r="D6079" t="str">
            <v>41</v>
          </cell>
          <cell r="E6079" t="str">
            <v>000</v>
          </cell>
          <cell r="F6079" t="str">
            <v>5100.04</v>
          </cell>
          <cell r="G6079" t="str">
            <v>Benefits Vision Insurance</v>
          </cell>
          <cell r="H6079">
            <v>0</v>
          </cell>
          <cell r="I6079">
            <v>0</v>
          </cell>
          <cell r="J6079">
            <v>0</v>
          </cell>
          <cell r="K6079">
            <v>0</v>
          </cell>
          <cell r="L6079">
            <v>0</v>
          </cell>
          <cell r="M6079">
            <v>0</v>
          </cell>
          <cell r="N6079">
            <v>0</v>
          </cell>
          <cell r="O6079" t="str">
            <v>+++</v>
          </cell>
        </row>
        <row r="6080">
          <cell r="A6080" t="str">
            <v>430.45.41.000-5100.05</v>
          </cell>
          <cell r="B6080" t="str">
            <v>430</v>
          </cell>
          <cell r="C6080" t="str">
            <v>45</v>
          </cell>
          <cell r="D6080" t="str">
            <v>41</v>
          </cell>
          <cell r="E6080" t="str">
            <v>000</v>
          </cell>
          <cell r="F6080" t="str">
            <v>5100.05</v>
          </cell>
          <cell r="G6080" t="str">
            <v>Benefits Life Insurance</v>
          </cell>
          <cell r="H6080">
            <v>0</v>
          </cell>
          <cell r="I6080">
            <v>0</v>
          </cell>
          <cell r="J6080">
            <v>0</v>
          </cell>
          <cell r="K6080">
            <v>0</v>
          </cell>
          <cell r="L6080">
            <v>0</v>
          </cell>
          <cell r="M6080">
            <v>0</v>
          </cell>
          <cell r="N6080">
            <v>0</v>
          </cell>
          <cell r="O6080" t="str">
            <v>+++</v>
          </cell>
        </row>
        <row r="6081">
          <cell r="A6081" t="str">
            <v>430.45.41.000-5100.06</v>
          </cell>
          <cell r="B6081" t="str">
            <v>430</v>
          </cell>
          <cell r="C6081" t="str">
            <v>45</v>
          </cell>
          <cell r="D6081" t="str">
            <v>41</v>
          </cell>
          <cell r="E6081" t="str">
            <v>000</v>
          </cell>
          <cell r="F6081" t="str">
            <v>5100.06</v>
          </cell>
          <cell r="G6081" t="str">
            <v>Benefits Worker's Comp</v>
          </cell>
          <cell r="H6081">
            <v>0</v>
          </cell>
          <cell r="I6081">
            <v>0</v>
          </cell>
          <cell r="J6081">
            <v>0</v>
          </cell>
          <cell r="K6081">
            <v>0</v>
          </cell>
          <cell r="L6081">
            <v>0</v>
          </cell>
          <cell r="M6081">
            <v>0</v>
          </cell>
          <cell r="N6081">
            <v>0</v>
          </cell>
          <cell r="O6081" t="str">
            <v>+++</v>
          </cell>
        </row>
        <row r="6082">
          <cell r="A6082" t="str">
            <v>430.45.41.000-5100.07</v>
          </cell>
          <cell r="B6082" t="str">
            <v>430</v>
          </cell>
          <cell r="C6082" t="str">
            <v>45</v>
          </cell>
          <cell r="D6082" t="str">
            <v>41</v>
          </cell>
          <cell r="E6082" t="str">
            <v>000</v>
          </cell>
          <cell r="F6082" t="str">
            <v>5100.07</v>
          </cell>
          <cell r="G6082" t="str">
            <v>Benefits Long Term Disability</v>
          </cell>
          <cell r="H6082">
            <v>0</v>
          </cell>
          <cell r="I6082">
            <v>0</v>
          </cell>
          <cell r="J6082">
            <v>0</v>
          </cell>
          <cell r="K6082">
            <v>0</v>
          </cell>
          <cell r="L6082">
            <v>0</v>
          </cell>
          <cell r="M6082">
            <v>0</v>
          </cell>
          <cell r="N6082">
            <v>0</v>
          </cell>
          <cell r="O6082" t="str">
            <v>+++</v>
          </cell>
        </row>
        <row r="6083">
          <cell r="A6083" t="str">
            <v>430.45.41.000-5100.08</v>
          </cell>
          <cell r="B6083" t="str">
            <v>430</v>
          </cell>
          <cell r="C6083" t="str">
            <v>45</v>
          </cell>
          <cell r="D6083" t="str">
            <v>41</v>
          </cell>
          <cell r="E6083" t="str">
            <v>000</v>
          </cell>
          <cell r="F6083" t="str">
            <v>5100.08</v>
          </cell>
          <cell r="G6083" t="str">
            <v>Benefits Deferred Compensation</v>
          </cell>
          <cell r="H6083">
            <v>0</v>
          </cell>
          <cell r="I6083">
            <v>0</v>
          </cell>
          <cell r="J6083">
            <v>0</v>
          </cell>
          <cell r="K6083">
            <v>0</v>
          </cell>
          <cell r="L6083">
            <v>0</v>
          </cell>
          <cell r="M6083">
            <v>0</v>
          </cell>
          <cell r="N6083">
            <v>0</v>
          </cell>
          <cell r="O6083" t="str">
            <v>+++</v>
          </cell>
        </row>
        <row r="6084">
          <cell r="A6084" t="str">
            <v>430.45.41.000-5100.09</v>
          </cell>
          <cell r="B6084" t="str">
            <v>430</v>
          </cell>
          <cell r="C6084" t="str">
            <v>45</v>
          </cell>
          <cell r="D6084" t="str">
            <v>41</v>
          </cell>
          <cell r="E6084" t="str">
            <v>000</v>
          </cell>
          <cell r="F6084" t="str">
            <v>5100.09</v>
          </cell>
          <cell r="G6084" t="str">
            <v>Benefits Unemployment Insurance</v>
          </cell>
          <cell r="H6084">
            <v>0</v>
          </cell>
          <cell r="I6084">
            <v>0</v>
          </cell>
          <cell r="J6084">
            <v>0</v>
          </cell>
          <cell r="K6084">
            <v>0</v>
          </cell>
          <cell r="L6084">
            <v>0</v>
          </cell>
          <cell r="M6084">
            <v>0</v>
          </cell>
          <cell r="N6084">
            <v>0</v>
          </cell>
          <cell r="O6084" t="str">
            <v>+++</v>
          </cell>
        </row>
        <row r="6085">
          <cell r="A6085" t="str">
            <v>430.45.41.000-5100.11</v>
          </cell>
          <cell r="B6085" t="str">
            <v>430</v>
          </cell>
          <cell r="C6085" t="str">
            <v>45</v>
          </cell>
          <cell r="D6085" t="str">
            <v>41</v>
          </cell>
          <cell r="E6085" t="str">
            <v>000</v>
          </cell>
          <cell r="F6085" t="str">
            <v>5100.11</v>
          </cell>
          <cell r="G6085" t="str">
            <v>Benefits Medicare</v>
          </cell>
          <cell r="H6085">
            <v>0</v>
          </cell>
          <cell r="I6085">
            <v>0</v>
          </cell>
          <cell r="J6085">
            <v>0</v>
          </cell>
          <cell r="K6085">
            <v>0</v>
          </cell>
          <cell r="L6085">
            <v>0</v>
          </cell>
          <cell r="M6085">
            <v>0</v>
          </cell>
          <cell r="N6085">
            <v>0</v>
          </cell>
          <cell r="O6085" t="str">
            <v>+++</v>
          </cell>
        </row>
        <row r="6086">
          <cell r="A6086" t="str">
            <v>430.45.41.000-5100.15</v>
          </cell>
          <cell r="B6086" t="str">
            <v>430</v>
          </cell>
          <cell r="C6086" t="str">
            <v>45</v>
          </cell>
          <cell r="D6086" t="str">
            <v>41</v>
          </cell>
          <cell r="E6086" t="str">
            <v>000</v>
          </cell>
          <cell r="F6086" t="str">
            <v>5100.15</v>
          </cell>
          <cell r="G6086" t="str">
            <v>Benefits Cell Phone Allowance</v>
          </cell>
          <cell r="H6086">
            <v>0</v>
          </cell>
          <cell r="I6086">
            <v>0</v>
          </cell>
          <cell r="J6086">
            <v>0</v>
          </cell>
          <cell r="K6086">
            <v>0</v>
          </cell>
          <cell r="L6086">
            <v>0</v>
          </cell>
          <cell r="M6086">
            <v>0</v>
          </cell>
          <cell r="N6086">
            <v>0</v>
          </cell>
          <cell r="O6086" t="str">
            <v>+++</v>
          </cell>
        </row>
        <row r="6087">
          <cell r="A6087" t="str">
            <v>430.45.41.000-5100.17</v>
          </cell>
          <cell r="B6087" t="str">
            <v>430</v>
          </cell>
          <cell r="C6087" t="str">
            <v>45</v>
          </cell>
          <cell r="D6087" t="str">
            <v>41</v>
          </cell>
          <cell r="E6087" t="str">
            <v>000</v>
          </cell>
          <cell r="F6087" t="str">
            <v>5100.17</v>
          </cell>
          <cell r="G6087" t="str">
            <v>Benefits Other Post Employment Benefits</v>
          </cell>
          <cell r="H6087">
            <v>0</v>
          </cell>
          <cell r="I6087">
            <v>0</v>
          </cell>
          <cell r="J6087">
            <v>0</v>
          </cell>
          <cell r="K6087">
            <v>0</v>
          </cell>
          <cell r="L6087">
            <v>0</v>
          </cell>
          <cell r="M6087">
            <v>0</v>
          </cell>
          <cell r="N6087">
            <v>0</v>
          </cell>
          <cell r="O6087" t="str">
            <v>+++</v>
          </cell>
        </row>
        <row r="6088">
          <cell r="A6088" t="str">
            <v>430.45.41.000-6000.01</v>
          </cell>
          <cell r="B6088" t="str">
            <v>430</v>
          </cell>
          <cell r="C6088" t="str">
            <v>45</v>
          </cell>
          <cell r="D6088" t="str">
            <v>41</v>
          </cell>
          <cell r="E6088" t="str">
            <v>000</v>
          </cell>
          <cell r="F6088" t="str">
            <v>6000.01</v>
          </cell>
          <cell r="G6088" t="str">
            <v>Professional Services General</v>
          </cell>
          <cell r="H6088">
            <v>0</v>
          </cell>
          <cell r="I6088">
            <v>0</v>
          </cell>
          <cell r="J6088">
            <v>0</v>
          </cell>
          <cell r="K6088">
            <v>0</v>
          </cell>
          <cell r="L6088">
            <v>0</v>
          </cell>
          <cell r="M6088">
            <v>0</v>
          </cell>
          <cell r="N6088">
            <v>0</v>
          </cell>
          <cell r="O6088" t="str">
            <v>+++</v>
          </cell>
        </row>
        <row r="6089">
          <cell r="A6089" t="str">
            <v>430.45.41.000-6000.10</v>
          </cell>
          <cell r="B6089" t="str">
            <v>430</v>
          </cell>
          <cell r="C6089" t="str">
            <v>45</v>
          </cell>
          <cell r="D6089" t="str">
            <v>41</v>
          </cell>
          <cell r="E6089" t="str">
            <v>000</v>
          </cell>
          <cell r="F6089" t="str">
            <v>6000.10</v>
          </cell>
          <cell r="G6089" t="str">
            <v>Professional Services Consultant</v>
          </cell>
          <cell r="H6089">
            <v>0</v>
          </cell>
          <cell r="I6089">
            <v>0</v>
          </cell>
          <cell r="J6089">
            <v>0</v>
          </cell>
          <cell r="K6089">
            <v>0</v>
          </cell>
          <cell r="L6089">
            <v>0</v>
          </cell>
          <cell r="M6089">
            <v>0</v>
          </cell>
          <cell r="N6089">
            <v>0</v>
          </cell>
          <cell r="O6089" t="str">
            <v>+++</v>
          </cell>
        </row>
        <row r="6090">
          <cell r="A6090" t="str">
            <v>430.45.41.000-6000.12</v>
          </cell>
          <cell r="B6090" t="str">
            <v>430</v>
          </cell>
          <cell r="C6090" t="str">
            <v>45</v>
          </cell>
          <cell r="D6090" t="str">
            <v>41</v>
          </cell>
          <cell r="E6090" t="str">
            <v>000</v>
          </cell>
          <cell r="F6090" t="str">
            <v>6000.12</v>
          </cell>
          <cell r="G6090" t="str">
            <v>Professional Services Contract Services</v>
          </cell>
          <cell r="H6090">
            <v>0</v>
          </cell>
          <cell r="I6090">
            <v>0</v>
          </cell>
          <cell r="J6090">
            <v>0</v>
          </cell>
          <cell r="K6090">
            <v>0</v>
          </cell>
          <cell r="L6090">
            <v>0</v>
          </cell>
          <cell r="M6090">
            <v>0</v>
          </cell>
          <cell r="N6090">
            <v>0</v>
          </cell>
          <cell r="O6090" t="str">
            <v>+++</v>
          </cell>
        </row>
        <row r="6091">
          <cell r="A6091" t="str">
            <v>430.45.41.000-6000.13</v>
          </cell>
          <cell r="B6091" t="str">
            <v>430</v>
          </cell>
          <cell r="C6091" t="str">
            <v>45</v>
          </cell>
          <cell r="D6091" t="str">
            <v>41</v>
          </cell>
          <cell r="E6091" t="str">
            <v>000</v>
          </cell>
          <cell r="F6091" t="str">
            <v>6000.13</v>
          </cell>
          <cell r="G6091" t="str">
            <v>Professional Services Compliance Monitoring</v>
          </cell>
          <cell r="H6091">
            <v>0</v>
          </cell>
          <cell r="I6091">
            <v>0</v>
          </cell>
          <cell r="J6091">
            <v>0</v>
          </cell>
          <cell r="K6091">
            <v>0</v>
          </cell>
          <cell r="L6091">
            <v>0</v>
          </cell>
          <cell r="M6091">
            <v>0</v>
          </cell>
          <cell r="N6091">
            <v>0</v>
          </cell>
          <cell r="O6091" t="str">
            <v>+++</v>
          </cell>
        </row>
        <row r="6092">
          <cell r="A6092" t="str">
            <v>430.45.41.000-6000.14</v>
          </cell>
          <cell r="B6092" t="str">
            <v>430</v>
          </cell>
          <cell r="C6092" t="str">
            <v>45</v>
          </cell>
          <cell r="D6092" t="str">
            <v>41</v>
          </cell>
          <cell r="E6092" t="str">
            <v>000</v>
          </cell>
          <cell r="F6092" t="str">
            <v>6000.14</v>
          </cell>
          <cell r="G6092" t="str">
            <v>Professional Services IW Pre Analysis</v>
          </cell>
          <cell r="H6092">
            <v>0</v>
          </cell>
          <cell r="I6092">
            <v>0</v>
          </cell>
          <cell r="J6092">
            <v>0</v>
          </cell>
          <cell r="K6092">
            <v>0</v>
          </cell>
          <cell r="L6092">
            <v>0</v>
          </cell>
          <cell r="M6092">
            <v>0</v>
          </cell>
          <cell r="N6092">
            <v>0</v>
          </cell>
          <cell r="O6092" t="str">
            <v>+++</v>
          </cell>
        </row>
        <row r="6093">
          <cell r="A6093" t="str">
            <v>430.45.41.000-6000.18</v>
          </cell>
          <cell r="B6093" t="str">
            <v>430</v>
          </cell>
          <cell r="C6093" t="str">
            <v>45</v>
          </cell>
          <cell r="D6093" t="str">
            <v>41</v>
          </cell>
          <cell r="E6093" t="str">
            <v>000</v>
          </cell>
          <cell r="F6093" t="str">
            <v>6000.18</v>
          </cell>
          <cell r="G6093" t="str">
            <v>Professional Services Legal</v>
          </cell>
          <cell r="H6093">
            <v>0</v>
          </cell>
          <cell r="I6093">
            <v>0</v>
          </cell>
          <cell r="J6093">
            <v>0</v>
          </cell>
          <cell r="K6093">
            <v>0</v>
          </cell>
          <cell r="L6093">
            <v>0</v>
          </cell>
          <cell r="M6093">
            <v>0</v>
          </cell>
          <cell r="N6093">
            <v>0</v>
          </cell>
          <cell r="O6093" t="str">
            <v>+++</v>
          </cell>
        </row>
        <row r="6094">
          <cell r="A6094" t="str">
            <v>430.45.41.000-6100.01</v>
          </cell>
          <cell r="B6094" t="str">
            <v>430</v>
          </cell>
          <cell r="C6094" t="str">
            <v>45</v>
          </cell>
          <cell r="D6094" t="str">
            <v>41</v>
          </cell>
          <cell r="E6094" t="str">
            <v>000</v>
          </cell>
          <cell r="F6094" t="str">
            <v>6100.01</v>
          </cell>
          <cell r="G6094" t="str">
            <v>Utilities Electric</v>
          </cell>
          <cell r="H6094">
            <v>0</v>
          </cell>
          <cell r="I6094">
            <v>0</v>
          </cell>
          <cell r="J6094">
            <v>0</v>
          </cell>
          <cell r="K6094">
            <v>0</v>
          </cell>
          <cell r="L6094">
            <v>0</v>
          </cell>
          <cell r="M6094">
            <v>0</v>
          </cell>
          <cell r="N6094">
            <v>0</v>
          </cell>
          <cell r="O6094" t="str">
            <v>+++</v>
          </cell>
        </row>
        <row r="6095">
          <cell r="A6095" t="str">
            <v>430.45.41.000-6100.02</v>
          </cell>
          <cell r="B6095" t="str">
            <v>430</v>
          </cell>
          <cell r="C6095" t="str">
            <v>45</v>
          </cell>
          <cell r="D6095" t="str">
            <v>41</v>
          </cell>
          <cell r="E6095" t="str">
            <v>000</v>
          </cell>
          <cell r="F6095" t="str">
            <v>6100.02</v>
          </cell>
          <cell r="G6095" t="str">
            <v>Utilities Telephone</v>
          </cell>
          <cell r="H6095">
            <v>0</v>
          </cell>
          <cell r="I6095">
            <v>0</v>
          </cell>
          <cell r="J6095">
            <v>0</v>
          </cell>
          <cell r="K6095">
            <v>0</v>
          </cell>
          <cell r="L6095">
            <v>0</v>
          </cell>
          <cell r="M6095">
            <v>0</v>
          </cell>
          <cell r="N6095">
            <v>0</v>
          </cell>
          <cell r="O6095" t="str">
            <v>+++</v>
          </cell>
        </row>
        <row r="6096">
          <cell r="A6096" t="str">
            <v>430.45.41.000-6100.03</v>
          </cell>
          <cell r="B6096" t="str">
            <v>430</v>
          </cell>
          <cell r="C6096" t="str">
            <v>45</v>
          </cell>
          <cell r="D6096" t="str">
            <v>41</v>
          </cell>
          <cell r="E6096" t="str">
            <v>000</v>
          </cell>
          <cell r="F6096" t="str">
            <v>6100.03</v>
          </cell>
          <cell r="G6096" t="str">
            <v>Utilities Data Transmission / ISP</v>
          </cell>
          <cell r="H6096">
            <v>0</v>
          </cell>
          <cell r="I6096">
            <v>0</v>
          </cell>
          <cell r="J6096">
            <v>0</v>
          </cell>
          <cell r="K6096">
            <v>0</v>
          </cell>
          <cell r="L6096">
            <v>0</v>
          </cell>
          <cell r="M6096">
            <v>0</v>
          </cell>
          <cell r="N6096">
            <v>0</v>
          </cell>
          <cell r="O6096" t="str">
            <v>+++</v>
          </cell>
        </row>
        <row r="6097">
          <cell r="A6097" t="str">
            <v>430.45.41.000-6200.01</v>
          </cell>
          <cell r="B6097" t="str">
            <v>430</v>
          </cell>
          <cell r="C6097" t="str">
            <v>45</v>
          </cell>
          <cell r="D6097" t="str">
            <v>41</v>
          </cell>
          <cell r="E6097" t="str">
            <v>000</v>
          </cell>
          <cell r="F6097" t="str">
            <v>6200.01</v>
          </cell>
          <cell r="G6097" t="str">
            <v>Supplies Office</v>
          </cell>
          <cell r="H6097">
            <v>0</v>
          </cell>
          <cell r="I6097">
            <v>0</v>
          </cell>
          <cell r="J6097">
            <v>0</v>
          </cell>
          <cell r="K6097">
            <v>0</v>
          </cell>
          <cell r="L6097">
            <v>0</v>
          </cell>
          <cell r="M6097">
            <v>0</v>
          </cell>
          <cell r="N6097">
            <v>0</v>
          </cell>
          <cell r="O6097" t="str">
            <v>+++</v>
          </cell>
        </row>
        <row r="6098">
          <cell r="A6098" t="str">
            <v>430.45.41.000-6200.02</v>
          </cell>
          <cell r="B6098" t="str">
            <v>430</v>
          </cell>
          <cell r="C6098" t="str">
            <v>45</v>
          </cell>
          <cell r="D6098" t="str">
            <v>41</v>
          </cell>
          <cell r="E6098" t="str">
            <v>000</v>
          </cell>
          <cell r="F6098" t="str">
            <v>6200.02</v>
          </cell>
          <cell r="G6098" t="str">
            <v>Supplies Special Department</v>
          </cell>
          <cell r="H6098">
            <v>0</v>
          </cell>
          <cell r="I6098">
            <v>0</v>
          </cell>
          <cell r="J6098">
            <v>0</v>
          </cell>
          <cell r="K6098">
            <v>0</v>
          </cell>
          <cell r="L6098">
            <v>0</v>
          </cell>
          <cell r="M6098">
            <v>0</v>
          </cell>
          <cell r="N6098">
            <v>0</v>
          </cell>
          <cell r="O6098" t="str">
            <v>+++</v>
          </cell>
        </row>
        <row r="6099">
          <cell r="A6099" t="str">
            <v>430.45.41.000-6200.03</v>
          </cell>
          <cell r="B6099" t="str">
            <v>430</v>
          </cell>
          <cell r="C6099" t="str">
            <v>45</v>
          </cell>
          <cell r="D6099" t="str">
            <v>41</v>
          </cell>
          <cell r="E6099" t="str">
            <v>000</v>
          </cell>
          <cell r="F6099" t="str">
            <v>6200.03</v>
          </cell>
          <cell r="G6099" t="str">
            <v>Supplies Copier Maintenance &amp; Supplies</v>
          </cell>
          <cell r="H6099">
            <v>0</v>
          </cell>
          <cell r="I6099">
            <v>0</v>
          </cell>
          <cell r="J6099">
            <v>0</v>
          </cell>
          <cell r="K6099">
            <v>0</v>
          </cell>
          <cell r="L6099">
            <v>0</v>
          </cell>
          <cell r="M6099">
            <v>0</v>
          </cell>
          <cell r="N6099">
            <v>0</v>
          </cell>
          <cell r="O6099" t="str">
            <v>+++</v>
          </cell>
        </row>
        <row r="6100">
          <cell r="A6100" t="str">
            <v>430.45.41.000-6200.04</v>
          </cell>
          <cell r="B6100" t="str">
            <v>430</v>
          </cell>
          <cell r="C6100" t="str">
            <v>45</v>
          </cell>
          <cell r="D6100" t="str">
            <v>41</v>
          </cell>
          <cell r="E6100" t="str">
            <v>000</v>
          </cell>
          <cell r="F6100" t="str">
            <v>6200.04</v>
          </cell>
          <cell r="G6100" t="str">
            <v>Supplies Postage</v>
          </cell>
          <cell r="H6100">
            <v>0</v>
          </cell>
          <cell r="I6100">
            <v>0</v>
          </cell>
          <cell r="J6100">
            <v>0</v>
          </cell>
          <cell r="K6100">
            <v>0</v>
          </cell>
          <cell r="L6100">
            <v>0</v>
          </cell>
          <cell r="M6100">
            <v>0</v>
          </cell>
          <cell r="N6100">
            <v>0</v>
          </cell>
          <cell r="O6100" t="str">
            <v>+++</v>
          </cell>
        </row>
        <row r="6101">
          <cell r="A6101" t="str">
            <v>430.45.41.000-6200.05</v>
          </cell>
          <cell r="B6101" t="str">
            <v>430</v>
          </cell>
          <cell r="C6101" t="str">
            <v>45</v>
          </cell>
          <cell r="D6101" t="str">
            <v>41</v>
          </cell>
          <cell r="E6101" t="str">
            <v>000</v>
          </cell>
          <cell r="F6101" t="str">
            <v>6200.05</v>
          </cell>
          <cell r="G6101" t="str">
            <v>Supplies Gasoline</v>
          </cell>
          <cell r="H6101">
            <v>0</v>
          </cell>
          <cell r="I6101">
            <v>0</v>
          </cell>
          <cell r="J6101">
            <v>0</v>
          </cell>
          <cell r="K6101">
            <v>0</v>
          </cell>
          <cell r="L6101">
            <v>0</v>
          </cell>
          <cell r="M6101">
            <v>0</v>
          </cell>
          <cell r="N6101">
            <v>0</v>
          </cell>
          <cell r="O6101" t="str">
            <v>+++</v>
          </cell>
        </row>
        <row r="6102">
          <cell r="A6102" t="str">
            <v>430.45.41.000-6200.09</v>
          </cell>
          <cell r="B6102" t="str">
            <v>430</v>
          </cell>
          <cell r="C6102" t="str">
            <v>45</v>
          </cell>
          <cell r="D6102" t="str">
            <v>41</v>
          </cell>
          <cell r="E6102" t="str">
            <v>000</v>
          </cell>
          <cell r="F6102" t="str">
            <v>6200.09</v>
          </cell>
          <cell r="G6102" t="str">
            <v>Supplies Data Processing</v>
          </cell>
          <cell r="H6102">
            <v>0</v>
          </cell>
          <cell r="I6102">
            <v>0</v>
          </cell>
          <cell r="J6102">
            <v>0</v>
          </cell>
          <cell r="K6102">
            <v>0</v>
          </cell>
          <cell r="L6102">
            <v>0</v>
          </cell>
          <cell r="M6102">
            <v>0</v>
          </cell>
          <cell r="N6102">
            <v>0</v>
          </cell>
          <cell r="O6102" t="str">
            <v>+++</v>
          </cell>
        </row>
        <row r="6103">
          <cell r="A6103" t="str">
            <v>430.45.41.000-6300.01</v>
          </cell>
          <cell r="B6103" t="str">
            <v>430</v>
          </cell>
          <cell r="C6103" t="str">
            <v>45</v>
          </cell>
          <cell r="D6103" t="str">
            <v>41</v>
          </cell>
          <cell r="E6103" t="str">
            <v>000</v>
          </cell>
          <cell r="F6103" t="str">
            <v>6300.01</v>
          </cell>
          <cell r="G6103" t="str">
            <v>Dues &amp; Subscriptions Memberships</v>
          </cell>
          <cell r="H6103">
            <v>0</v>
          </cell>
          <cell r="I6103">
            <v>0</v>
          </cell>
          <cell r="J6103">
            <v>0</v>
          </cell>
          <cell r="K6103">
            <v>0</v>
          </cell>
          <cell r="L6103">
            <v>0</v>
          </cell>
          <cell r="M6103">
            <v>0</v>
          </cell>
          <cell r="N6103">
            <v>0</v>
          </cell>
          <cell r="O6103" t="str">
            <v>+++</v>
          </cell>
        </row>
        <row r="6104">
          <cell r="A6104" t="str">
            <v>430.45.41.000-6300.02</v>
          </cell>
          <cell r="B6104" t="str">
            <v>430</v>
          </cell>
          <cell r="C6104" t="str">
            <v>45</v>
          </cell>
          <cell r="D6104" t="str">
            <v>41</v>
          </cell>
          <cell r="E6104" t="str">
            <v>000</v>
          </cell>
          <cell r="F6104" t="str">
            <v>6300.02</v>
          </cell>
          <cell r="G6104" t="str">
            <v>Dues &amp; Subscriptions Publications</v>
          </cell>
          <cell r="H6104">
            <v>0</v>
          </cell>
          <cell r="I6104">
            <v>0</v>
          </cell>
          <cell r="J6104">
            <v>0</v>
          </cell>
          <cell r="K6104">
            <v>0</v>
          </cell>
          <cell r="L6104">
            <v>0</v>
          </cell>
          <cell r="M6104">
            <v>0</v>
          </cell>
          <cell r="N6104">
            <v>0</v>
          </cell>
          <cell r="O6104" t="str">
            <v>+++</v>
          </cell>
        </row>
        <row r="6105">
          <cell r="A6105" t="str">
            <v>430.45.41.000-6300.03</v>
          </cell>
          <cell r="B6105" t="str">
            <v>430</v>
          </cell>
          <cell r="C6105" t="str">
            <v>45</v>
          </cell>
          <cell r="D6105" t="str">
            <v>41</v>
          </cell>
          <cell r="E6105" t="str">
            <v>000</v>
          </cell>
          <cell r="F6105" t="str">
            <v>6300.03</v>
          </cell>
          <cell r="G6105" t="str">
            <v>Dues &amp; Subscriptions Certifications</v>
          </cell>
          <cell r="H6105">
            <v>0</v>
          </cell>
          <cell r="I6105">
            <v>0</v>
          </cell>
          <cell r="J6105">
            <v>0</v>
          </cell>
          <cell r="K6105">
            <v>0</v>
          </cell>
          <cell r="L6105">
            <v>0</v>
          </cell>
          <cell r="M6105">
            <v>0</v>
          </cell>
          <cell r="N6105">
            <v>0</v>
          </cell>
          <cell r="O6105" t="str">
            <v>+++</v>
          </cell>
        </row>
        <row r="6106">
          <cell r="A6106" t="str">
            <v>430.45.41.000-6350.01</v>
          </cell>
          <cell r="B6106" t="str">
            <v>430</v>
          </cell>
          <cell r="C6106" t="str">
            <v>45</v>
          </cell>
          <cell r="D6106" t="str">
            <v>41</v>
          </cell>
          <cell r="E6106" t="str">
            <v>000</v>
          </cell>
          <cell r="F6106" t="str">
            <v>6350.01</v>
          </cell>
          <cell r="G6106" t="str">
            <v>Maintenance Agreements &amp; Licenses License/Software Maintenance</v>
          </cell>
          <cell r="H6106">
            <v>0</v>
          </cell>
          <cell r="I6106">
            <v>0</v>
          </cell>
          <cell r="J6106">
            <v>0</v>
          </cell>
          <cell r="K6106">
            <v>0</v>
          </cell>
          <cell r="L6106">
            <v>0</v>
          </cell>
          <cell r="M6106">
            <v>0</v>
          </cell>
          <cell r="N6106">
            <v>0</v>
          </cell>
          <cell r="O6106" t="str">
            <v>+++</v>
          </cell>
        </row>
        <row r="6107">
          <cell r="A6107" t="str">
            <v>430.45.41.000-6350.02</v>
          </cell>
          <cell r="B6107" t="str">
            <v>430</v>
          </cell>
          <cell r="C6107" t="str">
            <v>45</v>
          </cell>
          <cell r="D6107" t="str">
            <v>41</v>
          </cell>
          <cell r="E6107" t="str">
            <v>000</v>
          </cell>
          <cell r="F6107" t="str">
            <v>6350.02</v>
          </cell>
          <cell r="G6107" t="str">
            <v>Maintenance Agreements &amp; Licenses Hardware Maintenance</v>
          </cell>
          <cell r="H6107">
            <v>0</v>
          </cell>
          <cell r="I6107">
            <v>0</v>
          </cell>
          <cell r="J6107">
            <v>0</v>
          </cell>
          <cell r="K6107">
            <v>0</v>
          </cell>
          <cell r="L6107">
            <v>0</v>
          </cell>
          <cell r="M6107">
            <v>0</v>
          </cell>
          <cell r="N6107">
            <v>0</v>
          </cell>
          <cell r="O6107" t="str">
            <v>+++</v>
          </cell>
        </row>
        <row r="6108">
          <cell r="A6108" t="str">
            <v>430.45.41.000-6350.03</v>
          </cell>
          <cell r="B6108" t="str">
            <v>430</v>
          </cell>
          <cell r="C6108" t="str">
            <v>45</v>
          </cell>
          <cell r="D6108" t="str">
            <v>41</v>
          </cell>
          <cell r="E6108" t="str">
            <v>000</v>
          </cell>
          <cell r="F6108" t="str">
            <v>6350.03</v>
          </cell>
          <cell r="G6108" t="str">
            <v>Maintenance Agreements &amp; Licenses Maintenance Agreements</v>
          </cell>
          <cell r="H6108">
            <v>0</v>
          </cell>
          <cell r="I6108">
            <v>0</v>
          </cell>
          <cell r="J6108">
            <v>0</v>
          </cell>
          <cell r="K6108">
            <v>0</v>
          </cell>
          <cell r="L6108">
            <v>0</v>
          </cell>
          <cell r="M6108">
            <v>0</v>
          </cell>
          <cell r="N6108">
            <v>0</v>
          </cell>
          <cell r="O6108" t="str">
            <v>+++</v>
          </cell>
        </row>
        <row r="6109">
          <cell r="A6109" t="str">
            <v>430.45.41.000-6350.04</v>
          </cell>
          <cell r="B6109" t="str">
            <v>430</v>
          </cell>
          <cell r="C6109" t="str">
            <v>45</v>
          </cell>
          <cell r="D6109" t="str">
            <v>41</v>
          </cell>
          <cell r="E6109" t="str">
            <v>000</v>
          </cell>
          <cell r="F6109" t="str">
            <v>6350.04</v>
          </cell>
          <cell r="G6109" t="str">
            <v>Maintenance Agreements &amp; Licenses SCADA</v>
          </cell>
          <cell r="H6109">
            <v>0</v>
          </cell>
          <cell r="I6109">
            <v>0</v>
          </cell>
          <cell r="J6109">
            <v>0</v>
          </cell>
          <cell r="K6109">
            <v>0</v>
          </cell>
          <cell r="L6109">
            <v>0</v>
          </cell>
          <cell r="M6109">
            <v>0</v>
          </cell>
          <cell r="N6109">
            <v>0</v>
          </cell>
          <cell r="O6109" t="str">
            <v>+++</v>
          </cell>
        </row>
        <row r="6110">
          <cell r="A6110" t="str">
            <v>430.45.41.000-6350.05</v>
          </cell>
          <cell r="B6110" t="str">
            <v>430</v>
          </cell>
          <cell r="C6110" t="str">
            <v>45</v>
          </cell>
          <cell r="D6110" t="str">
            <v>41</v>
          </cell>
          <cell r="E6110" t="str">
            <v>000</v>
          </cell>
          <cell r="F6110" t="str">
            <v>6350.05</v>
          </cell>
          <cell r="G6110" t="str">
            <v>Maintenance Agreements &amp; Licenses Traffic Control</v>
          </cell>
          <cell r="H6110">
            <v>0</v>
          </cell>
          <cell r="I6110">
            <v>0</v>
          </cell>
          <cell r="J6110">
            <v>0</v>
          </cell>
          <cell r="K6110">
            <v>0</v>
          </cell>
          <cell r="L6110">
            <v>0</v>
          </cell>
          <cell r="M6110">
            <v>0</v>
          </cell>
          <cell r="N6110">
            <v>0</v>
          </cell>
          <cell r="O6110" t="str">
            <v>+++</v>
          </cell>
        </row>
        <row r="6111">
          <cell r="A6111" t="str">
            <v>430.45.41.000-6350.06</v>
          </cell>
          <cell r="B6111" t="str">
            <v>430</v>
          </cell>
          <cell r="C6111" t="str">
            <v>45</v>
          </cell>
          <cell r="D6111" t="str">
            <v>41</v>
          </cell>
          <cell r="E6111" t="str">
            <v>000</v>
          </cell>
          <cell r="F6111" t="str">
            <v>6350.06</v>
          </cell>
          <cell r="G6111" t="str">
            <v>Maintenance Agreements &amp; Licenses Streetlights</v>
          </cell>
          <cell r="H6111">
            <v>0</v>
          </cell>
          <cell r="I6111">
            <v>0</v>
          </cell>
          <cell r="J6111">
            <v>0</v>
          </cell>
          <cell r="K6111">
            <v>0</v>
          </cell>
          <cell r="L6111">
            <v>0</v>
          </cell>
          <cell r="M6111">
            <v>0</v>
          </cell>
          <cell r="N6111">
            <v>0</v>
          </cell>
          <cell r="O6111" t="str">
            <v>+++</v>
          </cell>
        </row>
        <row r="6112">
          <cell r="A6112" t="str">
            <v>430.45.41.000-6400.01</v>
          </cell>
          <cell r="B6112" t="str">
            <v>430</v>
          </cell>
          <cell r="C6112" t="str">
            <v>45</v>
          </cell>
          <cell r="D6112" t="str">
            <v>41</v>
          </cell>
          <cell r="E6112" t="str">
            <v>000</v>
          </cell>
          <cell r="F6112" t="str">
            <v>6400.01</v>
          </cell>
          <cell r="G6112" t="str">
            <v>Repairs &amp; Maintenance Building</v>
          </cell>
          <cell r="H6112">
            <v>0</v>
          </cell>
          <cell r="I6112">
            <v>0</v>
          </cell>
          <cell r="J6112">
            <v>0</v>
          </cell>
          <cell r="K6112">
            <v>0</v>
          </cell>
          <cell r="L6112">
            <v>0</v>
          </cell>
          <cell r="M6112">
            <v>0</v>
          </cell>
          <cell r="N6112">
            <v>0</v>
          </cell>
          <cell r="O6112" t="str">
            <v>+++</v>
          </cell>
        </row>
        <row r="6113">
          <cell r="A6113" t="str">
            <v>430.45.41.000-6400.02</v>
          </cell>
          <cell r="B6113" t="str">
            <v>430</v>
          </cell>
          <cell r="C6113" t="str">
            <v>45</v>
          </cell>
          <cell r="D6113" t="str">
            <v>41</v>
          </cell>
          <cell r="E6113" t="str">
            <v>000</v>
          </cell>
          <cell r="F6113" t="str">
            <v>6400.02</v>
          </cell>
          <cell r="G6113" t="str">
            <v>Repairs &amp; Maintenance Minor Equipment/Other</v>
          </cell>
          <cell r="H6113">
            <v>0</v>
          </cell>
          <cell r="I6113">
            <v>0</v>
          </cell>
          <cell r="J6113">
            <v>0</v>
          </cell>
          <cell r="K6113">
            <v>0</v>
          </cell>
          <cell r="L6113">
            <v>0</v>
          </cell>
          <cell r="M6113">
            <v>0</v>
          </cell>
          <cell r="N6113">
            <v>0</v>
          </cell>
          <cell r="O6113" t="str">
            <v>+++</v>
          </cell>
        </row>
        <row r="6114">
          <cell r="A6114" t="str">
            <v>430.45.41.000-6400.03</v>
          </cell>
          <cell r="B6114" t="str">
            <v>430</v>
          </cell>
          <cell r="C6114" t="str">
            <v>45</v>
          </cell>
          <cell r="D6114" t="str">
            <v>41</v>
          </cell>
          <cell r="E6114" t="str">
            <v>000</v>
          </cell>
          <cell r="F6114" t="str">
            <v>6400.03</v>
          </cell>
          <cell r="G6114" t="str">
            <v>Repairs &amp; Maintenance Major Repair &amp; Contingency</v>
          </cell>
          <cell r="H6114">
            <v>0</v>
          </cell>
          <cell r="I6114">
            <v>0</v>
          </cell>
          <cell r="J6114">
            <v>0</v>
          </cell>
          <cell r="K6114">
            <v>0</v>
          </cell>
          <cell r="L6114">
            <v>0</v>
          </cell>
          <cell r="M6114">
            <v>0</v>
          </cell>
          <cell r="N6114">
            <v>0</v>
          </cell>
          <cell r="O6114" t="str">
            <v>+++</v>
          </cell>
        </row>
        <row r="6115">
          <cell r="A6115" t="str">
            <v>430.45.41.000-6400.04</v>
          </cell>
          <cell r="B6115" t="str">
            <v>430</v>
          </cell>
          <cell r="C6115" t="str">
            <v>45</v>
          </cell>
          <cell r="D6115" t="str">
            <v>41</v>
          </cell>
          <cell r="E6115" t="str">
            <v>000</v>
          </cell>
          <cell r="F6115" t="str">
            <v>6400.04</v>
          </cell>
          <cell r="G6115" t="str">
            <v>Repairs &amp; Maintenance Equipment Rental</v>
          </cell>
          <cell r="H6115">
            <v>0</v>
          </cell>
          <cell r="I6115">
            <v>0</v>
          </cell>
          <cell r="J6115">
            <v>0</v>
          </cell>
          <cell r="K6115">
            <v>0</v>
          </cell>
          <cell r="L6115">
            <v>0</v>
          </cell>
          <cell r="M6115">
            <v>0</v>
          </cell>
          <cell r="N6115">
            <v>0</v>
          </cell>
          <cell r="O6115" t="str">
            <v>+++</v>
          </cell>
        </row>
        <row r="6116">
          <cell r="A6116" t="str">
            <v>430.45.41.000-6400.05</v>
          </cell>
          <cell r="B6116" t="str">
            <v>430</v>
          </cell>
          <cell r="C6116" t="str">
            <v>45</v>
          </cell>
          <cell r="D6116" t="str">
            <v>41</v>
          </cell>
          <cell r="E6116" t="str">
            <v>000</v>
          </cell>
          <cell r="F6116" t="str">
            <v>6400.05</v>
          </cell>
          <cell r="G6116" t="str">
            <v>Repairs &amp; Maintenance Vehicle</v>
          </cell>
          <cell r="H6116">
            <v>0</v>
          </cell>
          <cell r="I6116">
            <v>0</v>
          </cell>
          <cell r="J6116">
            <v>0</v>
          </cell>
          <cell r="K6116">
            <v>0</v>
          </cell>
          <cell r="L6116">
            <v>0</v>
          </cell>
          <cell r="M6116">
            <v>0</v>
          </cell>
          <cell r="N6116">
            <v>0</v>
          </cell>
          <cell r="O6116" t="str">
            <v>+++</v>
          </cell>
        </row>
        <row r="6117">
          <cell r="A6117" t="str">
            <v>430.45.41.000-6600.01</v>
          </cell>
          <cell r="B6117" t="str">
            <v>430</v>
          </cell>
          <cell r="C6117" t="str">
            <v>45</v>
          </cell>
          <cell r="D6117" t="str">
            <v>41</v>
          </cell>
          <cell r="E6117" t="str">
            <v>000</v>
          </cell>
          <cell r="F6117" t="str">
            <v>6600.01</v>
          </cell>
          <cell r="G6117" t="str">
            <v>Administrative Expenses Meetings</v>
          </cell>
          <cell r="H6117">
            <v>0</v>
          </cell>
          <cell r="I6117">
            <v>0</v>
          </cell>
          <cell r="J6117">
            <v>0</v>
          </cell>
          <cell r="K6117">
            <v>0</v>
          </cell>
          <cell r="L6117">
            <v>0</v>
          </cell>
          <cell r="M6117">
            <v>0</v>
          </cell>
          <cell r="N6117">
            <v>0</v>
          </cell>
          <cell r="O6117" t="str">
            <v>+++</v>
          </cell>
        </row>
        <row r="6118">
          <cell r="A6118" t="str">
            <v>430.45.41.000-6600.03</v>
          </cell>
          <cell r="B6118" t="str">
            <v>430</v>
          </cell>
          <cell r="C6118" t="str">
            <v>45</v>
          </cell>
          <cell r="D6118" t="str">
            <v>41</v>
          </cell>
          <cell r="E6118" t="str">
            <v>000</v>
          </cell>
          <cell r="F6118" t="str">
            <v>6600.03</v>
          </cell>
          <cell r="G6118" t="str">
            <v>Administrative Expenses Mileage Reimbursement</v>
          </cell>
          <cell r="H6118">
            <v>0</v>
          </cell>
          <cell r="I6118">
            <v>0</v>
          </cell>
          <cell r="J6118">
            <v>0</v>
          </cell>
          <cell r="K6118">
            <v>0</v>
          </cell>
          <cell r="L6118">
            <v>0</v>
          </cell>
          <cell r="M6118">
            <v>0</v>
          </cell>
          <cell r="N6118">
            <v>0</v>
          </cell>
          <cell r="O6118" t="str">
            <v>+++</v>
          </cell>
        </row>
        <row r="6119">
          <cell r="A6119" t="str">
            <v>430.45.41.000-6600.04</v>
          </cell>
          <cell r="B6119" t="str">
            <v>430</v>
          </cell>
          <cell r="C6119" t="str">
            <v>45</v>
          </cell>
          <cell r="D6119" t="str">
            <v>41</v>
          </cell>
          <cell r="E6119" t="str">
            <v>000</v>
          </cell>
          <cell r="F6119" t="str">
            <v>6600.04</v>
          </cell>
          <cell r="G6119" t="str">
            <v>Administrative Expenses Training/Conferences</v>
          </cell>
          <cell r="H6119">
            <v>0</v>
          </cell>
          <cell r="I6119">
            <v>0</v>
          </cell>
          <cell r="J6119">
            <v>0</v>
          </cell>
          <cell r="K6119">
            <v>0</v>
          </cell>
          <cell r="L6119">
            <v>0</v>
          </cell>
          <cell r="M6119">
            <v>0</v>
          </cell>
          <cell r="N6119">
            <v>0</v>
          </cell>
          <cell r="O6119" t="str">
            <v>+++</v>
          </cell>
        </row>
        <row r="6120">
          <cell r="A6120" t="str">
            <v>430.45.41.000-6600.05</v>
          </cell>
          <cell r="B6120" t="str">
            <v>430</v>
          </cell>
          <cell r="C6120" t="str">
            <v>45</v>
          </cell>
          <cell r="D6120" t="str">
            <v>41</v>
          </cell>
          <cell r="E6120" t="str">
            <v>000</v>
          </cell>
          <cell r="F6120" t="str">
            <v>6600.05</v>
          </cell>
          <cell r="G6120" t="str">
            <v>Administrative Expenses Public/Legal Advertisement</v>
          </cell>
          <cell r="H6120">
            <v>0</v>
          </cell>
          <cell r="I6120">
            <v>0</v>
          </cell>
          <cell r="J6120">
            <v>0</v>
          </cell>
          <cell r="K6120">
            <v>0</v>
          </cell>
          <cell r="L6120">
            <v>0</v>
          </cell>
          <cell r="M6120">
            <v>0</v>
          </cell>
          <cell r="N6120">
            <v>0</v>
          </cell>
          <cell r="O6120" t="str">
            <v>+++</v>
          </cell>
        </row>
        <row r="6121">
          <cell r="A6121" t="str">
            <v>430.45.41.000-6600.06</v>
          </cell>
          <cell r="B6121" t="str">
            <v>430</v>
          </cell>
          <cell r="C6121" t="str">
            <v>45</v>
          </cell>
          <cell r="D6121" t="str">
            <v>41</v>
          </cell>
          <cell r="E6121" t="str">
            <v>000</v>
          </cell>
          <cell r="F6121" t="str">
            <v>6600.06</v>
          </cell>
          <cell r="G6121" t="str">
            <v>Administrative Expenses Property/Building Rental</v>
          </cell>
          <cell r="H6121">
            <v>0</v>
          </cell>
          <cell r="I6121">
            <v>0</v>
          </cell>
          <cell r="J6121">
            <v>0</v>
          </cell>
          <cell r="K6121">
            <v>0</v>
          </cell>
          <cell r="L6121">
            <v>0</v>
          </cell>
          <cell r="M6121">
            <v>0</v>
          </cell>
          <cell r="N6121">
            <v>0</v>
          </cell>
          <cell r="O6121" t="str">
            <v>+++</v>
          </cell>
        </row>
        <row r="6122">
          <cell r="A6122" t="str">
            <v>430.45.41.000-6600.07</v>
          </cell>
          <cell r="B6122" t="str">
            <v>430</v>
          </cell>
          <cell r="C6122" t="str">
            <v>45</v>
          </cell>
          <cell r="D6122" t="str">
            <v>41</v>
          </cell>
          <cell r="E6122" t="str">
            <v>000</v>
          </cell>
          <cell r="F6122" t="str">
            <v>6600.07</v>
          </cell>
          <cell r="G6122" t="str">
            <v>Administrative Expenses Employee Recruitment</v>
          </cell>
          <cell r="H6122">
            <v>0</v>
          </cell>
          <cell r="I6122">
            <v>0</v>
          </cell>
          <cell r="J6122">
            <v>0</v>
          </cell>
          <cell r="K6122">
            <v>0</v>
          </cell>
          <cell r="L6122">
            <v>0</v>
          </cell>
          <cell r="M6122">
            <v>0</v>
          </cell>
          <cell r="N6122">
            <v>0</v>
          </cell>
          <cell r="O6122" t="str">
            <v>+++</v>
          </cell>
        </row>
        <row r="6123">
          <cell r="A6123" t="str">
            <v>430.45.41.000-6600.08</v>
          </cell>
          <cell r="B6123" t="str">
            <v>430</v>
          </cell>
          <cell r="C6123" t="str">
            <v>45</v>
          </cell>
          <cell r="D6123" t="str">
            <v>41</v>
          </cell>
          <cell r="E6123" t="str">
            <v>000</v>
          </cell>
          <cell r="F6123" t="str">
            <v>6600.08</v>
          </cell>
          <cell r="G6123" t="str">
            <v>Administrative Expenses Employee Recognition</v>
          </cell>
          <cell r="H6123">
            <v>0</v>
          </cell>
          <cell r="I6123">
            <v>0</v>
          </cell>
          <cell r="J6123">
            <v>0</v>
          </cell>
          <cell r="K6123">
            <v>0</v>
          </cell>
          <cell r="L6123">
            <v>0</v>
          </cell>
          <cell r="M6123">
            <v>0</v>
          </cell>
          <cell r="N6123">
            <v>0</v>
          </cell>
          <cell r="O6123" t="str">
            <v>+++</v>
          </cell>
        </row>
        <row r="6124">
          <cell r="A6124" t="str">
            <v>430.45.41.000-6600.14</v>
          </cell>
          <cell r="B6124" t="str">
            <v>430</v>
          </cell>
          <cell r="C6124" t="str">
            <v>45</v>
          </cell>
          <cell r="D6124" t="str">
            <v>41</v>
          </cell>
          <cell r="E6124" t="str">
            <v>000</v>
          </cell>
          <cell r="F6124" t="str">
            <v>6600.14</v>
          </cell>
          <cell r="G6124" t="str">
            <v>Administrative Expenses Filing/Recording Fee</v>
          </cell>
          <cell r="H6124">
            <v>0</v>
          </cell>
          <cell r="I6124">
            <v>0</v>
          </cell>
          <cell r="J6124">
            <v>0</v>
          </cell>
          <cell r="K6124">
            <v>0</v>
          </cell>
          <cell r="L6124">
            <v>0</v>
          </cell>
          <cell r="M6124">
            <v>0</v>
          </cell>
          <cell r="N6124">
            <v>0</v>
          </cell>
          <cell r="O6124" t="str">
            <v>+++</v>
          </cell>
        </row>
        <row r="6125">
          <cell r="A6125" t="str">
            <v>430.45.41.000-6600.24</v>
          </cell>
          <cell r="B6125" t="str">
            <v>430</v>
          </cell>
          <cell r="C6125" t="str">
            <v>45</v>
          </cell>
          <cell r="D6125" t="str">
            <v>41</v>
          </cell>
          <cell r="E6125" t="str">
            <v>000</v>
          </cell>
          <cell r="F6125" t="str">
            <v>6600.24</v>
          </cell>
          <cell r="G6125" t="str">
            <v>Administrative Expenses Marketing</v>
          </cell>
          <cell r="H6125">
            <v>0</v>
          </cell>
          <cell r="I6125">
            <v>0</v>
          </cell>
          <cell r="J6125">
            <v>0</v>
          </cell>
          <cell r="K6125">
            <v>0</v>
          </cell>
          <cell r="L6125">
            <v>0</v>
          </cell>
          <cell r="M6125">
            <v>0</v>
          </cell>
          <cell r="N6125">
            <v>0</v>
          </cell>
          <cell r="O6125" t="str">
            <v>+++</v>
          </cell>
        </row>
        <row r="6126">
          <cell r="A6126" t="str">
            <v>430.45.41.000-6600.25</v>
          </cell>
          <cell r="B6126" t="str">
            <v>430</v>
          </cell>
          <cell r="C6126" t="str">
            <v>45</v>
          </cell>
          <cell r="D6126" t="str">
            <v>41</v>
          </cell>
          <cell r="E6126" t="str">
            <v>000</v>
          </cell>
          <cell r="F6126" t="str">
            <v>6600.25</v>
          </cell>
          <cell r="G6126" t="str">
            <v>Administrative Expenses Support Services-Indirect Labor</v>
          </cell>
          <cell r="H6126">
            <v>0</v>
          </cell>
          <cell r="I6126">
            <v>0</v>
          </cell>
          <cell r="J6126">
            <v>0</v>
          </cell>
          <cell r="K6126">
            <v>0</v>
          </cell>
          <cell r="L6126">
            <v>0</v>
          </cell>
          <cell r="M6126">
            <v>0</v>
          </cell>
          <cell r="N6126">
            <v>0</v>
          </cell>
          <cell r="O6126" t="str">
            <v>+++</v>
          </cell>
        </row>
        <row r="6127">
          <cell r="A6127" t="str">
            <v>430.45.41.000-6600.26</v>
          </cell>
          <cell r="B6127" t="str">
            <v>430</v>
          </cell>
          <cell r="C6127" t="str">
            <v>45</v>
          </cell>
          <cell r="D6127" t="str">
            <v>41</v>
          </cell>
          <cell r="E6127" t="str">
            <v>000</v>
          </cell>
          <cell r="F6127" t="str">
            <v>6600.26</v>
          </cell>
          <cell r="G6127" t="str">
            <v>Administrative Expenses Support Services-IT</v>
          </cell>
          <cell r="H6127">
            <v>0</v>
          </cell>
          <cell r="I6127">
            <v>0</v>
          </cell>
          <cell r="J6127">
            <v>0</v>
          </cell>
          <cell r="K6127">
            <v>0</v>
          </cell>
          <cell r="L6127">
            <v>0</v>
          </cell>
          <cell r="M6127">
            <v>0</v>
          </cell>
          <cell r="N6127">
            <v>0</v>
          </cell>
          <cell r="O6127" t="str">
            <v>+++</v>
          </cell>
        </row>
        <row r="6128">
          <cell r="A6128" t="str">
            <v>430.45.41.000-6600.27</v>
          </cell>
          <cell r="B6128" t="str">
            <v>430</v>
          </cell>
          <cell r="C6128" t="str">
            <v>45</v>
          </cell>
          <cell r="D6128" t="str">
            <v>41</v>
          </cell>
          <cell r="E6128" t="str">
            <v>000</v>
          </cell>
          <cell r="F6128" t="str">
            <v>6600.27</v>
          </cell>
          <cell r="G6128" t="str">
            <v>Administrative Expenses Support Services-Direct Labor</v>
          </cell>
          <cell r="H6128">
            <v>0</v>
          </cell>
          <cell r="I6128">
            <v>0</v>
          </cell>
          <cell r="J6128">
            <v>0</v>
          </cell>
          <cell r="K6128">
            <v>0</v>
          </cell>
          <cell r="L6128">
            <v>0</v>
          </cell>
          <cell r="M6128">
            <v>0</v>
          </cell>
          <cell r="N6128">
            <v>0</v>
          </cell>
          <cell r="O6128" t="str">
            <v>+++</v>
          </cell>
        </row>
        <row r="6129">
          <cell r="A6129" t="str">
            <v>430.45.41.000-6600.29</v>
          </cell>
          <cell r="B6129" t="str">
            <v>430</v>
          </cell>
          <cell r="C6129" t="str">
            <v>45</v>
          </cell>
          <cell r="D6129" t="str">
            <v>41</v>
          </cell>
          <cell r="E6129" t="str">
            <v>000</v>
          </cell>
          <cell r="F6129" t="str">
            <v>6600.29</v>
          </cell>
          <cell r="G6129" t="str">
            <v>Administrative Expenses Administration &amp; Planning</v>
          </cell>
          <cell r="H6129">
            <v>0</v>
          </cell>
          <cell r="I6129">
            <v>0</v>
          </cell>
          <cell r="J6129">
            <v>0</v>
          </cell>
          <cell r="K6129">
            <v>0</v>
          </cell>
          <cell r="L6129">
            <v>0</v>
          </cell>
          <cell r="M6129">
            <v>0</v>
          </cell>
          <cell r="N6129">
            <v>0</v>
          </cell>
          <cell r="O6129" t="str">
            <v>+++</v>
          </cell>
        </row>
        <row r="6130">
          <cell r="A6130" t="str">
            <v>430.45.41.000-6600.30</v>
          </cell>
          <cell r="B6130" t="str">
            <v>430</v>
          </cell>
          <cell r="C6130" t="str">
            <v>45</v>
          </cell>
          <cell r="D6130" t="str">
            <v>41</v>
          </cell>
          <cell r="E6130" t="str">
            <v>000</v>
          </cell>
          <cell r="F6130" t="str">
            <v>6600.30</v>
          </cell>
          <cell r="G6130" t="str">
            <v>Administrative Expenses Other Expenses</v>
          </cell>
          <cell r="H6130">
            <v>0</v>
          </cell>
          <cell r="I6130">
            <v>0</v>
          </cell>
          <cell r="J6130">
            <v>0</v>
          </cell>
          <cell r="K6130">
            <v>0</v>
          </cell>
          <cell r="L6130">
            <v>0</v>
          </cell>
          <cell r="M6130">
            <v>0</v>
          </cell>
          <cell r="N6130">
            <v>0</v>
          </cell>
          <cell r="O6130" t="str">
            <v>+++</v>
          </cell>
        </row>
        <row r="6131">
          <cell r="A6131" t="str">
            <v>430.45.41.000-7000.03</v>
          </cell>
          <cell r="B6131" t="str">
            <v>430</v>
          </cell>
          <cell r="C6131" t="str">
            <v>45</v>
          </cell>
          <cell r="D6131" t="str">
            <v>41</v>
          </cell>
          <cell r="E6131" t="str">
            <v>000</v>
          </cell>
          <cell r="F6131" t="str">
            <v>7000.03</v>
          </cell>
          <cell r="G6131" t="str">
            <v>Capital Outlay Operations Equip-Minor</v>
          </cell>
          <cell r="H6131">
            <v>0</v>
          </cell>
          <cell r="I6131">
            <v>0</v>
          </cell>
          <cell r="J6131">
            <v>0</v>
          </cell>
          <cell r="K6131">
            <v>0</v>
          </cell>
          <cell r="L6131">
            <v>0</v>
          </cell>
          <cell r="M6131">
            <v>0</v>
          </cell>
          <cell r="N6131">
            <v>0</v>
          </cell>
          <cell r="O6131" t="str">
            <v>+++</v>
          </cell>
        </row>
        <row r="6132">
          <cell r="A6132" t="str">
            <v>430.45.41.000-7000.04</v>
          </cell>
          <cell r="B6132" t="str">
            <v>430</v>
          </cell>
          <cell r="C6132" t="str">
            <v>45</v>
          </cell>
          <cell r="D6132" t="str">
            <v>41</v>
          </cell>
          <cell r="E6132" t="str">
            <v>000</v>
          </cell>
          <cell r="F6132" t="str">
            <v>7000.04</v>
          </cell>
          <cell r="G6132" t="str">
            <v>Capital Outlay Operations Equipment-Major</v>
          </cell>
          <cell r="H6132">
            <v>0</v>
          </cell>
          <cell r="I6132">
            <v>0</v>
          </cell>
          <cell r="J6132">
            <v>0</v>
          </cell>
          <cell r="K6132">
            <v>0</v>
          </cell>
          <cell r="L6132">
            <v>0</v>
          </cell>
          <cell r="M6132">
            <v>0</v>
          </cell>
          <cell r="N6132">
            <v>0</v>
          </cell>
          <cell r="O6132" t="str">
            <v>+++</v>
          </cell>
        </row>
        <row r="6133">
          <cell r="A6133" t="str">
            <v>430.45.41.000-7000.07</v>
          </cell>
          <cell r="B6133" t="str">
            <v>430</v>
          </cell>
          <cell r="C6133" t="str">
            <v>45</v>
          </cell>
          <cell r="D6133" t="str">
            <v>41</v>
          </cell>
          <cell r="E6133" t="str">
            <v>000</v>
          </cell>
          <cell r="F6133" t="str">
            <v>7000.07</v>
          </cell>
          <cell r="G6133" t="str">
            <v>Capital Outlay Computer Hardware</v>
          </cell>
          <cell r="H6133">
            <v>0</v>
          </cell>
          <cell r="I6133">
            <v>0</v>
          </cell>
          <cell r="J6133">
            <v>0</v>
          </cell>
          <cell r="K6133">
            <v>0</v>
          </cell>
          <cell r="L6133">
            <v>0</v>
          </cell>
          <cell r="M6133">
            <v>0</v>
          </cell>
          <cell r="N6133">
            <v>0</v>
          </cell>
          <cell r="O6133" t="str">
            <v>+++</v>
          </cell>
        </row>
        <row r="6134">
          <cell r="A6134" t="str">
            <v>430.45.41.000-7000.08</v>
          </cell>
          <cell r="B6134" t="str">
            <v>430</v>
          </cell>
          <cell r="C6134" t="str">
            <v>45</v>
          </cell>
          <cell r="D6134" t="str">
            <v>41</v>
          </cell>
          <cell r="E6134" t="str">
            <v>000</v>
          </cell>
          <cell r="F6134" t="str">
            <v>7000.08</v>
          </cell>
          <cell r="G6134" t="str">
            <v>Capital Outlay Computer Software</v>
          </cell>
          <cell r="H6134">
            <v>0</v>
          </cell>
          <cell r="I6134">
            <v>0</v>
          </cell>
          <cell r="J6134">
            <v>0</v>
          </cell>
          <cell r="K6134">
            <v>0</v>
          </cell>
          <cell r="L6134">
            <v>0</v>
          </cell>
          <cell r="M6134">
            <v>0</v>
          </cell>
          <cell r="N6134">
            <v>0</v>
          </cell>
          <cell r="O6134" t="str">
            <v>+++</v>
          </cell>
        </row>
        <row r="6135">
          <cell r="A6135" t="str">
            <v>430.45.41.000-7000.12</v>
          </cell>
          <cell r="B6135" t="str">
            <v>430</v>
          </cell>
          <cell r="C6135" t="str">
            <v>45</v>
          </cell>
          <cell r="D6135" t="str">
            <v>41</v>
          </cell>
          <cell r="E6135" t="str">
            <v>000</v>
          </cell>
          <cell r="F6135" t="str">
            <v>7000.12</v>
          </cell>
          <cell r="G6135" t="str">
            <v>Capital Outlay Furniture</v>
          </cell>
          <cell r="H6135">
            <v>0</v>
          </cell>
          <cell r="I6135">
            <v>0</v>
          </cell>
          <cell r="J6135">
            <v>0</v>
          </cell>
          <cell r="K6135">
            <v>0</v>
          </cell>
          <cell r="L6135">
            <v>0</v>
          </cell>
          <cell r="M6135">
            <v>0</v>
          </cell>
          <cell r="N6135">
            <v>0</v>
          </cell>
          <cell r="O6135" t="str">
            <v>+++</v>
          </cell>
        </row>
        <row r="6136">
          <cell r="A6136" t="str">
            <v>430.45.41.000-7000.99</v>
          </cell>
          <cell r="B6136" t="str">
            <v>430</v>
          </cell>
          <cell r="C6136" t="str">
            <v>45</v>
          </cell>
          <cell r="D6136" t="str">
            <v>41</v>
          </cell>
          <cell r="E6136" t="str">
            <v>000</v>
          </cell>
          <cell r="F6136" t="str">
            <v>7000.99</v>
          </cell>
          <cell r="G6136" t="str">
            <v>Capital Outlay General</v>
          </cell>
          <cell r="H6136">
            <v>0</v>
          </cell>
          <cell r="I6136">
            <v>0</v>
          </cell>
          <cell r="J6136">
            <v>0</v>
          </cell>
          <cell r="K6136">
            <v>0</v>
          </cell>
          <cell r="L6136">
            <v>0</v>
          </cell>
          <cell r="M6136">
            <v>0</v>
          </cell>
          <cell r="N6136">
            <v>0</v>
          </cell>
          <cell r="O6136" t="str">
            <v>+++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590">
          <cell r="A590" t="str">
            <v>430.40.70.015-4510.06</v>
          </cell>
          <cell r="B590" t="str">
            <v>430</v>
          </cell>
          <cell r="C590" t="str">
            <v>40</v>
          </cell>
          <cell r="D590" t="str">
            <v>70</v>
          </cell>
          <cell r="E590" t="str">
            <v>015</v>
          </cell>
          <cell r="F590" t="str">
            <v>4510.06</v>
          </cell>
          <cell r="G590" t="str">
            <v>Charges for Services-Transportation RTIF/SFD</v>
          </cell>
          <cell r="H590">
            <v>1474400</v>
          </cell>
          <cell r="I590">
            <v>0</v>
          </cell>
          <cell r="J590">
            <v>1474400</v>
          </cell>
          <cell r="K590">
            <v>0</v>
          </cell>
          <cell r="L590">
            <v>0</v>
          </cell>
          <cell r="M590">
            <v>0</v>
          </cell>
          <cell r="N590">
            <v>1474400</v>
          </cell>
          <cell r="O590">
            <v>0</v>
          </cell>
        </row>
        <row r="591">
          <cell r="A591" t="str">
            <v>430.40.70.015-4510.07</v>
          </cell>
          <cell r="B591" t="str">
            <v>430</v>
          </cell>
          <cell r="C591" t="str">
            <v>40</v>
          </cell>
          <cell r="D591" t="str">
            <v>70</v>
          </cell>
          <cell r="E591" t="str">
            <v>015</v>
          </cell>
          <cell r="F591" t="str">
            <v>4510.07</v>
          </cell>
          <cell r="G591" t="str">
            <v>Charges for Services-Transportation RTIF/MFD</v>
          </cell>
          <cell r="H591">
            <v>315940</v>
          </cell>
          <cell r="I591">
            <v>0</v>
          </cell>
          <cell r="J591">
            <v>315940</v>
          </cell>
          <cell r="K591">
            <v>0</v>
          </cell>
          <cell r="L591">
            <v>0</v>
          </cell>
          <cell r="M591">
            <v>0</v>
          </cell>
          <cell r="N591">
            <v>315940</v>
          </cell>
          <cell r="O591">
            <v>0</v>
          </cell>
        </row>
        <row r="592">
          <cell r="A592" t="str">
            <v>430.40.70.015-4510.08</v>
          </cell>
          <cell r="B592" t="str">
            <v>430</v>
          </cell>
          <cell r="C592" t="str">
            <v>40</v>
          </cell>
          <cell r="D592" t="str">
            <v>70</v>
          </cell>
          <cell r="E592" t="str">
            <v>015</v>
          </cell>
          <cell r="F592" t="str">
            <v>4510.08</v>
          </cell>
          <cell r="G592" t="str">
            <v>Charges for Services-Transportation RTIF/Retail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171191.02</v>
          </cell>
          <cell r="N592">
            <v>-171191.02</v>
          </cell>
          <cell r="O592" t="str">
            <v>+++</v>
          </cell>
        </row>
        <row r="593">
          <cell r="A593" t="str">
            <v>430.40.70.015-4510.09</v>
          </cell>
          <cell r="B593" t="str">
            <v>430</v>
          </cell>
          <cell r="C593" t="str">
            <v>40</v>
          </cell>
          <cell r="D593" t="str">
            <v>70</v>
          </cell>
          <cell r="E593" t="str">
            <v>015</v>
          </cell>
          <cell r="F593" t="str">
            <v>4510.09</v>
          </cell>
          <cell r="G593" t="str">
            <v>Charges for Services-Transportation RTIF/Office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 t="str">
            <v>+++</v>
          </cell>
        </row>
        <row r="594">
          <cell r="A594" t="str">
            <v>430.40.70.015-4510.10</v>
          </cell>
          <cell r="B594" t="str">
            <v>430</v>
          </cell>
          <cell r="C594" t="str">
            <v>40</v>
          </cell>
          <cell r="D594" t="str">
            <v>70</v>
          </cell>
          <cell r="E594" t="str">
            <v>015</v>
          </cell>
          <cell r="F594" t="str">
            <v>4510.10</v>
          </cell>
          <cell r="G594" t="str">
            <v>Charges for Services-Transportation RTIF/Commercial/Industrial</v>
          </cell>
          <cell r="H594">
            <v>320000</v>
          </cell>
          <cell r="I594">
            <v>0</v>
          </cell>
          <cell r="J594">
            <v>320000</v>
          </cell>
          <cell r="K594">
            <v>0</v>
          </cell>
          <cell r="L594">
            <v>0</v>
          </cell>
          <cell r="M594">
            <v>0</v>
          </cell>
          <cell r="N594">
            <v>320000</v>
          </cell>
          <cell r="O594">
            <v>0</v>
          </cell>
        </row>
        <row r="595">
          <cell r="A595" t="str">
            <v>430.40.70.015-4510.12</v>
          </cell>
          <cell r="B595" t="str">
            <v>430</v>
          </cell>
          <cell r="C595" t="str">
            <v>40</v>
          </cell>
          <cell r="D595" t="str">
            <v>70</v>
          </cell>
          <cell r="E595" t="str">
            <v>015</v>
          </cell>
          <cell r="F595" t="str">
            <v>4510.12</v>
          </cell>
          <cell r="G595" t="str">
            <v>Charges for Services-Transportation RTIF Warehouse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 t="str">
            <v>+++</v>
          </cell>
        </row>
        <row r="596">
          <cell r="A596" t="str">
            <v>430.40.70.015-4700.01</v>
          </cell>
          <cell r="B596" t="str">
            <v>430</v>
          </cell>
          <cell r="C596" t="str">
            <v>40</v>
          </cell>
          <cell r="D596" t="str">
            <v>70</v>
          </cell>
          <cell r="E596" t="str">
            <v>015</v>
          </cell>
          <cell r="F596" t="str">
            <v>4700.01</v>
          </cell>
          <cell r="G596" t="str">
            <v>Investment Earnings Interest on Investments</v>
          </cell>
          <cell r="H596">
            <v>55000</v>
          </cell>
          <cell r="I596">
            <v>0</v>
          </cell>
          <cell r="J596">
            <v>55000</v>
          </cell>
          <cell r="K596">
            <v>0</v>
          </cell>
          <cell r="L596">
            <v>0</v>
          </cell>
          <cell r="M596">
            <v>0</v>
          </cell>
          <cell r="N596">
            <v>55000</v>
          </cell>
          <cell r="O596">
            <v>0</v>
          </cell>
        </row>
        <row r="597">
          <cell r="A597" t="str">
            <v>430.40.70.015-4700.18</v>
          </cell>
          <cell r="B597" t="str">
            <v>430</v>
          </cell>
          <cell r="C597" t="str">
            <v>40</v>
          </cell>
          <cell r="D597" t="str">
            <v>70</v>
          </cell>
          <cell r="E597" t="str">
            <v>015</v>
          </cell>
          <cell r="F597" t="str">
            <v>4700.18</v>
          </cell>
          <cell r="G597" t="str">
            <v>Investment Earnings RTIF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 t="str">
            <v>+++</v>
          </cell>
        </row>
        <row r="598">
          <cell r="A598" t="str">
            <v>430.40.70.015-4700.19</v>
          </cell>
          <cell r="B598" t="str">
            <v>430</v>
          </cell>
          <cell r="C598" t="str">
            <v>40</v>
          </cell>
          <cell r="D598" t="str">
            <v>70</v>
          </cell>
          <cell r="E598" t="str">
            <v>015</v>
          </cell>
          <cell r="F598" t="str">
            <v>4700.19</v>
          </cell>
          <cell r="G598" t="str">
            <v>Investment Earnings Market Value Change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 t="str">
            <v>+++</v>
          </cell>
        </row>
        <row r="599">
          <cell r="A599" t="str">
            <v>430.40.70.015-4700.21</v>
          </cell>
          <cell r="B599" t="str">
            <v>430</v>
          </cell>
          <cell r="C599" t="str">
            <v>40</v>
          </cell>
          <cell r="D599" t="str">
            <v>70</v>
          </cell>
          <cell r="E599" t="str">
            <v>015</v>
          </cell>
          <cell r="F599" t="str">
            <v>4700.21</v>
          </cell>
          <cell r="G599" t="str">
            <v>Investment Earnings Unallocated Investment Expense</v>
          </cell>
          <cell r="H599">
            <v>6100</v>
          </cell>
          <cell r="I599">
            <v>0</v>
          </cell>
          <cell r="J599">
            <v>6100</v>
          </cell>
          <cell r="K599">
            <v>0</v>
          </cell>
          <cell r="L599">
            <v>0</v>
          </cell>
          <cell r="M599">
            <v>0</v>
          </cell>
          <cell r="N599">
            <v>6100</v>
          </cell>
          <cell r="O599">
            <v>0</v>
          </cell>
        </row>
        <row r="600">
          <cell r="A600" t="str">
            <v>430.40.70.015-4850.07</v>
          </cell>
          <cell r="B600" t="str">
            <v>430</v>
          </cell>
          <cell r="C600" t="str">
            <v>40</v>
          </cell>
          <cell r="D600" t="str">
            <v>70</v>
          </cell>
          <cell r="E600" t="str">
            <v>015</v>
          </cell>
          <cell r="F600" t="str">
            <v>4850.07</v>
          </cell>
          <cell r="G600" t="str">
            <v>Other Revenue Misc Reimbursement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zoomScale="110" zoomScaleNormal="100" zoomScaleSheetLayoutView="110" workbookViewId="0">
      <selection activeCell="W13" sqref="W13"/>
    </sheetView>
  </sheetViews>
  <sheetFormatPr defaultRowHeight="15" outlineLevelRow="1" outlineLevelCol="2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2"/>
    <col min="23" max="23" width="12.7109375" style="8" customWidth="1" collapsed="1"/>
    <col min="24" max="24" width="11.85546875" style="8" hidden="1" customWidth="1" outlineLevel="1"/>
    <col min="25" max="25" width="6.2851562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98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99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4" t="s">
        <v>2</v>
      </c>
      <c r="G5" s="204"/>
      <c r="H5" s="204"/>
      <c r="I5" s="204"/>
      <c r="J5" s="204"/>
      <c r="K5" s="204"/>
      <c r="L5" s="204"/>
      <c r="M5" s="16"/>
      <c r="N5" s="15"/>
      <c r="O5" s="15"/>
      <c r="Q5" s="204" t="s">
        <v>3</v>
      </c>
      <c r="R5" s="204"/>
      <c r="S5" s="204"/>
      <c r="T5" s="204"/>
      <c r="U5" s="204"/>
      <c r="V5" s="204"/>
      <c r="W5" s="204"/>
      <c r="X5" s="16"/>
      <c r="Y5" s="15"/>
      <c r="Z5" s="15"/>
      <c r="AA5" s="17"/>
      <c r="AB5" s="205" t="s">
        <v>4</v>
      </c>
      <c r="AC5" s="205"/>
      <c r="AD5" s="205"/>
      <c r="AE5" s="205"/>
      <c r="AF5" s="205"/>
      <c r="AG5" s="205"/>
      <c r="AH5" s="205"/>
      <c r="AI5" s="205"/>
      <c r="AJ5" s="205"/>
      <c r="AK5" s="205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03" t="s">
        <v>14</v>
      </c>
      <c r="N6" s="203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203" t="s">
        <v>14</v>
      </c>
      <c r="Y6" s="203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01" t="s">
        <v>13</v>
      </c>
      <c r="AI6" s="203" t="s">
        <v>18</v>
      </c>
      <c r="AJ6" s="203"/>
      <c r="AK6" s="24" t="s">
        <v>15</v>
      </c>
      <c r="AL6" s="25"/>
      <c r="AM6" s="23" t="s">
        <v>155</v>
      </c>
      <c r="AN6" s="24" t="s">
        <v>8</v>
      </c>
      <c r="AO6" s="201" t="s">
        <v>154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203" t="s">
        <v>18</v>
      </c>
      <c r="AV6" s="203"/>
      <c r="AW6" s="24" t="s">
        <v>15</v>
      </c>
      <c r="AY6" s="23" t="s">
        <v>19</v>
      </c>
      <c r="AZ6" s="203" t="s">
        <v>20</v>
      </c>
      <c r="BA6" s="203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203" t="s">
        <v>18</v>
      </c>
      <c r="BI6" s="203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3074640.69</v>
      </c>
      <c r="G8" s="32">
        <f>F8</f>
        <v>3074640.69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140841.11999999965</v>
      </c>
      <c r="R8" s="32">
        <f>L33</f>
        <v>140841.11999999965</v>
      </c>
      <c r="S8" s="32"/>
      <c r="T8" s="32"/>
      <c r="U8" s="32"/>
      <c r="V8" s="32"/>
      <c r="W8" s="32">
        <f>L72</f>
        <v>12628876.969999999</v>
      </c>
      <c r="X8" s="32"/>
      <c r="Y8" s="32"/>
      <c r="Z8" s="32"/>
      <c r="AA8" s="34"/>
      <c r="AB8" s="35">
        <f>W70</f>
        <v>12339798.559999999</v>
      </c>
      <c r="AC8" s="32">
        <f>AB8</f>
        <v>12339798.559999999</v>
      </c>
      <c r="AD8" s="32"/>
      <c r="AE8" s="32"/>
      <c r="AF8" s="32"/>
      <c r="AG8" s="32"/>
      <c r="AH8" s="32">
        <f>AB8</f>
        <v>12339798.559999999</v>
      </c>
      <c r="AL8" s="14"/>
      <c r="AM8" s="35">
        <f>AH33</f>
        <v>13652694.489999998</v>
      </c>
      <c r="AN8" s="32">
        <f>AM8</f>
        <v>13652694.489999998</v>
      </c>
      <c r="AO8" s="32"/>
      <c r="AP8" s="32"/>
      <c r="AQ8" s="32"/>
      <c r="AR8" s="32"/>
      <c r="AS8" s="32"/>
      <c r="AT8" s="32">
        <f>AH33</f>
        <v>13652694.489999998</v>
      </c>
      <c r="AY8" s="35">
        <f>AT33</f>
        <v>13652694.489999998</v>
      </c>
      <c r="BB8" s="32"/>
      <c r="BC8" s="32"/>
      <c r="BD8" s="32"/>
      <c r="BE8" s="32"/>
      <c r="BF8" s="32"/>
      <c r="BG8" s="32">
        <f>AT33</f>
        <v>13652694.489999998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SUMIF(Revenues!$A$3:$A$12,'Current Working'!$A$11:$A$13,Revenues!H$3:H$12)</f>
        <v>1834425</v>
      </c>
      <c r="G11" s="42">
        <f>SUMIF(Revenues!$A$3:$A$12,'Current Working'!$A$11:$A$13,Revenues!I$3:I$12)</f>
        <v>1834425</v>
      </c>
      <c r="H11" s="42">
        <f>SUMIF(Revenues!$A$3:$A$12,'Current Working'!$A$11:$A$13,Revenues!J$3:J$12)</f>
        <v>0</v>
      </c>
      <c r="I11" s="42">
        <f>SUMIF(Revenues!$A$3:$A$12,'Current Working'!$A$11:$A$13,Revenues!K$3:K$12)</f>
        <v>0</v>
      </c>
      <c r="J11" s="42">
        <f>SUMIF(Revenues!$A$3:$A$12,'Current Working'!$A$11:$A$13,Revenues!L$3:L$12)</f>
        <v>0</v>
      </c>
      <c r="K11" s="42">
        <f>SUMIF(Revenues!$A$3:$A$12,'Current Working'!$A$11:$A$13,Revenues!M$3:M$12)</f>
        <v>2366048.21</v>
      </c>
      <c r="L11" s="42">
        <f>SUMIF(Revenues!$A$3:$A$12,'Current Working'!$A$11:$A$13,Revenues!N$3:N$12)</f>
        <v>2366048.21</v>
      </c>
      <c r="M11" s="43">
        <f>L11-G11</f>
        <v>531623.21</v>
      </c>
      <c r="N11" s="44">
        <f>IFERROR(M11/G11,"-")</f>
        <v>0.28980373141447591</v>
      </c>
      <c r="O11" s="45"/>
      <c r="Q11" s="42">
        <f>SUMIF(Revenues!$A$3:$A$12,'Current Working'!$A$11:$A$13,Revenues!Q$3:Q$12)</f>
        <v>1834425</v>
      </c>
      <c r="R11" s="42">
        <f>SUMIF(Revenues!$A$3:$A$12,'Current Working'!$A$11:$A$13,Revenues!R$3:R$12)</f>
        <v>1834425</v>
      </c>
      <c r="S11" s="42">
        <f>SUMIF(Revenues!$A$3:$A$12,'Current Working'!$A$11:$A$13,Revenues!S$3:S$12)</f>
        <v>0</v>
      </c>
      <c r="T11" s="42">
        <f>SUMIF(Revenues!$A$3:$A$12,'Current Working'!$A$11:$A$13,Revenues!T$3:T$12)</f>
        <v>0</v>
      </c>
      <c r="U11" s="42">
        <f>SUMIF(Revenues!$A$3:$A$12,'Current Working'!$A$11:$A$13,Revenues!U$3:U$12)</f>
        <v>0</v>
      </c>
      <c r="V11" s="42">
        <f>SUMIF(Revenues!$A$3:$A$12,'Current Working'!$A$11:$A$13,Revenues!V$3:V$12)</f>
        <v>2149544.7399999998</v>
      </c>
      <c r="W11" s="42">
        <f>SUMIF(Revenues!$A$3:$A$12,'Current Working'!$A$11:$A$13,Revenues!W$3:W$12)</f>
        <v>2149544.7399999998</v>
      </c>
      <c r="X11" s="43">
        <f>+W11-Q11</f>
        <v>315119.73999999976</v>
      </c>
      <c r="Y11" s="44">
        <f>IFERROR(X11/Q11,"-")</f>
        <v>0.17178120664513391</v>
      </c>
      <c r="Z11" s="45"/>
      <c r="AA11" s="45"/>
      <c r="AB11" s="42">
        <f>SUMIF(Revenues!$A$3:$A$12,'Current Working'!$A$11:$A$13,Revenues!Z$3:Z$12)</f>
        <v>2110340</v>
      </c>
      <c r="AC11" s="42">
        <f>SUMIF(Revenues!$A$3:$A$12,'Current Working'!$A$11:$A$13,Revenues!AA$3:AA$12)</f>
        <v>2110340</v>
      </c>
      <c r="AD11" s="42">
        <f>SUMIF(Revenues!$A$3:$A$12,'Current Working'!$A$11:$A$13,Revenues!AB$3:AB$12)</f>
        <v>0</v>
      </c>
      <c r="AE11" s="42">
        <f>SUMIF(Revenues!$A$3:$A$12,'Current Working'!$A$11:$A$13,Revenues!AC$3:AC$12)</f>
        <v>0</v>
      </c>
      <c r="AF11" s="42">
        <f>SUMIF(Revenues!$A$3:$A$12,'Current Working'!$A$11:$A$13,Revenues!AD$3:AD$12)</f>
        <v>0</v>
      </c>
      <c r="AG11" s="42">
        <f>SUMIF(Revenues!$A$3:$A$12,'Current Working'!$A$11:$A$13,Revenues!AE$3:AE$12)</f>
        <v>1988915.0400000005</v>
      </c>
      <c r="AH11" s="42">
        <f>SUMIF(Revenues!$A$3:$A$12,'Current Working'!$A$11:$A$13,Revenues!AF$3:AF$12)</f>
        <v>1988915.0400000005</v>
      </c>
      <c r="AI11" s="46">
        <f>+AH11-AC11</f>
        <v>-121424.9599999995</v>
      </c>
      <c r="AJ11" s="47">
        <f>IFERROR(AI11/AC11,"-")</f>
        <v>-5.7538102864940953E-2</v>
      </c>
      <c r="AK11" s="48"/>
      <c r="AL11" s="49"/>
      <c r="AM11" s="42">
        <f>SUMIF(Revenues!$A$3:$A$12,'Current Working'!$A$11:$A$13,Revenues!AI$3:AI$12)</f>
        <v>2110340</v>
      </c>
      <c r="AN11" s="42">
        <f>SUMIF(Revenues!$A$3:$A$12,'Current Working'!$A$11:$A$13,Revenues!AJ$3:AJ$12)</f>
        <v>2110340</v>
      </c>
      <c r="AO11" s="42">
        <f>SUMIF(Revenues!$A$3:$A$12,'Current Working'!$A$11:$A$13,Revenues!AK$3:AK$12)</f>
        <v>2110340</v>
      </c>
      <c r="AP11" s="42">
        <f>SUMIF(Revenues!$A$3:$A$12,'Current Working'!$A$11:$A$13,Revenues!AL$3:AL$12)</f>
        <v>171191.02</v>
      </c>
      <c r="AQ11" s="42">
        <f>SUMIF(Revenues!$A$3:$A$12,'Current Working'!$A$11:$A$13,Revenues!AM$3:AM$12)</f>
        <v>0</v>
      </c>
      <c r="AR11" s="42">
        <f>SUMIF(Revenues!$A$3:$A$12,'Current Working'!$A$11:$A$13,Revenues!AN$3:AN$12)</f>
        <v>0</v>
      </c>
      <c r="AS11" s="42">
        <f>SUMIF(Revenues!$A$3:$A$12,'Current Working'!$A$11:$A$13,Revenues!AO$3:AO$12)</f>
        <v>0</v>
      </c>
      <c r="AT11" s="42">
        <f>SUMIF(Revenues!$A$3:$A$12,'Current Working'!$A$11:$A$13,Revenues!AP$3:AP$12)</f>
        <v>0</v>
      </c>
      <c r="AU11" s="46">
        <f>+AT11-AN11</f>
        <v>-2110340</v>
      </c>
      <c r="AV11" s="47">
        <f>IFERROR(AU11/AN11,"-")</f>
        <v>-1</v>
      </c>
      <c r="AW11" s="48"/>
      <c r="AY11" s="42">
        <f>SUMIF(Revenues!$A$3:$A$12,'Current Working'!$A$11:$A$13,Revenues!AS$3:AS$12)</f>
        <v>0</v>
      </c>
      <c r="AZ11" s="46">
        <f>+AY11-AT11</f>
        <v>0</v>
      </c>
      <c r="BA11" s="47" t="str">
        <f>IFERROR(AZ11/AT11,"-")</f>
        <v>-</v>
      </c>
      <c r="BB11" s="42">
        <f>SUMIF(Revenues!$A$3:$A$12,'Current Working'!$A$11:$A$13,Revenues!AT$3:AT$12)</f>
        <v>0</v>
      </c>
      <c r="BC11" s="42">
        <f>SUMIF(Revenues!$A$3:$A$12,'Current Working'!$A$11:$A$13,Revenues!AU$3:AU$12)</f>
        <v>0</v>
      </c>
      <c r="BD11" s="42">
        <f>SUMIF(Revenues!$A$3:$A$12,'Current Working'!$A$11:$A$13,Revenues!AV$3:AV$12)</f>
        <v>0</v>
      </c>
      <c r="BE11" s="42">
        <f>SUMIF(Revenues!$A$3:$A$12,'Current Working'!$A$11:$A$13,Revenues!AW$3:AW$12)</f>
        <v>0</v>
      </c>
      <c r="BF11" s="42">
        <f>SUMIF(Revenues!$A$3:$A$12,'Current Working'!$A$11:$A$13,Revenues!AX$3:AX$12)</f>
        <v>0</v>
      </c>
      <c r="BG11" s="42">
        <f>SUMIF(Revenues!$A$3:$A$12,'Current Working'!$A$11:$A$13,Revenues!AY$3:AY$12)</f>
        <v>0</v>
      </c>
      <c r="BH11" s="46">
        <f>+BG11-BB11</f>
        <v>0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SUMIF(Revenues!$A$3:$A$12,'Current Working'!$A$11:$A$13,Revenues!H$3:H$12)</f>
        <v>48900</v>
      </c>
      <c r="G12" s="42">
        <f>SUMIF(Revenues!$A$3:$A$12,'Current Working'!$A$11:$A$13,Revenues!I$3:I$12)</f>
        <v>48900</v>
      </c>
      <c r="H12" s="42">
        <f>SUMIF(Revenues!$A$3:$A$12,'Current Working'!$A$11:$A$13,Revenues!J$3:J$12)</f>
        <v>0</v>
      </c>
      <c r="I12" s="42">
        <f>SUMIF(Revenues!$A$3:$A$12,'Current Working'!$A$11:$A$13,Revenues!K$3:K$12)</f>
        <v>0</v>
      </c>
      <c r="J12" s="42">
        <f>SUMIF(Revenues!$A$3:$A$12,'Current Working'!$A$11:$A$13,Revenues!L$3:L$12)</f>
        <v>0</v>
      </c>
      <c r="K12" s="42">
        <f>SUMIF(Revenues!$A$3:$A$12,'Current Working'!$A$11:$A$13,Revenues!M$3:M$12)</f>
        <v>51362.259999999995</v>
      </c>
      <c r="L12" s="42">
        <f>SUMIF(Revenues!$A$3:$A$12,'Current Working'!$A$11:$A$13,Revenues!N$3:N$12)</f>
        <v>51362.259999999995</v>
      </c>
      <c r="M12" s="43">
        <f>L12-G12</f>
        <v>2462.2599999999948</v>
      </c>
      <c r="N12" s="44">
        <f>IFERROR(M12/G12,"-")</f>
        <v>5.035296523517372E-2</v>
      </c>
      <c r="O12" s="45"/>
      <c r="Q12" s="42">
        <f>SUMIF(Revenues!$A$3:$A$12,'Current Working'!$A$11:$A$13,Revenues!Q$3:Q$12)</f>
        <v>48900</v>
      </c>
      <c r="R12" s="42">
        <f>SUMIF(Revenues!$A$3:$A$12,'Current Working'!$A$11:$A$13,Revenues!R$3:R$12)</f>
        <v>48900</v>
      </c>
      <c r="S12" s="42">
        <f>SUMIF(Revenues!$A$3:$A$12,'Current Working'!$A$11:$A$13,Revenues!S$3:S$12)</f>
        <v>0</v>
      </c>
      <c r="T12" s="42">
        <f>SUMIF(Revenues!$A$3:$A$12,'Current Working'!$A$11:$A$13,Revenues!T$3:T$12)</f>
        <v>0</v>
      </c>
      <c r="U12" s="42">
        <f>SUMIF(Revenues!$A$3:$A$12,'Current Working'!$A$11:$A$13,Revenues!U$3:U$12)</f>
        <v>0</v>
      </c>
      <c r="V12" s="42">
        <f>SUMIF(Revenues!$A$3:$A$12,'Current Working'!$A$11:$A$13,Revenues!V$3:V$12)</f>
        <v>300251.03000000003</v>
      </c>
      <c r="W12" s="42">
        <f>SUMIF(Revenues!$A$3:$A$12,'Current Working'!$A$11:$A$13,Revenues!W$3:W$12)</f>
        <v>300251.03000000003</v>
      </c>
      <c r="X12" s="43">
        <f>+W12-Q12</f>
        <v>251351.03000000003</v>
      </c>
      <c r="Y12" s="44">
        <f>IFERROR(X12/L12,"-")</f>
        <v>4.8936910097024553</v>
      </c>
      <c r="Z12" s="45"/>
      <c r="AA12" s="45"/>
      <c r="AB12" s="42">
        <f>SUMIF(Revenues!$A$3:$A$12,'Current Working'!$A$11:$A$13,Revenues!Z$3:Z$12)</f>
        <v>48900</v>
      </c>
      <c r="AC12" s="42">
        <f>SUMIF(Revenues!$A$3:$A$12,'Current Working'!$A$11:$A$13,Revenues!AA$3:AA$12)</f>
        <v>48900</v>
      </c>
      <c r="AD12" s="42">
        <f>SUMIF(Revenues!$A$3:$A$12,'Current Working'!$A$11:$A$13,Revenues!AB$3:AB$12)</f>
        <v>0</v>
      </c>
      <c r="AE12" s="42">
        <f>SUMIF(Revenues!$A$3:$A$12,'Current Working'!$A$11:$A$13,Revenues!AC$3:AC$12)</f>
        <v>0</v>
      </c>
      <c r="AF12" s="42">
        <f>SUMIF(Revenues!$A$3:$A$12,'Current Working'!$A$11:$A$13,Revenues!AD$3:AD$12)</f>
        <v>0</v>
      </c>
      <c r="AG12" s="42">
        <f>SUMIF(Revenues!$A$3:$A$12,'Current Working'!$A$11:$A$13,Revenues!AE$3:AE$12)</f>
        <v>64280.03</v>
      </c>
      <c r="AH12" s="42">
        <f>SUMIF(Revenues!$A$3:$A$12,'Current Working'!$A$11:$A$13,Revenues!AF$3:AF$12)</f>
        <v>47187.65</v>
      </c>
      <c r="AI12" s="43">
        <f>+AH12-AC12</f>
        <v>-1712.3499999999985</v>
      </c>
      <c r="AJ12" s="47">
        <f>IFERROR(AI12/AC12,"-")</f>
        <v>-3.5017382413087904E-2</v>
      </c>
      <c r="AL12" s="14"/>
      <c r="AM12" s="42">
        <f>SUMIF(Revenues!$A$3:$A$12,'Current Working'!$A$11:$A$13,Revenues!AI$3:AI$12)</f>
        <v>61100</v>
      </c>
      <c r="AN12" s="42">
        <f>SUMIF(Revenues!$A$3:$A$12,'Current Working'!$A$11:$A$13,Revenues!AJ$3:AJ$12)</f>
        <v>61100</v>
      </c>
      <c r="AO12" s="42">
        <f>SUMIF(Revenues!$A$3:$A$12,'Current Working'!$A$11:$A$13,Revenues!AK$3:AK$12)</f>
        <v>61100</v>
      </c>
      <c r="AP12" s="42">
        <f>SUMIF(Revenues!$A$3:$A$12,'Current Working'!$A$11:$A$13,Revenues!AL$3:AL$12)</f>
        <v>0</v>
      </c>
      <c r="AQ12" s="42">
        <f>SUMIF(Revenues!$A$3:$A$12,'Current Working'!$A$11:$A$13,Revenues!AM$3:AM$12)</f>
        <v>0</v>
      </c>
      <c r="AR12" s="42">
        <f>SUMIF(Revenues!$A$3:$A$12,'Current Working'!$A$11:$A$13,Revenues!AN$3:AN$12)</f>
        <v>0</v>
      </c>
      <c r="AS12" s="42">
        <f>SUMIF(Revenues!$A$3:$A$12,'Current Working'!$A$11:$A$13,Revenues!AO$3:AO$12)</f>
        <v>0</v>
      </c>
      <c r="AT12" s="42">
        <f>SUMIF(Revenues!$A$3:$A$12,'Current Working'!$A$11:$A$13,Revenues!AP$3:AP$12)</f>
        <v>0</v>
      </c>
      <c r="AU12" s="46">
        <f>+AT12-AN12</f>
        <v>-61100</v>
      </c>
      <c r="AV12" s="47">
        <f>IFERROR(AU12/AN12,"-")</f>
        <v>-1</v>
      </c>
      <c r="AY12" s="42">
        <f>SUMIF(Revenues!$A$3:$A$12,'Current Working'!$A$11:$A$13,Revenues!AS$3:AS$12)</f>
        <v>0</v>
      </c>
      <c r="AZ12" s="46">
        <f>+AY12-AT12</f>
        <v>0</v>
      </c>
      <c r="BA12" s="47" t="str">
        <f>IFERROR(AZ12/AT12,"-")</f>
        <v>-</v>
      </c>
      <c r="BB12" s="42">
        <f>SUMIF(Revenues!$A$3:$A$12,'Current Working'!$A$11:$A$13,Revenues!AT$3:AT$12)</f>
        <v>0</v>
      </c>
      <c r="BC12" s="42">
        <f>SUMIF(Revenues!$A$3:$A$12,'Current Working'!$A$11:$A$13,Revenues!AU$3:AU$12)</f>
        <v>0</v>
      </c>
      <c r="BD12" s="42">
        <f>SUMIF(Revenues!$A$3:$A$12,'Current Working'!$A$11:$A$13,Revenues!AV$3:AV$12)</f>
        <v>0</v>
      </c>
      <c r="BE12" s="42">
        <f>SUMIF(Revenues!$A$3:$A$12,'Current Working'!$A$11:$A$13,Revenues!AW$3:AW$12)</f>
        <v>0</v>
      </c>
      <c r="BF12" s="42">
        <f>SUMIF(Revenues!$A$3:$A$12,'Current Working'!$A$11:$A$13,Revenues!AX$3:AX$12)</f>
        <v>0</v>
      </c>
      <c r="BG12" s="42">
        <f>SUMIF(Revenues!$A$3:$A$12,'Current Working'!$A$11:$A$13,Revenues!AY$3:AY$12)</f>
        <v>0</v>
      </c>
      <c r="BH12" s="46">
        <f>+BG12-BB12</f>
        <v>0</v>
      </c>
      <c r="BI12" s="47" t="str">
        <f>IFERROR(BH12/BB12,"-")</f>
        <v>-</v>
      </c>
    </row>
    <row r="13" spans="1:62" outlineLevel="1" x14ac:dyDescent="0.25">
      <c r="A13" s="3">
        <v>3</v>
      </c>
      <c r="B13" s="39"/>
      <c r="C13" s="39"/>
      <c r="D13" s="40" t="s">
        <v>25</v>
      </c>
      <c r="E13" s="41"/>
      <c r="F13" s="42">
        <f>SUMIF(Revenues!$A$3:$A$12,'Current Working'!$A$11:$A$13,Revenues!H$3:H$12)</f>
        <v>0</v>
      </c>
      <c r="G13" s="42">
        <f>SUMIF(Revenues!$A$3:$A$12,'Current Working'!$A$11:$A$13,Revenues!I$3:I$12)</f>
        <v>0</v>
      </c>
      <c r="H13" s="42">
        <f>SUMIF(Revenues!$A$3:$A$12,'Current Working'!$A$11:$A$13,Revenues!J$3:J$12)</f>
        <v>0</v>
      </c>
      <c r="I13" s="42">
        <f>SUMIF(Revenues!$A$3:$A$12,'Current Working'!$A$11:$A$13,Revenues!K$3:K$12)</f>
        <v>0</v>
      </c>
      <c r="J13" s="42">
        <f>SUMIF(Revenues!$A$3:$A$12,'Current Working'!$A$11:$A$13,Revenues!L$3:L$12)</f>
        <v>0</v>
      </c>
      <c r="K13" s="42">
        <f>SUMIF(Revenues!$A$3:$A$12,'Current Working'!$A$11:$A$13,Revenues!M$3:M$12)</f>
        <v>428.12</v>
      </c>
      <c r="L13" s="42">
        <f>SUMIF(Revenues!$A$3:$A$12,'Current Working'!$A$11:$A$13,Revenues!N$3:N$12)</f>
        <v>428.12</v>
      </c>
      <c r="M13" s="43">
        <f>L13-G13</f>
        <v>428.12</v>
      </c>
      <c r="N13" s="44" t="str">
        <f>IFERROR(M13/G13,"-")</f>
        <v>-</v>
      </c>
      <c r="O13" s="45"/>
      <c r="Q13" s="42">
        <f>SUMIF(Revenues!$A$3:$A$12,'Current Working'!$A$11:$A$13,Revenues!Q$3:Q$12)</f>
        <v>0</v>
      </c>
      <c r="R13" s="42">
        <f>SUMIF(Revenues!$A$3:$A$12,'Current Working'!$A$11:$A$13,Revenues!R$3:R$12)</f>
        <v>0</v>
      </c>
      <c r="S13" s="42">
        <f>SUMIF(Revenues!$A$3:$A$12,'Current Working'!$A$11:$A$13,Revenues!S$3:S$12)</f>
        <v>0</v>
      </c>
      <c r="T13" s="42">
        <f>SUMIF(Revenues!$A$3:$A$12,'Current Working'!$A$11:$A$13,Revenues!T$3:T$12)</f>
        <v>0</v>
      </c>
      <c r="U13" s="42">
        <f>SUMIF(Revenues!$A$3:$A$12,'Current Working'!$A$11:$A$13,Revenues!U$3:U$12)</f>
        <v>0</v>
      </c>
      <c r="V13" s="42">
        <f>SUMIF(Revenues!$A$3:$A$12,'Current Working'!$A$11:$A$13,Revenues!V$3:V$12)</f>
        <v>0</v>
      </c>
      <c r="W13" s="42">
        <f>SUMIF(Revenues!$A$3:$A$12,'Current Working'!$A$11:$A$13,Revenues!W$3:W$12)</f>
        <v>0</v>
      </c>
      <c r="X13" s="50">
        <f>+W13-Q13</f>
        <v>0</v>
      </c>
      <c r="Y13" s="51">
        <f>IFERROR(X13/L13,"-")</f>
        <v>0</v>
      </c>
      <c r="Z13" s="45"/>
      <c r="AA13" s="45"/>
      <c r="AB13" s="42">
        <f>SUMIF(Revenues!$A$3:$A$12,'Current Working'!$A$11:$A$13,Revenues!Z$3:Z$12)</f>
        <v>0</v>
      </c>
      <c r="AC13" s="42">
        <f>SUMIF(Revenues!$A$3:$A$12,'Current Working'!$A$11:$A$13,Revenues!AA$3:AA$12)</f>
        <v>0</v>
      </c>
      <c r="AD13" s="42">
        <f>SUMIF(Revenues!$A$3:$A$12,'Current Working'!$A$11:$A$13,Revenues!AB$3:AB$12)</f>
        <v>0</v>
      </c>
      <c r="AE13" s="42">
        <f>SUMIF(Revenues!$A$3:$A$12,'Current Working'!$A$11:$A$13,Revenues!AC$3:AC$12)</f>
        <v>0</v>
      </c>
      <c r="AF13" s="42">
        <f>SUMIF(Revenues!$A$3:$A$12,'Current Working'!$A$11:$A$13,Revenues!AD$3:AD$12)</f>
        <v>0</v>
      </c>
      <c r="AG13" s="42">
        <f>SUMIF(Revenues!$A$3:$A$12,'Current Working'!$A$11:$A$13,Revenues!AE$3:AE$12)</f>
        <v>0</v>
      </c>
      <c r="AH13" s="42">
        <f>SUMIF(Revenues!$A$3:$A$12,'Current Working'!$A$11:$A$13,Revenues!AF$3:AF$12)</f>
        <v>0</v>
      </c>
      <c r="AI13" s="43">
        <f>+AH13-AC13</f>
        <v>0</v>
      </c>
      <c r="AJ13" s="47" t="str">
        <f>IFERROR(AI13/AC13,"-")</f>
        <v>-</v>
      </c>
      <c r="AL13" s="14"/>
      <c r="AM13" s="42">
        <f>SUMIF(Revenues!$A$3:$A$12,'Current Working'!$A$11:$A$13,Revenues!AI$3:AI$12)</f>
        <v>0</v>
      </c>
      <c r="AN13" s="42">
        <f>SUMIF(Revenues!$A$3:$A$12,'Current Working'!$A$11:$A$13,Revenues!AJ$3:AJ$12)</f>
        <v>0</v>
      </c>
      <c r="AO13" s="42">
        <f>SUMIF(Revenues!$A$3:$A$12,'Current Working'!$A$11:$A$13,Revenues!AK$3:AK$12)</f>
        <v>0</v>
      </c>
      <c r="AP13" s="42">
        <f>SUMIF(Revenues!$A$3:$A$12,'Current Working'!$A$11:$A$13,Revenues!AL$3:AL$12)</f>
        <v>0</v>
      </c>
      <c r="AQ13" s="42">
        <f>SUMIF(Revenues!$A$3:$A$12,'Current Working'!$A$11:$A$13,Revenues!AM$3:AM$12)</f>
        <v>0</v>
      </c>
      <c r="AR13" s="42">
        <f>SUMIF(Revenues!$A$3:$A$12,'Current Working'!$A$11:$A$13,Revenues!AN$3:AN$12)</f>
        <v>0</v>
      </c>
      <c r="AS13" s="42">
        <f>SUMIF(Revenues!$A$3:$A$12,'Current Working'!$A$11:$A$13,Revenues!AO$3:AO$12)</f>
        <v>0</v>
      </c>
      <c r="AT13" s="42">
        <f>SUMIF(Revenues!$A$3:$A$12,'Current Working'!$A$11:$A$13,Revenues!AP$3:AP$12)</f>
        <v>0</v>
      </c>
      <c r="AU13" s="46">
        <f>+AT13-AN13</f>
        <v>0</v>
      </c>
      <c r="AV13" s="47" t="str">
        <f>IFERROR(AU13/AN13,"-")</f>
        <v>-</v>
      </c>
      <c r="AY13" s="42">
        <f>SUMIF(Revenues!$A$3:$A$12,'Current Working'!$A$11:$A$13,Revenues!AS$3:AS$12)</f>
        <v>0</v>
      </c>
      <c r="AZ13" s="46">
        <f>+AY13-AT13</f>
        <v>0</v>
      </c>
      <c r="BA13" s="47" t="str">
        <f>IFERROR(AZ13/AT13,"-")</f>
        <v>-</v>
      </c>
      <c r="BB13" s="42">
        <f>SUMIF(Revenues!$A$3:$A$12,'Current Working'!$A$11:$A$13,Revenues!AT$3:AT$12)</f>
        <v>0</v>
      </c>
      <c r="BC13" s="42">
        <f>SUMIF(Revenues!$A$3:$A$12,'Current Working'!$A$11:$A$13,Revenues!AU$3:AU$12)</f>
        <v>0</v>
      </c>
      <c r="BD13" s="42">
        <f>SUMIF(Revenues!$A$3:$A$12,'Current Working'!$A$11:$A$13,Revenues!AV$3:AV$12)</f>
        <v>0</v>
      </c>
      <c r="BE13" s="42">
        <f>SUMIF(Revenues!$A$3:$A$12,'Current Working'!$A$11:$A$13,Revenues!AW$3:AW$12)</f>
        <v>0</v>
      </c>
      <c r="BF13" s="42">
        <f>SUMIF(Revenues!$A$3:$A$12,'Current Working'!$A$11:$A$13,Revenues!AX$3:AX$12)</f>
        <v>0</v>
      </c>
      <c r="BG13" s="42">
        <f>SUMIF(Revenues!$A$3:$A$12,'Current Working'!$A$11:$A$13,Revenues!AY$3:AY$12)</f>
        <v>0</v>
      </c>
      <c r="BH13" s="46">
        <f>+BG13-BB13</f>
        <v>0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1883325</v>
      </c>
      <c r="G14" s="54">
        <f t="shared" si="0"/>
        <v>1883325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2417838.59</v>
      </c>
      <c r="L14" s="54">
        <f t="shared" si="0"/>
        <v>2417838.59</v>
      </c>
      <c r="M14" s="55">
        <f>L14-G14</f>
        <v>534513.58999999985</v>
      </c>
      <c r="N14" s="44">
        <f>IFERROR(M14/G14,"-")</f>
        <v>0.28381378147690911</v>
      </c>
      <c r="O14" s="45"/>
      <c r="Q14" s="54">
        <f t="shared" ref="Q14:W14" si="1">SUM(Q11:Q13)</f>
        <v>1883325</v>
      </c>
      <c r="R14" s="54">
        <f t="shared" si="1"/>
        <v>1883325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2449795.7699999996</v>
      </c>
      <c r="W14" s="54">
        <f t="shared" si="1"/>
        <v>2449795.7699999996</v>
      </c>
      <c r="X14" s="43">
        <f>+W14-Q14</f>
        <v>566470.76999999955</v>
      </c>
      <c r="Y14" s="44">
        <f>IFERROR(X14/Q14,"-")</f>
        <v>0.30078227071801178</v>
      </c>
      <c r="Z14" s="45"/>
      <c r="AA14" s="45"/>
      <c r="AB14" s="53">
        <f>SUM(AB11:AB13)</f>
        <v>2159240</v>
      </c>
      <c r="AC14" s="54">
        <f>SUM(AC11:AC13)</f>
        <v>2159240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2053195.0700000005</v>
      </c>
      <c r="AH14" s="54">
        <f t="shared" si="2"/>
        <v>2036102.6900000004</v>
      </c>
      <c r="AI14" s="54">
        <f t="shared" si="2"/>
        <v>-123137.3099999995</v>
      </c>
      <c r="AJ14" s="47">
        <f>IFERROR(AI14/AC14,"-")</f>
        <v>-5.7028079324206435E-2</v>
      </c>
      <c r="AL14" s="14"/>
      <c r="AM14" s="53">
        <f>SUM(AM11:AM13)</f>
        <v>2171440</v>
      </c>
      <c r="AN14" s="54">
        <f>SUM(AN11:AN13)</f>
        <v>2171440</v>
      </c>
      <c r="AO14" s="54">
        <f t="shared" ref="AO14:AP14" si="3">SUM(AO11:AO13)</f>
        <v>2171440</v>
      </c>
      <c r="AP14" s="54">
        <f t="shared" si="3"/>
        <v>171191.02</v>
      </c>
      <c r="AQ14" s="54">
        <f t="shared" ref="AQ14:AU14" si="4">SUM(AQ11:AQ13)</f>
        <v>0</v>
      </c>
      <c r="AR14" s="54">
        <f t="shared" si="4"/>
        <v>0</v>
      </c>
      <c r="AS14" s="56">
        <f t="shared" si="4"/>
        <v>0</v>
      </c>
      <c r="AT14" s="54">
        <f t="shared" si="4"/>
        <v>0</v>
      </c>
      <c r="AU14" s="54">
        <f t="shared" si="4"/>
        <v>-2171440</v>
      </c>
      <c r="AV14" s="47">
        <f>IFERROR(AU14/AN14,"-")</f>
        <v>-1</v>
      </c>
      <c r="AY14" s="53">
        <f>SUM(AY11:AY13)</f>
        <v>0</v>
      </c>
      <c r="AZ14" s="54">
        <f>SUM(AZ11:AZ13)</f>
        <v>0</v>
      </c>
      <c r="BA14" s="47" t="str">
        <f>IFERROR(AZ14/AT14,"-")</f>
        <v>-</v>
      </c>
      <c r="BB14" s="54">
        <f>SUM(BB11:BB13)</f>
        <v>0</v>
      </c>
      <c r="BC14" s="54">
        <f t="shared" ref="BC14:BH14" si="5">SUM(BC11:BC13)</f>
        <v>0</v>
      </c>
      <c r="BD14" s="54">
        <f t="shared" si="5"/>
        <v>0</v>
      </c>
      <c r="BE14" s="54">
        <f t="shared" si="5"/>
        <v>0</v>
      </c>
      <c r="BF14" s="56">
        <f t="shared" si="5"/>
        <v>0</v>
      </c>
      <c r="BG14" s="54">
        <f t="shared" si="5"/>
        <v>0</v>
      </c>
      <c r="BH14" s="54">
        <f t="shared" si="5"/>
        <v>0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outlineLevel="1" x14ac:dyDescent="0.25">
      <c r="A17" s="65">
        <v>4</v>
      </c>
      <c r="B17" s="66"/>
      <c r="C17" s="66"/>
      <c r="D17" s="40" t="s">
        <v>27</v>
      </c>
      <c r="E17" s="48"/>
      <c r="F17" s="42">
        <f>SUMIF(Expenses!$A$3:$A$7,'Current Working'!$A$17:$A$22,Expenses!H$3:H$7)</f>
        <v>0</v>
      </c>
      <c r="G17" s="42">
        <f>SUMIF(Expenses!$A$3:$A$7,'Current Working'!$A$17:$A$22,Expenses!I$3:I$7)</f>
        <v>0</v>
      </c>
      <c r="H17" s="42">
        <f>SUMIF(Expenses!$A$3:$A$7,'Current Working'!$A$17:$A$22,Expenses!J$3:J$7)</f>
        <v>0</v>
      </c>
      <c r="I17" s="42">
        <f>SUMIF(Expenses!$A$3:$A$7,'Current Working'!$A$17:$A$22,Expenses!K$3:K$7)</f>
        <v>0</v>
      </c>
      <c r="J17" s="42">
        <f>SUMIF(Expenses!$A$3:$A$7,'Current Working'!$A$17:$A$22,Expenses!L$3:L$7)</f>
        <v>0</v>
      </c>
      <c r="K17" s="42">
        <f>SUMIF(Expenses!$A$3:$A$7,'Current Working'!$A$17:$A$22,Expenses!M$3:M$7)</f>
        <v>0</v>
      </c>
      <c r="L17" s="42">
        <f>SUMIF(Expenses!$A$3:$A$7,'Current Working'!$A$17:$A$22,Expenses!N$3:N$7)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SUMIF(Expenses!$A$3:$A$7,'Current Working'!$A$17:$A$22,Expenses!Q$3:Q$7)</f>
        <v>0</v>
      </c>
      <c r="R17" s="42">
        <f>SUMIF(Expenses!$A$3:$A$7,'Current Working'!$A$17:$A$22,Expenses!R$3:R$7)</f>
        <v>0</v>
      </c>
      <c r="S17" s="42">
        <f>SUMIF(Expenses!$A$3:$A$7,'Current Working'!$A$17:$A$22,Expenses!S$3:S$7)</f>
        <v>0</v>
      </c>
      <c r="T17" s="42">
        <f>SUMIF(Expenses!$A$3:$A$7,'Current Working'!$A$17:$A$22,Expenses!T$3:T$7)</f>
        <v>0</v>
      </c>
      <c r="U17" s="42">
        <f>SUMIF(Expenses!$A$3:$A$7,'Current Working'!$A$17:$A$22,Expenses!U$3:U$7)</f>
        <v>0</v>
      </c>
      <c r="V17" s="42">
        <f>SUMIF(Expenses!$A$3:$A$7,'Current Working'!$A$17:$A$22,Expenses!V$3:V$7)</f>
        <v>0</v>
      </c>
      <c r="W17" s="42">
        <f>SUMIF(Expenses!$A$3:$A$7,'Current Working'!$A$17:$A$22,Expenses!W$3:W$7)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SUMIF(Expenses!$A$3:$A$7,'Current Working'!$A$17:$A$22,Expenses!Z$3:Z$7)</f>
        <v>0</v>
      </c>
      <c r="AC17" s="42">
        <f>SUMIF(Expenses!$A$3:$A$7,'Current Working'!$A$17:$A$22,Expenses!AA$3:AA$7)</f>
        <v>0</v>
      </c>
      <c r="AD17" s="42">
        <f>SUMIF(Expenses!$A$3:$A$7,'Current Working'!$A$17:$A$22,Expenses!AB$3:AB$7)</f>
        <v>0</v>
      </c>
      <c r="AE17" s="42">
        <f>SUMIF(Expenses!$A$3:$A$7,'Current Working'!$A$17:$A$22,Expenses!AC$3:AC$7)</f>
        <v>0</v>
      </c>
      <c r="AF17" s="42">
        <f>SUMIF(Expenses!$A$3:$A$7,'Current Working'!$A$17:$A$22,Expenses!AD$3:AD$7)</f>
        <v>0</v>
      </c>
      <c r="AG17" s="42">
        <f>SUMIF(Expenses!$A$3:$A$7,'Current Working'!$A$17:$A$22,Expenses!AE$3:AE$7)</f>
        <v>0</v>
      </c>
      <c r="AH17" s="42">
        <f>SUMIF(Expenses!$A$3:$A$7,'Current Working'!$A$17:$A$22,Expenses!AF$3:AF$7)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SUMIF(Expenses!$A$4:$A$7,'Current Working'!$A$17:$A$22,Expenses!AI$4:AI$7)</f>
        <v>0</v>
      </c>
      <c r="AN17" s="42">
        <f>SUMIF(Expenses!$A$4:$A$7,'Current Working'!$A$17:$A$22,Expenses!AJ$4:AJ$7)</f>
        <v>0</v>
      </c>
      <c r="AO17" s="42"/>
      <c r="AP17" s="42">
        <f>SUMIF(Expenses!$A$4:$A$7,'Current Working'!$A$17:$A$22,Expenses!AL$4:AL$7)</f>
        <v>0</v>
      </c>
      <c r="AQ17" s="42">
        <f>SUMIF(Expenses!$A$4:$A$7,'Current Working'!$A$17:$A$22,Expenses!AM$4:AM$7)</f>
        <v>0</v>
      </c>
      <c r="AR17" s="42">
        <f>SUMIF(Expenses!$A$4:$A$7,'Current Working'!$A$17:$A$22,Expenses!AN$4:AN$7)</f>
        <v>0</v>
      </c>
      <c r="AS17" s="42">
        <f>SUMIF(Expenses!$A$4:$A$7,'Current Working'!$A$17:$A$22,Expenses!AO$4:AO$7)</f>
        <v>0</v>
      </c>
      <c r="AT17" s="42">
        <f>SUMIF(Expenses!$A$4:$A$7,'Current Working'!$A$17:$A$22,Expenses!AP$4:AP$7)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SUMIF(Expenses!$A$4:$A$7,'Current Working'!$A$17:$A$22,Expenses!AS$4:AS$7)</f>
        <v>0</v>
      </c>
      <c r="AZ17" s="46">
        <f>+AY17-AT17</f>
        <v>0</v>
      </c>
      <c r="BA17" s="47" t="str">
        <f>IFERROR(AZ17/AT17,"-")</f>
        <v>-</v>
      </c>
      <c r="BB17" s="42">
        <f>SUMIF(Expenses!$A$4:$A$7,'Current Working'!$A$17:$A$22,Expenses!AT$4:AT$7)</f>
        <v>0</v>
      </c>
      <c r="BC17" s="42">
        <f>SUMIF(Expenses!$A$4:$A$7,'Current Working'!$A$17:$A$22,Expenses!AU$4:AU$7)</f>
        <v>0</v>
      </c>
      <c r="BD17" s="42">
        <f>SUMIF(Expenses!$A$4:$A$7,'Current Working'!$A$17:$A$22,Expenses!AV$4:AV$7)</f>
        <v>0</v>
      </c>
      <c r="BE17" s="42">
        <f>SUMIF(Expenses!$A$4:$A$7,'Current Working'!$A$17:$A$22,Expenses!AW$4:AW$7)</f>
        <v>0</v>
      </c>
      <c r="BF17" s="42">
        <f>SUMIF(Expenses!$A$4:$A$7,'Current Working'!$A$17:$A$22,Expenses!AX$4:AX$7)</f>
        <v>0</v>
      </c>
      <c r="BG17" s="42">
        <f>SUMIF(Expenses!$A$4:$A$7,'Current Working'!$A$17:$A$22,Expenses!AY$4:AY$7)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SUMIF(Expenses!$A$3:$A$7,'Current Working'!$A$17:$A$22,Expenses!H$3:H$7)</f>
        <v>0</v>
      </c>
      <c r="G18" s="42">
        <f>SUMIF(Expenses!$A$3:$A$7,'Current Working'!$A$17:$A$22,Expenses!I$3:I$7)</f>
        <v>16000</v>
      </c>
      <c r="H18" s="42">
        <f>SUMIF(Expenses!$A$3:$A$7,'Current Working'!$A$17:$A$22,Expenses!J$3:J$7)</f>
        <v>0</v>
      </c>
      <c r="I18" s="42">
        <f>SUMIF(Expenses!$A$3:$A$7,'Current Working'!$A$17:$A$22,Expenses!K$3:K$7)</f>
        <v>0</v>
      </c>
      <c r="J18" s="42">
        <f>SUMIF(Expenses!$A$3:$A$7,'Current Working'!$A$17:$A$22,Expenses!L$3:L$7)</f>
        <v>0</v>
      </c>
      <c r="K18" s="42">
        <f>SUMIF(Expenses!$A$3:$A$7,'Current Working'!$A$17:$A$22,Expenses!M$3:M$7)</f>
        <v>3488.47</v>
      </c>
      <c r="L18" s="42">
        <f>SUMIF(Expenses!$A$3:$A$7,'Current Working'!$A$17:$A$22,Expenses!N$3:N$7)</f>
        <v>3488.47</v>
      </c>
      <c r="M18" s="46">
        <f>L18-G18</f>
        <v>-12511.53</v>
      </c>
      <c r="N18" s="47">
        <f>IFERROR(M18/G18,"-")</f>
        <v>-0.78197062500000003</v>
      </c>
      <c r="O18" s="41"/>
      <c r="Q18" s="42">
        <f>SUMIF(Expenses!$A$3:$A$7,'Current Working'!$A$17:$A$22,Expenses!Q$3:Q$7)</f>
        <v>16000</v>
      </c>
      <c r="R18" s="42">
        <f>SUMIF(Expenses!$A$3:$A$7,'Current Working'!$A$17:$A$22,Expenses!R$3:R$7)</f>
        <v>16000</v>
      </c>
      <c r="S18" s="42">
        <f>SUMIF(Expenses!$A$3:$A$7,'Current Working'!$A$17:$A$22,Expenses!S$3:S$7)</f>
        <v>0</v>
      </c>
      <c r="T18" s="42">
        <f>SUMIF(Expenses!$A$3:$A$7,'Current Working'!$A$17:$A$22,Expenses!T$3:T$7)</f>
        <v>0</v>
      </c>
      <c r="U18" s="42">
        <f>SUMIF(Expenses!$A$3:$A$7,'Current Working'!$A$17:$A$22,Expenses!U$3:U$7)</f>
        <v>0</v>
      </c>
      <c r="V18" s="42">
        <f>SUMIF(Expenses!$A$3:$A$7,'Current Working'!$A$17:$A$22,Expenses!V$3:V$7)</f>
        <v>2737.26</v>
      </c>
      <c r="W18" s="42">
        <f>SUMIF(Expenses!$A$3:$A$7,'Current Working'!$A$17:$A$22,Expenses!W$3:W$7)</f>
        <v>0</v>
      </c>
      <c r="X18" s="46">
        <f>+W18-Q18</f>
        <v>-16000</v>
      </c>
      <c r="Y18" s="47">
        <f>IFERROR(X18/Q18,"-")</f>
        <v>-1</v>
      </c>
      <c r="Z18" s="41"/>
      <c r="AA18" s="41"/>
      <c r="AB18" s="42">
        <f>SUMIF(Expenses!$A$3:$A$7,'Current Working'!$A$17:$A$22,Expenses!Z$3:Z$7)</f>
        <v>16000</v>
      </c>
      <c r="AC18" s="42">
        <f>SUMIF(Expenses!$A$3:$A$7,'Current Working'!$A$17:$A$22,Expenses!AA$3:AA$7)</f>
        <v>16000</v>
      </c>
      <c r="AD18" s="42">
        <f>SUMIF(Expenses!$A$3:$A$7,'Current Working'!$A$17:$A$22,Expenses!AB$3:AB$7)</f>
        <v>0</v>
      </c>
      <c r="AE18" s="42">
        <f>SUMIF(Expenses!$A$3:$A$7,'Current Working'!$A$17:$A$22,Expenses!AC$3:AC$7)</f>
        <v>0</v>
      </c>
      <c r="AF18" s="42">
        <f>SUMIF(Expenses!$A$3:$A$7,'Current Working'!$A$17:$A$22,Expenses!AD$3:AD$7)</f>
        <v>0</v>
      </c>
      <c r="AG18" s="42">
        <f>SUMIF(Expenses!$A$3:$A$7,'Current Working'!$A$17:$A$22,Expenses!AE$3:AE$7)</f>
        <v>0</v>
      </c>
      <c r="AH18" s="42">
        <f>SUMIF(Expenses!$A$3:$A$7,'Current Working'!$A$17:$A$22,Expenses!AF$3:AF$7)</f>
        <v>0</v>
      </c>
      <c r="AI18" s="46">
        <f>+AH18-AC18</f>
        <v>-16000</v>
      </c>
      <c r="AJ18" s="47">
        <f>IFERROR(AI18/AC18,"-")</f>
        <v>-1</v>
      </c>
      <c r="AK18" s="48"/>
      <c r="AL18" s="49"/>
      <c r="AM18" s="42">
        <f>SUMIF(Expenses!$A$4:$A$7,'Current Working'!$A$17:$A$22,Expenses!AI$4:AI$7)</f>
        <v>16000</v>
      </c>
      <c r="AN18" s="42">
        <f>SUMIF(Expenses!$A$4:$A$7,'Current Working'!$A$17:$A$22,Expenses!AJ$4:AJ$7)</f>
        <v>16000</v>
      </c>
      <c r="AO18" s="42">
        <f>SUMIF(Expenses!$A$4:$A$7,'Current Working'!$A$17:$A$22,Expenses!AK$4:AK$7)</f>
        <v>16000</v>
      </c>
      <c r="AP18" s="42">
        <f>SUMIF(Expenses!$A$4:$A$7,'Current Working'!$A$17:$A$22,Expenses!AL$4:AL$7)</f>
        <v>0</v>
      </c>
      <c r="AQ18" s="42">
        <f>SUMIF(Expenses!$A$4:$A$7,'Current Working'!$A$17:$A$22,Expenses!AM$4:AM$7)</f>
        <v>0</v>
      </c>
      <c r="AR18" s="42">
        <f>SUMIF(Expenses!$A$4:$A$7,'Current Working'!$A$17:$A$22,Expenses!AN$4:AN$7)</f>
        <v>0</v>
      </c>
      <c r="AS18" s="42">
        <f>SUMIF(Expenses!$A$4:$A$7,'Current Working'!$A$17:$A$22,Expenses!AO$4:AO$7)</f>
        <v>0</v>
      </c>
      <c r="AT18" s="42">
        <f>SUMIF(Expenses!$A$4:$A$7,'Current Working'!$A$17:$A$22,Expenses!AP$4:AP$7)</f>
        <v>0</v>
      </c>
      <c r="AU18" s="46">
        <f>+AT18-AN18</f>
        <v>-16000</v>
      </c>
      <c r="AV18" s="47">
        <f t="shared" ref="AV18:AV23" si="6">IFERROR(AU18/AN18,"-")</f>
        <v>-1</v>
      </c>
      <c r="AW18" s="69"/>
      <c r="AY18" s="42">
        <f>SUMIF(Expenses!$A$4:$A$7,'Current Working'!$A$17:$A$22,Expenses!AS$4:AS$7)</f>
        <v>0</v>
      </c>
      <c r="AZ18" s="46">
        <f>+AY18-AT18</f>
        <v>0</v>
      </c>
      <c r="BA18" s="47" t="str">
        <f>IFERROR(AZ18/AT18,"-")</f>
        <v>-</v>
      </c>
      <c r="BB18" s="42">
        <f>SUMIF(Expenses!$A$4:$A$7,'Current Working'!$A$17:$A$22,Expenses!AT$4:AT$7)</f>
        <v>0</v>
      </c>
      <c r="BC18" s="42">
        <f>SUMIF(Expenses!$A$4:$A$7,'Current Working'!$A$17:$A$22,Expenses!AU$4:AU$7)</f>
        <v>0</v>
      </c>
      <c r="BD18" s="42">
        <f>SUMIF(Expenses!$A$4:$A$7,'Current Working'!$A$17:$A$22,Expenses!AV$4:AV$7)</f>
        <v>0</v>
      </c>
      <c r="BE18" s="42">
        <f>SUMIF(Expenses!$A$4:$A$7,'Current Working'!$A$17:$A$22,Expenses!AW$4:AW$7)</f>
        <v>0</v>
      </c>
      <c r="BF18" s="42">
        <f>SUMIF(Expenses!$A$4:$A$7,'Current Working'!$A$17:$A$22,Expenses!AX$4:AX$7)</f>
        <v>0</v>
      </c>
      <c r="BG18" s="42">
        <f>SUMIF(Expenses!$A$4:$A$7,'Current Working'!$A$17:$A$22,Expenses!AY$4:AY$7)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outlineLevel="1" x14ac:dyDescent="0.25">
      <c r="A19" s="65">
        <v>6</v>
      </c>
      <c r="B19" s="66"/>
      <c r="C19" s="66"/>
      <c r="D19" s="40" t="s">
        <v>95</v>
      </c>
      <c r="E19" s="41"/>
      <c r="F19" s="42">
        <f>SUMIF(Expenses!$A$3:$A$7,'Current Working'!$A$17:$A$22,Expenses!H$3:H$7)</f>
        <v>0</v>
      </c>
      <c r="G19" s="42">
        <f>SUMIF(Expenses!$A$3:$A$7,'Current Working'!$A$17:$A$22,Expenses!I$3:I$7)</f>
        <v>0</v>
      </c>
      <c r="H19" s="42">
        <f>SUMIF(Expenses!$A$3:$A$7,'Current Working'!$A$17:$A$22,Expenses!J$3:J$7)</f>
        <v>0</v>
      </c>
      <c r="I19" s="42">
        <f>SUMIF(Expenses!$A$3:$A$7,'Current Working'!$A$17:$A$22,Expenses!K$3:K$7)</f>
        <v>0</v>
      </c>
      <c r="J19" s="42">
        <f>SUMIF(Expenses!$A$3:$A$7,'Current Working'!$A$17:$A$22,Expenses!L$3:L$7)</f>
        <v>0</v>
      </c>
      <c r="K19" s="42">
        <f>SUMIF(Expenses!$A$3:$A$7,'Current Working'!$A$17:$A$22,Expenses!M$3:M$7)</f>
        <v>0</v>
      </c>
      <c r="L19" s="42">
        <f>SUMIF(Expenses!$A$3:$A$7,'Current Working'!$A$17:$A$22,Expenses!N$3:N$7)</f>
        <v>0</v>
      </c>
      <c r="M19" s="46">
        <f>L19-G19</f>
        <v>0</v>
      </c>
      <c r="N19" s="47" t="str">
        <f>IFERROR(M19/G19,"-")</f>
        <v>-</v>
      </c>
      <c r="O19" s="41"/>
      <c r="Q19" s="42">
        <f>SUMIF(Expenses!$A$3:$A$7,'Current Working'!$A$17:$A$22,Expenses!Q$3:Q$7)</f>
        <v>0</v>
      </c>
      <c r="R19" s="42">
        <f>SUMIF(Expenses!$A$3:$A$7,'Current Working'!$A$17:$A$22,Expenses!R$3:R$7)</f>
        <v>0</v>
      </c>
      <c r="S19" s="42">
        <f>SUMIF(Expenses!$A$3:$A$7,'Current Working'!$A$17:$A$22,Expenses!S$3:S$7)</f>
        <v>0</v>
      </c>
      <c r="T19" s="42">
        <f>SUMIF(Expenses!$A$3:$A$7,'Current Working'!$A$17:$A$22,Expenses!T$3:T$7)</f>
        <v>0</v>
      </c>
      <c r="U19" s="42">
        <f>SUMIF(Expenses!$A$3:$A$7,'Current Working'!$A$17:$A$22,Expenses!U$3:U$7)</f>
        <v>0</v>
      </c>
      <c r="V19" s="42">
        <f>SUMIF(Expenses!$A$3:$A$7,'Current Working'!$A$17:$A$22,Expenses!V$3:V$7)</f>
        <v>0</v>
      </c>
      <c r="W19" s="42">
        <f>SUMIF(Expenses!$A$3:$A$7,'Current Working'!$A$17:$A$22,Expenses!W$3:W$7)</f>
        <v>0</v>
      </c>
      <c r="X19" s="46">
        <f>+W19-Q19</f>
        <v>0</v>
      </c>
      <c r="Y19" s="47" t="str">
        <f>IFERROR(X19/Q19,"-")</f>
        <v>-</v>
      </c>
      <c r="Z19" s="41"/>
      <c r="AA19" s="41"/>
      <c r="AB19" s="42">
        <f>SUMIF(Expenses!$A$3:$A$7,'Current Working'!$A$17:$A$22,Expenses!Z$3:Z$7)</f>
        <v>0</v>
      </c>
      <c r="AC19" s="42">
        <f>SUMIF(Expenses!$A$3:$A$7,'Current Working'!$A$17:$A$22,Expenses!AA$3:AA$7)</f>
        <v>0</v>
      </c>
      <c r="AD19" s="42">
        <f>SUMIF(Expenses!$A$3:$A$7,'Current Working'!$A$17:$A$22,Expenses!AB$3:AB$7)</f>
        <v>0</v>
      </c>
      <c r="AE19" s="42">
        <f>SUMIF(Expenses!$A$3:$A$7,'Current Working'!$A$17:$A$22,Expenses!AC$3:AC$7)</f>
        <v>0</v>
      </c>
      <c r="AF19" s="42">
        <f>SUMIF(Expenses!$A$3:$A$7,'Current Working'!$A$17:$A$22,Expenses!AD$3:AD$7)</f>
        <v>0</v>
      </c>
      <c r="AG19" s="42">
        <f>SUMIF(Expenses!$A$3:$A$7,'Current Working'!$A$17:$A$22,Expenses!AE$3:AE$7)</f>
        <v>0</v>
      </c>
      <c r="AH19" s="42">
        <f>SUMIF(Expenses!$A$3:$A$7,'Current Working'!$A$17:$A$22,Expenses!AF$3:AF$7)</f>
        <v>0</v>
      </c>
      <c r="AI19" s="46">
        <f>+AH19-AC19</f>
        <v>0</v>
      </c>
      <c r="AJ19" s="47" t="str">
        <f>IFERROR(AI19/AC19,"-")</f>
        <v>-</v>
      </c>
      <c r="AK19" s="48"/>
      <c r="AL19" s="49"/>
      <c r="AM19" s="42">
        <f>SUMIF(Expenses!$A$4:$A$7,'Current Working'!$A$17:$A$22,Expenses!AI$4:AI$7)</f>
        <v>0</v>
      </c>
      <c r="AN19" s="42">
        <f>SUMIF(Expenses!$A$4:$A$7,'Current Working'!$A$17:$A$22,Expenses!AJ$4:AJ$7)</f>
        <v>0</v>
      </c>
      <c r="AO19" s="42">
        <f>SUMIF(Expenses!$A$4:$A$7,'Current Working'!$A$17:$A$22,Expenses!AK$4:AK$7)</f>
        <v>0</v>
      </c>
      <c r="AP19" s="42">
        <f>SUMIF(Expenses!$A$4:$A$7,'Current Working'!$A$17:$A$22,Expenses!AL$4:AL$7)</f>
        <v>0</v>
      </c>
      <c r="AQ19" s="42">
        <f>SUMIF(Expenses!$A$4:$A$7,'Current Working'!$A$17:$A$22,Expenses!AM$4:AM$7)</f>
        <v>0</v>
      </c>
      <c r="AR19" s="42">
        <f>SUMIF(Expenses!$A$4:$A$7,'Current Working'!$A$17:$A$22,Expenses!AN$4:AN$7)</f>
        <v>0</v>
      </c>
      <c r="AS19" s="42">
        <f>SUMIF(Expenses!$A$4:$A$7,'Current Working'!$A$17:$A$22,Expenses!AO$4:AO$7)</f>
        <v>0</v>
      </c>
      <c r="AT19" s="42">
        <f>SUMIF(Expenses!$A$4:$A$7,'Current Working'!$A$17:$A$22,Expenses!AP$4:AP$7)</f>
        <v>0</v>
      </c>
      <c r="AU19" s="46">
        <f>+AT19-AN19</f>
        <v>0</v>
      </c>
      <c r="AV19" s="47" t="str">
        <f t="shared" si="6"/>
        <v>-</v>
      </c>
      <c r="AW19" s="70"/>
      <c r="AY19" s="42">
        <f>SUMIF(Expenses!$A$4:$A$7,'Current Working'!$A$17:$A$22,Expenses!AS$4:AS$7)</f>
        <v>0</v>
      </c>
      <c r="AZ19" s="46">
        <f>+AY19-AT19</f>
        <v>0</v>
      </c>
      <c r="BA19" s="47" t="str">
        <f>IFERROR(AZ19/AT19,"-")</f>
        <v>-</v>
      </c>
      <c r="BB19" s="42">
        <f>SUMIF(Expenses!$A$4:$A$7,'Current Working'!$A$17:$A$22,Expenses!AT$4:AT$7)</f>
        <v>0</v>
      </c>
      <c r="BC19" s="42">
        <f>SUMIF(Expenses!$A$4:$A$7,'Current Working'!$A$17:$A$22,Expenses!AU$4:AU$7)</f>
        <v>0</v>
      </c>
      <c r="BD19" s="42">
        <f>SUMIF(Expenses!$A$4:$A$7,'Current Working'!$A$17:$A$22,Expenses!AV$4:AV$7)</f>
        <v>0</v>
      </c>
      <c r="BE19" s="42">
        <f>SUMIF(Expenses!$A$4:$A$7,'Current Working'!$A$17:$A$22,Expenses!AW$4:AW$7)</f>
        <v>0</v>
      </c>
      <c r="BF19" s="42">
        <f>SUMIF(Expenses!$A$4:$A$7,'Current Working'!$A$17:$A$22,Expenses!AX$4:AX$7)</f>
        <v>0</v>
      </c>
      <c r="BG19" s="42">
        <f>SUMIF(Expenses!$A$4:$A$7,'Current Working'!$A$17:$A$22,Expenses!AY$4:AY$7)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outlineLevel="1" x14ac:dyDescent="0.25">
      <c r="A20" s="65">
        <v>9</v>
      </c>
      <c r="B20" s="66"/>
      <c r="C20" s="66"/>
      <c r="D20" s="40" t="s">
        <v>94</v>
      </c>
      <c r="E20" s="41"/>
      <c r="F20" s="42">
        <f>SUMIF(Expenses!$A$3:$A$7,'Current Working'!$A$17:$A$22,Expenses!H$3:H$7)</f>
        <v>0</v>
      </c>
      <c r="G20" s="42">
        <f>SUMIF(Expenses!$A$3:$A$7,'Current Working'!$A$17:$A$22,Expenses!I$3:I$7)</f>
        <v>0</v>
      </c>
      <c r="H20" s="42">
        <f>SUMIF(Expenses!$A$3:$A$7,'Current Working'!$A$17:$A$22,Expenses!J$3:J$7)</f>
        <v>0</v>
      </c>
      <c r="I20" s="42">
        <f>SUMIF(Expenses!$A$3:$A$7,'Current Working'!$A$17:$A$22,Expenses!K$3:K$7)</f>
        <v>0</v>
      </c>
      <c r="J20" s="42">
        <f>SUMIF(Expenses!$A$3:$A$7,'Current Working'!$A$17:$A$22,Expenses!L$3:L$7)</f>
        <v>0</v>
      </c>
      <c r="K20" s="42">
        <f>SUMIF(Expenses!$A$3:$A$7,'Current Working'!$A$17:$A$22,Expenses!M$3:M$7)</f>
        <v>0</v>
      </c>
      <c r="L20" s="42">
        <f>SUMIF(Expenses!$A$3:$A$7,'Current Working'!$A$17:$A$22,Expenses!N$3:N$7)</f>
        <v>0</v>
      </c>
      <c r="M20" s="46"/>
      <c r="N20" s="47"/>
      <c r="O20" s="41"/>
      <c r="Q20" s="42">
        <f>SUMIF(Expenses!$A$3:$A$7,'Current Working'!$A$17:$A$22,Expenses!Q$3:Q$7)</f>
        <v>0</v>
      </c>
      <c r="R20" s="42">
        <f>SUMIF(Expenses!$A$3:$A$7,'Current Working'!$A$17:$A$22,Expenses!R$3:R$7)</f>
        <v>0</v>
      </c>
      <c r="S20" s="42">
        <f>SUMIF(Expenses!$A$3:$A$7,'Current Working'!$A$17:$A$22,Expenses!S$3:S$7)</f>
        <v>0</v>
      </c>
      <c r="T20" s="42">
        <f>SUMIF(Expenses!$A$3:$A$7,'Current Working'!$A$17:$A$22,Expenses!T$3:T$7)</f>
        <v>0</v>
      </c>
      <c r="U20" s="42">
        <f>SUMIF(Expenses!$A$3:$A$7,'Current Working'!$A$17:$A$22,Expenses!U$3:U$7)</f>
        <v>0</v>
      </c>
      <c r="V20" s="42">
        <f>SUMIF(Expenses!$A$3:$A$7,'Current Working'!$A$17:$A$22,Expenses!V$3:V$7)</f>
        <v>0</v>
      </c>
      <c r="W20" s="42">
        <f>SUMIF(Expenses!$A$3:$A$7,'Current Working'!$A$17:$A$22,Expenses!W$3:W$7)</f>
        <v>0</v>
      </c>
      <c r="X20" s="46"/>
      <c r="Y20" s="47"/>
      <c r="Z20" s="41"/>
      <c r="AA20" s="41"/>
      <c r="AB20" s="42">
        <f>SUMIF(Expenses!$A$3:$A$7,'Current Working'!$A$17:$A$22,Expenses!Z$3:Z$7)</f>
        <v>0</v>
      </c>
      <c r="AC20" s="42">
        <f>SUMIF(Expenses!$A$3:$A$7,'Current Working'!$A$17:$A$22,Expenses!AA$3:AA$7)</f>
        <v>0</v>
      </c>
      <c r="AD20" s="42">
        <f>SUMIF(Expenses!$A$3:$A$7,'Current Working'!$A$17:$A$22,Expenses!AB$3:AB$7)</f>
        <v>0</v>
      </c>
      <c r="AE20" s="42">
        <f>SUMIF(Expenses!$A$3:$A$7,'Current Working'!$A$17:$A$22,Expenses!AC$3:AC$7)</f>
        <v>0</v>
      </c>
      <c r="AF20" s="42">
        <f>SUMIF(Expenses!$A$3:$A$7,'Current Working'!$A$17:$A$22,Expenses!AD$3:AD$7)</f>
        <v>0</v>
      </c>
      <c r="AG20" s="42">
        <f>SUMIF(Expenses!$A$3:$A$7,'Current Working'!$A$17:$A$22,Expenses!AE$3:AE$7)</f>
        <v>0</v>
      </c>
      <c r="AH20" s="42">
        <f>SUMIF(Expenses!$A$3:$A$7,'Current Working'!$A$17:$A$22,Expenses!AF$3:AF$7)</f>
        <v>0</v>
      </c>
      <c r="AI20" s="46"/>
      <c r="AJ20" s="47"/>
      <c r="AK20" s="48"/>
      <c r="AL20" s="49"/>
      <c r="AM20" s="42">
        <f>SUMIF(Expenses!$A$4:$A$7,'Current Working'!$A$17:$A$22,Expenses!AI$4:AI$7)</f>
        <v>0</v>
      </c>
      <c r="AN20" s="42">
        <f>SUMIF(Expenses!$A$4:$A$7,'Current Working'!$A$17:$A$22,Expenses!AJ$4:AJ$7)</f>
        <v>0</v>
      </c>
      <c r="AO20" s="42">
        <f>SUMIF(Expenses!$A$4:$A$7,'Current Working'!$A$17:$A$22,Expenses!AK$4:AK$7)</f>
        <v>0</v>
      </c>
      <c r="AP20" s="42">
        <f>SUMIF(Expenses!$A$4:$A$7,'Current Working'!$A$17:$A$22,Expenses!AL$4:AL$7)</f>
        <v>0</v>
      </c>
      <c r="AQ20" s="42">
        <f>SUMIF(Expenses!$A$4:$A$7,'Current Working'!$A$17:$A$22,Expenses!AM$4:AM$7)</f>
        <v>0</v>
      </c>
      <c r="AR20" s="42">
        <f>SUMIF(Expenses!$A$4:$A$7,'Current Working'!$A$17:$A$22,Expenses!AN$4:AN$7)</f>
        <v>0</v>
      </c>
      <c r="AS20" s="42">
        <f>SUMIF(Expenses!$A$4:$A$7,'Current Working'!$A$17:$A$22,Expenses!AO$4:AO$7)</f>
        <v>0</v>
      </c>
      <c r="AT20" s="42">
        <f>SUMIF(Expenses!$A$4:$A$7,'Current Working'!$A$17:$A$22,Expenses!AP$4:AP$7)</f>
        <v>0</v>
      </c>
      <c r="AU20" s="46"/>
      <c r="AV20" s="47"/>
      <c r="AW20" s="70"/>
      <c r="AY20" s="42">
        <f>SUMIF(Expenses!$A$4:$A$7,'Current Working'!$A$17:$A$22,Expenses!AS$4:AS$7)</f>
        <v>0</v>
      </c>
      <c r="AZ20" s="46"/>
      <c r="BA20" s="47"/>
      <c r="BB20" s="42">
        <f>SUMIF(Expenses!$A$4:$A$7,'Current Working'!$A$17:$A$22,Expenses!AT$4:AT$7)</f>
        <v>0</v>
      </c>
      <c r="BC20" s="42">
        <f>SUMIF(Expenses!$A$4:$A$7,'Current Working'!$A$17:$A$22,Expenses!AU$4:AU$7)</f>
        <v>0</v>
      </c>
      <c r="BD20" s="42">
        <f>SUMIF(Expenses!$A$4:$A$7,'Current Working'!$A$17:$A$22,Expenses!AV$4:AV$7)</f>
        <v>0</v>
      </c>
      <c r="BE20" s="42">
        <f>SUMIF(Expenses!$A$4:$A$7,'Current Working'!$A$17:$A$22,Expenses!AW$4:AW$7)</f>
        <v>0</v>
      </c>
      <c r="BF20" s="42">
        <f>SUMIF(Expenses!$A$4:$A$7,'Current Working'!$A$17:$A$22,Expenses!AX$4:AX$7)</f>
        <v>0</v>
      </c>
      <c r="BG20" s="42">
        <f>SUMIF(Expenses!$A$4:$A$7,'Current Working'!$A$17:$A$22,Expenses!AY$4:AY$7)</f>
        <v>0</v>
      </c>
      <c r="BH20" s="46"/>
      <c r="BI20" s="47"/>
      <c r="BJ20" s="70"/>
    </row>
    <row r="21" spans="1:62" s="67" customFormat="1" outlineLevel="1" x14ac:dyDescent="0.25">
      <c r="A21" s="71">
        <v>7</v>
      </c>
      <c r="B21" s="66"/>
      <c r="C21" s="66"/>
      <c r="D21" s="40" t="s">
        <v>29</v>
      </c>
      <c r="E21" s="41"/>
      <c r="F21" s="42">
        <f>SUMIF(Expenses!$A$3:$A$7,'Current Working'!$A$17:$A$22,Expenses!H$3:H$7)</f>
        <v>0</v>
      </c>
      <c r="G21" s="42">
        <f>SUMIF(Expenses!$A$3:$A$7,'Current Working'!$A$17:$A$22,Expenses!I$3:I$7)</f>
        <v>0</v>
      </c>
      <c r="H21" s="42">
        <f>SUMIF(Expenses!$A$3:$A$7,'Current Working'!$A$17:$A$22,Expenses!J$3:J$7)</f>
        <v>0</v>
      </c>
      <c r="I21" s="42">
        <f>SUMIF(Expenses!$A$3:$A$7,'Current Working'!$A$17:$A$22,Expenses!K$3:K$7)</f>
        <v>0</v>
      </c>
      <c r="J21" s="42">
        <f>SUMIF(Expenses!$A$3:$A$7,'Current Working'!$A$17:$A$22,Expenses!L$3:L$7)</f>
        <v>0</v>
      </c>
      <c r="K21" s="42">
        <f>SUMIF(Expenses!$A$3:$A$7,'Current Working'!$A$17:$A$22,Expenses!M$3:M$7)</f>
        <v>0</v>
      </c>
      <c r="L21" s="42">
        <f>SUMIF(Expenses!$A$3:$A$7,'Current Working'!$A$17:$A$22,Expenses!N$3:N$7)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SUMIF(Expenses!$A$3:$A$7,'Current Working'!$A$17:$A$22,Expenses!Q$3:Q$7)</f>
        <v>0</v>
      </c>
      <c r="R21" s="42">
        <f>SUMIF(Expenses!$A$3:$A$7,'Current Working'!$A$17:$A$22,Expenses!R$3:R$7)</f>
        <v>0</v>
      </c>
      <c r="S21" s="42">
        <f>SUMIF(Expenses!$A$3:$A$7,'Current Working'!$A$17:$A$22,Expenses!S$3:S$7)</f>
        <v>0</v>
      </c>
      <c r="T21" s="42">
        <f>SUMIF(Expenses!$A$3:$A$7,'Current Working'!$A$17:$A$22,Expenses!T$3:T$7)</f>
        <v>0</v>
      </c>
      <c r="U21" s="42">
        <f>SUMIF(Expenses!$A$3:$A$7,'Current Working'!$A$17:$A$22,Expenses!U$3:U$7)</f>
        <v>0</v>
      </c>
      <c r="V21" s="42">
        <f>SUMIF(Expenses!$A$3:$A$7,'Current Working'!$A$17:$A$22,Expenses!V$3:V$7)</f>
        <v>0</v>
      </c>
      <c r="W21" s="42">
        <f>SUMIF(Expenses!$A$3:$A$7,'Current Working'!$A$17:$A$22,Expenses!W$3:W$7)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SUMIF(Expenses!$A$3:$A$7,'Current Working'!$A$17:$A$22,Expenses!Z$3:Z$7)</f>
        <v>0</v>
      </c>
      <c r="AC21" s="42">
        <f>SUMIF(Expenses!$A$3:$A$7,'Current Working'!$A$17:$A$22,Expenses!AA$3:AA$7)</f>
        <v>0</v>
      </c>
      <c r="AD21" s="42">
        <f>SUMIF(Expenses!$A$3:$A$7,'Current Working'!$A$17:$A$22,Expenses!AB$3:AB$7)</f>
        <v>0</v>
      </c>
      <c r="AE21" s="42">
        <f>SUMIF(Expenses!$A$3:$A$7,'Current Working'!$A$17:$A$22,Expenses!AC$3:AC$7)</f>
        <v>0</v>
      </c>
      <c r="AF21" s="42">
        <f>SUMIF(Expenses!$A$3:$A$7,'Current Working'!$A$17:$A$22,Expenses!AD$3:AD$7)</f>
        <v>0</v>
      </c>
      <c r="AG21" s="42">
        <f>SUMIF(Expenses!$A$3:$A$7,'Current Working'!$A$17:$A$22,Expenses!AE$3:AE$7)</f>
        <v>0</v>
      </c>
      <c r="AH21" s="42">
        <f>SUMIF(Expenses!$A$3:$A$7,'Current Working'!$A$17:$A$22,Expenses!AF$3:AF$7)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SUMIF(Expenses!$A$4:$A$7,'Current Working'!$A$17:$A$22,Expenses!AI$4:AI$7)</f>
        <v>0</v>
      </c>
      <c r="AN21" s="42">
        <f>SUMIF(Expenses!$A$4:$A$7,'Current Working'!$A$17:$A$22,Expenses!AJ$4:AJ$7)</f>
        <v>0</v>
      </c>
      <c r="AO21" s="42">
        <f>SUMIF(Expenses!$A$4:$A$7,'Current Working'!$A$17:$A$22,Expenses!AK$4:AK$7)</f>
        <v>0</v>
      </c>
      <c r="AP21" s="42">
        <f>SUMIF(Expenses!$A$4:$A$7,'Current Working'!$A$17:$A$22,Expenses!AL$4:AL$7)</f>
        <v>0</v>
      </c>
      <c r="AQ21" s="42">
        <f>SUMIF(Expenses!$A$4:$A$7,'Current Working'!$A$17:$A$22,Expenses!AM$4:AM$7)</f>
        <v>0</v>
      </c>
      <c r="AR21" s="42">
        <f>SUMIF(Expenses!$A$4:$A$7,'Current Working'!$A$17:$A$22,Expenses!AN$4:AN$7)</f>
        <v>0</v>
      </c>
      <c r="AS21" s="42">
        <f>SUMIF(Expenses!$A$4:$A$7,'Current Working'!$A$17:$A$22,Expenses!AO$4:AO$7)</f>
        <v>0</v>
      </c>
      <c r="AT21" s="42">
        <f>SUMIF(Expenses!$A$4:$A$7,'Current Working'!$A$17:$A$22,Expenses!AP$4:AP$7)</f>
        <v>0</v>
      </c>
      <c r="AU21" s="46">
        <f>+AT21-AN21</f>
        <v>0</v>
      </c>
      <c r="AV21" s="47" t="str">
        <f t="shared" si="6"/>
        <v>-</v>
      </c>
      <c r="AW21" s="48"/>
      <c r="AY21" s="42">
        <f>SUMIF(Expenses!$A$4:$A$7,'Current Working'!$A$17:$A$22,Expenses!AS$4:AS$7)</f>
        <v>0</v>
      </c>
      <c r="AZ21" s="46">
        <f>+AY21-AT21</f>
        <v>0</v>
      </c>
      <c r="BA21" s="47" t="str">
        <f>IFERROR(AZ21/AT21,"-")</f>
        <v>-</v>
      </c>
      <c r="BB21" s="42">
        <f>SUMIF(Expenses!$A$4:$A$7,'Current Working'!$A$17:$A$22,Expenses!AT$4:AT$7)</f>
        <v>0</v>
      </c>
      <c r="BC21" s="42">
        <f>SUMIF(Expenses!$A$4:$A$7,'Current Working'!$A$17:$A$22,Expenses!AU$4:AU$7)</f>
        <v>0</v>
      </c>
      <c r="BD21" s="42">
        <f>SUMIF(Expenses!$A$4:$A$7,'Current Working'!$A$17:$A$22,Expenses!AV$4:AV$7)</f>
        <v>0</v>
      </c>
      <c r="BE21" s="42">
        <f>SUMIF(Expenses!$A$4:$A$7,'Current Working'!$A$17:$A$22,Expenses!AW$4:AW$7)</f>
        <v>0</v>
      </c>
      <c r="BF21" s="42">
        <f>SUMIF(Expenses!$A$4:$A$7,'Current Working'!$A$17:$A$22,Expenses!AX$4:AX$7)</f>
        <v>0</v>
      </c>
      <c r="BG21" s="42">
        <f>SUMIF(Expenses!$A$4:$A$7,'Current Working'!$A$17:$A$22,Expenses!AY$4:AY$7)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SUMIF(Expenses!$A$3:$A$7,'Current Working'!$A$17:$A$22,Expenses!H$3:H$7)</f>
        <v>0</v>
      </c>
      <c r="G22" s="42">
        <f>SUMIF(Expenses!$A$3:$A$7,'Current Working'!$A$17:$A$22,Expenses!I$3:I$7)</f>
        <v>9723240</v>
      </c>
      <c r="H22" s="42">
        <f>SUMIF(Expenses!$A$3:$A$7,'Current Working'!$A$17:$A$22,Expenses!J$3:J$7)</f>
        <v>0</v>
      </c>
      <c r="I22" s="42">
        <f>SUMIF(Expenses!$A$3:$A$7,'Current Working'!$A$17:$A$22,Expenses!K$3:K$7)</f>
        <v>0</v>
      </c>
      <c r="J22" s="42">
        <f>SUMIF(Expenses!$A$3:$A$7,'Current Working'!$A$17:$A$22,Expenses!L$3:L$7)</f>
        <v>0</v>
      </c>
      <c r="K22" s="42">
        <f>SUMIF(Expenses!$A$3:$A$7,'Current Working'!$A$17:$A$22,Expenses!M$3:M$7)</f>
        <v>2273509</v>
      </c>
      <c r="L22" s="42">
        <f>SUMIF(Expenses!$A$3:$A$7,'Current Working'!$A$17:$A$22,Expenses!N$3:N$7)</f>
        <v>2273509</v>
      </c>
      <c r="M22" s="46">
        <f>L22-G22</f>
        <v>-7449731</v>
      </c>
      <c r="N22" s="47">
        <f>IFERROR(M22/G22,"-")</f>
        <v>-0.76617783784006155</v>
      </c>
      <c r="O22" s="41"/>
      <c r="Q22" s="42">
        <f>SUMIF(Expenses!$A$3:$A$7,'Current Working'!$A$17:$A$22,Expenses!Q$3:Q$7)</f>
        <v>0</v>
      </c>
      <c r="R22" s="42">
        <f>SUMIF(Expenses!$A$3:$A$7,'Current Working'!$A$17:$A$22,Expenses!R$3:R$7)</f>
        <v>2822992</v>
      </c>
      <c r="S22" s="42">
        <f>SUMIF(Expenses!$A$3:$A$7,'Current Working'!$A$17:$A$22,Expenses!S$3:S$7)</f>
        <v>0</v>
      </c>
      <c r="T22" s="42">
        <f>SUMIF(Expenses!$A$3:$A$7,'Current Working'!$A$17:$A$22,Expenses!T$3:T$7)</f>
        <v>0</v>
      </c>
      <c r="U22" s="42">
        <f>SUMIF(Expenses!$A$3:$A$7,'Current Working'!$A$17:$A$22,Expenses!U$3:U$7)</f>
        <v>0</v>
      </c>
      <c r="V22" s="42">
        <f>SUMIF(Expenses!$A$3:$A$7,'Current Working'!$A$17:$A$22,Expenses!V$3:V$7)</f>
        <v>2852560.36</v>
      </c>
      <c r="W22" s="42">
        <f>SUMIF(Expenses!$A$3:$A$7,'Current Working'!$A$17:$A$22,Expenses!W$3:W$7)</f>
        <v>2852560.36</v>
      </c>
      <c r="X22" s="46">
        <f>+W22-Q22</f>
        <v>2852560.36</v>
      </c>
      <c r="Y22" s="72">
        <f>IFERROR(X22/L22,"-")</f>
        <v>1.2546949935100322</v>
      </c>
      <c r="Z22" s="41"/>
      <c r="AA22" s="41"/>
      <c r="AB22" s="42">
        <f>SUMIF(Expenses!$A$3:$A$7,'Current Working'!$A$17:$A$22,Expenses!Z$3:Z$7)</f>
        <v>1117745</v>
      </c>
      <c r="AC22" s="42">
        <f>SUMIF(Expenses!$A$3:$A$7,'Current Working'!$A$17:$A$22,Expenses!AA$3:AA$7)</f>
        <v>1117745</v>
      </c>
      <c r="AD22" s="42">
        <f>SUMIF(Expenses!$A$3:$A$7,'Current Working'!$A$17:$A$22,Expenses!AB$3:AB$7)</f>
        <v>0</v>
      </c>
      <c r="AE22" s="42">
        <f>SUMIF(Expenses!$A$3:$A$7,'Current Working'!$A$17:$A$22,Expenses!AC$3:AC$7)</f>
        <v>0</v>
      </c>
      <c r="AF22" s="42">
        <f>SUMIF(Expenses!$A$3:$A$7,'Current Working'!$A$17:$A$22,Expenses!AD$3:AD$7)</f>
        <v>0</v>
      </c>
      <c r="AG22" s="42">
        <f>SUMIF(Expenses!$A$3:$A$7,'Current Working'!$A$17:$A$22,Expenses!AE$3:AE$7)</f>
        <v>723206.76</v>
      </c>
      <c r="AH22" s="42">
        <f>SUMIF(Expenses!$A$3:$A$7,'Current Working'!$A$17:$A$22,Expenses!AF$3:AF$7)</f>
        <v>723206.76</v>
      </c>
      <c r="AI22" s="46">
        <f>+AH22-AC22</f>
        <v>-394538.23999999999</v>
      </c>
      <c r="AJ22" s="47">
        <f>IFERROR(AI22/AC22,"-")</f>
        <v>-0.35297696701841652</v>
      </c>
      <c r="AK22" s="48"/>
      <c r="AL22" s="49"/>
      <c r="AM22" s="42">
        <f>SUMIF(Expenses!$A$4:$A$7,'Current Working'!$A$17:$A$22,Expenses!AI$4:AI$7)</f>
        <v>598000</v>
      </c>
      <c r="AN22" s="42">
        <f>SUMIF(Expenses!$A$4:$A$7,'Current Working'!$A$17:$A$22,Expenses!AJ$4:AJ$7)</f>
        <v>598000</v>
      </c>
      <c r="AO22" s="42">
        <f>SUMIF(Expenses!$A$4:$A$7,'Current Working'!$A$17:$A$22,Expenses!AK$4:AK$7)</f>
        <v>598000</v>
      </c>
      <c r="AP22" s="42">
        <f>SUMIF(Expenses!$A$4:$A$7,'Current Working'!$A$17:$A$22,Expenses!AL$4:AL$7)</f>
        <v>3977.61</v>
      </c>
      <c r="AQ22" s="42">
        <f>SUMIF(Expenses!$A$4:$A$7,'Current Working'!$A$17:$A$22,Expenses!AM$4:AM$7)</f>
        <v>0</v>
      </c>
      <c r="AR22" s="42">
        <f>SUMIF(Expenses!$A$4:$A$7,'Current Working'!$A$17:$A$22,Expenses!AN$4:AN$7)</f>
        <v>0</v>
      </c>
      <c r="AS22" s="42">
        <f>SUMIF(Expenses!$A$4:$A$7,'Current Working'!$A$17:$A$22,Expenses!AO$4:AO$7)</f>
        <v>0</v>
      </c>
      <c r="AT22" s="42">
        <f>SUMIF(Expenses!$A$4:$A$7,'Current Working'!$A$17:$A$22,Expenses!AP$4:AP$7)</f>
        <v>0</v>
      </c>
      <c r="AU22" s="46">
        <f>+AT22-AN22</f>
        <v>-598000</v>
      </c>
      <c r="AV22" s="47">
        <f t="shared" si="6"/>
        <v>-1</v>
      </c>
      <c r="AW22" s="70"/>
      <c r="AY22" s="42">
        <f>SUMIF(Expenses!$A$4:$A$7,'Current Working'!$A$17:$A$22,Expenses!AS$4:AS$7)</f>
        <v>0</v>
      </c>
      <c r="AZ22" s="46">
        <f>+AY22-AT22</f>
        <v>0</v>
      </c>
      <c r="BA22" s="47" t="str">
        <f>IFERROR(AZ22/AT22,"-")</f>
        <v>-</v>
      </c>
      <c r="BB22" s="42">
        <f>SUMIF(Expenses!$A$4:$A$7,'Current Working'!$A$17:$A$22,Expenses!AT$4:AT$7)</f>
        <v>0</v>
      </c>
      <c r="BC22" s="42">
        <f>SUMIF(Expenses!$A$4:$A$7,'Current Working'!$A$17:$A$22,Expenses!AU$4:AU$7)</f>
        <v>0</v>
      </c>
      <c r="BD22" s="42">
        <f>SUMIF(Expenses!$A$4:$A$7,'Current Working'!$A$17:$A$22,Expenses!AV$4:AV$7)</f>
        <v>0</v>
      </c>
      <c r="BE22" s="42">
        <f>SUMIF(Expenses!$A$4:$A$7,'Current Working'!$A$17:$A$22,Expenses!AW$4:AW$7)</f>
        <v>0</v>
      </c>
      <c r="BF22" s="42">
        <f>SUMIF(Expenses!$A$4:$A$7,'Current Working'!$A$17:$A$22,Expenses!AX$4:AX$7)</f>
        <v>0</v>
      </c>
      <c r="BG22" s="42">
        <f>SUMIF(Expenses!$A$4:$A$7,'Current Working'!$A$17:$A$22,Expenses!AY$4:AY$7)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0</v>
      </c>
      <c r="G23" s="77">
        <f t="shared" si="7"/>
        <v>9739240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2276997.4700000002</v>
      </c>
      <c r="L23" s="77">
        <f t="shared" si="7"/>
        <v>2276997.4700000002</v>
      </c>
      <c r="M23" s="78">
        <f>L23-G23</f>
        <v>-7462242.5299999993</v>
      </c>
      <c r="N23" s="47">
        <f>IFERROR(M23/G23,"-")</f>
        <v>-0.76620378284137158</v>
      </c>
      <c r="O23" s="41"/>
      <c r="Q23" s="77">
        <f t="shared" ref="Q23:X23" si="8">SUM(Q17:Q22)</f>
        <v>16000</v>
      </c>
      <c r="R23" s="77">
        <f t="shared" si="8"/>
        <v>2838992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2855297.6199999996</v>
      </c>
      <c r="W23" s="77">
        <f t="shared" si="8"/>
        <v>2852560.36</v>
      </c>
      <c r="X23" s="76">
        <f t="shared" si="8"/>
        <v>2836560.36</v>
      </c>
      <c r="Y23" s="47">
        <f>IFERROR(X23/Q23,"-")</f>
        <v>177.2850225</v>
      </c>
      <c r="Z23" s="41"/>
      <c r="AA23" s="41"/>
      <c r="AB23" s="76">
        <f t="shared" ref="AB23:AI23" si="9">SUM(AB17:AB22)</f>
        <v>1133745</v>
      </c>
      <c r="AC23" s="77">
        <f t="shared" si="9"/>
        <v>1133745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723206.76</v>
      </c>
      <c r="AH23" s="77">
        <f t="shared" si="9"/>
        <v>723206.76</v>
      </c>
      <c r="AI23" s="77">
        <f t="shared" si="9"/>
        <v>-410538.23999999999</v>
      </c>
      <c r="AJ23" s="47">
        <f>IFERROR(AI23/AC23,"-")</f>
        <v>-0.36210809308971592</v>
      </c>
      <c r="AK23" s="68"/>
      <c r="AL23" s="79"/>
      <c r="AM23" s="76">
        <f t="shared" ref="AM23:AU23" si="10">SUM(AM17:AM22)</f>
        <v>614000</v>
      </c>
      <c r="AN23" s="77">
        <f t="shared" si="10"/>
        <v>614000</v>
      </c>
      <c r="AO23" s="77">
        <f t="shared" si="10"/>
        <v>614000</v>
      </c>
      <c r="AP23" s="77">
        <f t="shared" si="10"/>
        <v>3977.61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-614000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hidden="1" customHeight="1" outlineLevel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hidden="1" customHeight="1" outlineLevel="1" x14ac:dyDescent="0.25">
      <c r="A26" s="65">
        <v>10</v>
      </c>
      <c r="B26" s="39"/>
      <c r="C26" s="39"/>
      <c r="D26" s="40" t="s">
        <v>96</v>
      </c>
      <c r="E26" s="62"/>
      <c r="F26" s="42">
        <f>SUMIF(Revenues!$A$3:$A$12,'Current Working'!$A$26:$A$27,Revenues!H$3:H$12)</f>
        <v>0</v>
      </c>
      <c r="G26" s="42">
        <f>SUMIF(Revenues!$A$3:$A$12,'Current Working'!$A$26:$A$27,Revenues!I$3:I$12)</f>
        <v>0</v>
      </c>
      <c r="H26" s="42">
        <f>SUMIF(Revenues!$A$3:$A$12,'Current Working'!$A$26:$A$27,Revenues!J$3:J$12)</f>
        <v>0</v>
      </c>
      <c r="I26" s="42">
        <f>SUMIF(Revenues!$A$3:$A$12,'Current Working'!$A$26:$A$27,Revenues!K$3:K$12)</f>
        <v>0</v>
      </c>
      <c r="J26" s="42">
        <f>SUMIF(Revenues!$A$3:$A$12,'Current Working'!$A$26:$A$27,Revenues!L$3:L$12)</f>
        <v>0</v>
      </c>
      <c r="K26" s="42">
        <f>SUMIF(Revenues!$A$3:$A$12,'Current Working'!$A$26:$A$27,Revenues!M$3:M$12)</f>
        <v>0</v>
      </c>
      <c r="L26" s="42">
        <f>SUMIF(Revenues!$A$3:$A$12,'Current Working'!$A$26:$A$27,Revenues!N$3:N$12)</f>
        <v>0</v>
      </c>
      <c r="M26" s="46">
        <f>L26-G26</f>
        <v>0</v>
      </c>
      <c r="N26" s="47" t="str">
        <f>IFERROR(M26/G26,"-")</f>
        <v>-</v>
      </c>
      <c r="O26" s="41"/>
      <c r="Q26" s="42">
        <f>SUMIF(Revenues!$A$3:$A$12,'Current Working'!$A$26:$A$27,Revenues!Q$3:Q$12)</f>
        <v>0</v>
      </c>
      <c r="R26" s="42">
        <f>SUMIF(Revenues!$A$3:$A$12,'Current Working'!$A$26:$A$27,Revenues!R$3:R$12)</f>
        <v>0</v>
      </c>
      <c r="S26" s="42">
        <f>SUMIF(Revenues!$A$3:$A$12,'Current Working'!$A$26:$A$27,Revenues!S$3:S$12)</f>
        <v>0</v>
      </c>
      <c r="T26" s="42">
        <f>SUMIF(Revenues!$A$3:$A$12,'Current Working'!$A$26:$A$27,Revenues!T$3:T$12)</f>
        <v>0</v>
      </c>
      <c r="U26" s="42">
        <f>SUMIF(Revenues!$A$3:$A$12,'Current Working'!$A$26:$A$27,Revenues!U$3:U$12)</f>
        <v>0</v>
      </c>
      <c r="V26" s="42">
        <f>SUMIF(Revenues!$A$3:$A$12,'Current Working'!$A$26:$A$27,Revenues!V$3:V$12)</f>
        <v>0</v>
      </c>
      <c r="W26" s="42">
        <f>SUMIF(Revenues!$A$3:$A$12,'Current Working'!$A$26:$A$27,Revenues!W$3:W$12)</f>
        <v>0</v>
      </c>
      <c r="X26" s="46">
        <f>Q26-M26</f>
        <v>0</v>
      </c>
      <c r="Y26" s="47" t="str">
        <f>IFERROR(X26/L26,"-")</f>
        <v>-</v>
      </c>
      <c r="Z26" s="41"/>
      <c r="AA26" s="41"/>
      <c r="AB26" s="42">
        <f>SUMIF(Revenues!$A$3:$A$12,'Current Working'!$A$26,Revenues!Z$3:Z$12)</f>
        <v>0</v>
      </c>
      <c r="AC26" s="42">
        <f>SUMIF(Revenues!$A$3:$A$12,'Current Working'!$A$26,Revenues!AA$3:AA$12)</f>
        <v>0</v>
      </c>
      <c r="AD26" s="42">
        <f>SUMIF(Revenues!$A$3:$A$12,'Current Working'!$A$26,Revenues!AB$3:AB$12)</f>
        <v>0</v>
      </c>
      <c r="AE26" s="42">
        <f>SUMIF(Revenues!$A$3:$A$12,'Current Working'!$A$26,Revenues!AC$3:AC$12)</f>
        <v>0</v>
      </c>
      <c r="AF26" s="42">
        <f>SUMIF(Revenues!$A$3:$A$12,'Current Working'!$A$26,Revenues!AD$3:AD$12)</f>
        <v>0</v>
      </c>
      <c r="AG26" s="42">
        <f>SUMIF(Revenues!$A$3:$A$12,'Current Working'!$A$26,Revenues!AE$3:AE$12)</f>
        <v>0</v>
      </c>
      <c r="AH26" s="42">
        <f>SUMIF(Revenues!$A$3:$A$12,'Current Working'!$A$26,Revenues!AF$3:AF$12)</f>
        <v>0</v>
      </c>
      <c r="AI26" s="46"/>
      <c r="AJ26" s="47"/>
      <c r="AK26" s="68"/>
      <c r="AL26" s="79"/>
      <c r="AM26" s="42">
        <f>SUMIF(Revenues!$A$3:$A$12,'Current Working'!$A$26,Revenues!AI$3:AI$12)</f>
        <v>0</v>
      </c>
      <c r="AN26" s="42">
        <f>SUMIF(Revenues!$A$3:$A$12,'Current Working'!$A$26,Revenues!AJ$3:AJ$12)</f>
        <v>0</v>
      </c>
      <c r="AO26" s="42"/>
      <c r="AP26" s="42">
        <f>SUMIF(Revenues!$A$3:$A$12,'Current Working'!$A$26,Revenues!AL$3:AL$12)</f>
        <v>0</v>
      </c>
      <c r="AQ26" s="42">
        <f>SUMIF(Revenues!$A$3:$A$12,'Current Working'!$A$26,Revenues!AM$3:AM$12)</f>
        <v>0</v>
      </c>
      <c r="AR26" s="42">
        <f>SUMIF(Revenues!$A$3:$A$12,'Current Working'!$A$26,Revenues!AN$3:AN$12)</f>
        <v>0</v>
      </c>
      <c r="AS26" s="42">
        <f>SUMIF(Revenues!$A$3:$A$12,'Current Working'!$A$26,Revenues!AO$3:AO$12)</f>
        <v>0</v>
      </c>
      <c r="AT26" s="42">
        <f>SUMIF(Revenues!$A$3:$A$12,'Current Working'!$A$26,Revenues!AP$3:AP$12)</f>
        <v>0</v>
      </c>
      <c r="AU26" s="46">
        <f>AK26-AH26</f>
        <v>0</v>
      </c>
      <c r="AV26" s="47" t="str">
        <f>IFERROR(AU26/AF26,"-")</f>
        <v>-</v>
      </c>
      <c r="AW26" s="68"/>
      <c r="AY26" s="42">
        <f>SUMIF(Revenues!$A$3:$A$12,'Current Working'!$A$26,Revenues!AS$3:AS$12)</f>
        <v>0</v>
      </c>
      <c r="AZ26" s="46">
        <f>+AY26-AT26</f>
        <v>0</v>
      </c>
      <c r="BA26" s="47" t="str">
        <f>IFERROR(AZ26/AM26,"-")</f>
        <v>-</v>
      </c>
      <c r="BB26" s="42">
        <f>SUMIF(Revenues!$A$3:$A$12,'Current Working'!$A$26,Revenues!AT$3:AT$12)</f>
        <v>0</v>
      </c>
      <c r="BC26" s="42">
        <f>SUMIF(Revenues!$A$3:$A$12,'Current Working'!$A$26,Revenues!AU$3:AU$12)</f>
        <v>0</v>
      </c>
      <c r="BD26" s="42">
        <f>SUMIF(Revenues!$A$3:$A$12,'Current Working'!$A$26,Revenues!AV$3:AV$12)</f>
        <v>0</v>
      </c>
      <c r="BE26" s="42">
        <f>SUMIF(Revenues!$A$3:$A$12,'Current Working'!$A$26,Revenues!AW$3:AW$12)</f>
        <v>0</v>
      </c>
      <c r="BF26" s="42">
        <f>SUMIF(Revenues!$A$3:$A$12,'Current Working'!$A$26,Revenues!AX$3:AX$12)</f>
        <v>0</v>
      </c>
      <c r="BG26" s="42">
        <f>SUMIF(Revenues!$A$3:$A$12,'Current Working'!$A$26,Revenues!AY$3:AY$12)</f>
        <v>0</v>
      </c>
      <c r="BH26" s="46">
        <f>AW26-AT26</f>
        <v>0</v>
      </c>
      <c r="BI26" s="47" t="str">
        <f>IFERROR(BH26/AR26,"-")</f>
        <v>-</v>
      </c>
      <c r="BJ26" s="68"/>
    </row>
    <row r="27" spans="1:62" s="67" customFormat="1" ht="15" hidden="1" customHeight="1" outlineLevel="1" x14ac:dyDescent="0.25">
      <c r="A27" s="65">
        <v>12</v>
      </c>
      <c r="B27" s="39"/>
      <c r="C27" s="39"/>
      <c r="D27" s="40" t="s">
        <v>97</v>
      </c>
      <c r="E27" s="62"/>
      <c r="F27" s="42">
        <f>SUMIF(Revenues!$A$3:$A$12,'Current Working'!$A$26:$A$27,Revenues!H$3:H$12)</f>
        <v>0</v>
      </c>
      <c r="G27" s="42">
        <f>SUMIF(Revenues!$A$3:$A$12,'Current Working'!$A$26:$A$27,Revenues!I$3:I$12)</f>
        <v>0</v>
      </c>
      <c r="H27" s="42">
        <f>SUMIF(Revenues!$A$3:$A$12,'Current Working'!$A$26:$A$27,Revenues!J$3:J$12)</f>
        <v>0</v>
      </c>
      <c r="I27" s="42">
        <f>SUMIF(Revenues!$A$3:$A$12,'Current Working'!$A$26:$A$27,Revenues!K$3:K$12)</f>
        <v>0</v>
      </c>
      <c r="J27" s="42">
        <f>SUMIF(Revenues!$A$3:$A$12,'Current Working'!$A$26:$A$27,Revenues!L$3:L$12)</f>
        <v>0</v>
      </c>
      <c r="K27" s="42">
        <f>SUMIF(Revenues!$A$3:$A$12,'Current Working'!$A$26:$A$27,Revenues!M$3:M$12)</f>
        <v>0</v>
      </c>
      <c r="L27" s="42">
        <f>SUMIF(Revenues!$A$3:$A$12,'Current Working'!$A$26:$A$27,Revenues!N$3:N$12)</f>
        <v>0</v>
      </c>
      <c r="M27" s="46"/>
      <c r="N27" s="47"/>
      <c r="O27" s="41"/>
      <c r="Q27" s="42">
        <f>SUMIF(Revenues!$A$3:$A$12,'Current Working'!$A$26:$A$27,Revenues!Q$3:Q$12)</f>
        <v>0</v>
      </c>
      <c r="R27" s="42">
        <f>SUMIF(Revenues!$A$3:$A$12,'Current Working'!$A$26:$A$27,Revenues!R$3:R$12)</f>
        <v>0</v>
      </c>
      <c r="S27" s="42">
        <f>SUMIF(Revenues!$A$3:$A$12,'Current Working'!$A$26:$A$27,Revenues!S$3:S$12)</f>
        <v>0</v>
      </c>
      <c r="T27" s="42">
        <f>SUMIF(Revenues!$A$3:$A$12,'Current Working'!$A$26:$A$27,Revenues!T$3:T$12)</f>
        <v>0</v>
      </c>
      <c r="U27" s="42">
        <f>SUMIF(Revenues!$A$3:$A$12,'Current Working'!$A$26:$A$27,Revenues!U$3:U$12)</f>
        <v>0</v>
      </c>
      <c r="V27" s="42">
        <f>SUMIF(Revenues!$A$3:$A$12,'Current Working'!$A$26:$A$27,Revenues!V$3:V$12)</f>
        <v>0</v>
      </c>
      <c r="W27" s="42">
        <f>SUMIF(Revenues!$A$3:$A$12,'Current Working'!$A$26:$A$27,Revenues!W$3:W$12)</f>
        <v>0</v>
      </c>
      <c r="X27" s="46"/>
      <c r="Y27" s="47"/>
      <c r="Z27" s="41"/>
      <c r="AA27" s="41"/>
      <c r="AB27" s="42"/>
      <c r="AC27" s="42"/>
      <c r="AD27" s="42"/>
      <c r="AE27" s="42"/>
      <c r="AF27" s="42"/>
      <c r="AG27" s="42"/>
      <c r="AH27" s="42"/>
      <c r="AI27" s="46"/>
      <c r="AJ27" s="47"/>
      <c r="AK27" s="68"/>
      <c r="AL27" s="79"/>
      <c r="AM27" s="42"/>
      <c r="AN27" s="42"/>
      <c r="AO27" s="42"/>
      <c r="AP27" s="42"/>
      <c r="AQ27" s="42"/>
      <c r="AR27" s="42"/>
      <c r="AS27" s="42"/>
      <c r="AT27" s="42"/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hidden="1" customHeight="1" outlineLevel="1" x14ac:dyDescent="0.25">
      <c r="A28" s="65">
        <v>11</v>
      </c>
      <c r="B28" s="39"/>
      <c r="C28" s="39"/>
      <c r="D28" s="40" t="s">
        <v>33</v>
      </c>
      <c r="E28" s="62"/>
      <c r="F28" s="42">
        <f>SUMIF(Expenses!$A$4:$A$7,'Current Working'!$A$28,Expenses!H$4:H$7)</f>
        <v>0</v>
      </c>
      <c r="G28" s="42">
        <f>SUMIF(Expenses!$A$4:$A$7,'Current Working'!$A$28,Expenses!I$4:I$7)</f>
        <v>0</v>
      </c>
      <c r="H28" s="42">
        <f>SUMIF(Expenses!$A$4:$A$7,'Current Working'!$A$28,Expenses!J$4:J$7)</f>
        <v>0</v>
      </c>
      <c r="I28" s="42">
        <f>SUMIF(Expenses!$A$4:$A$7,'Current Working'!$A$28,Expenses!K$4:K$7)</f>
        <v>0</v>
      </c>
      <c r="J28" s="42">
        <f>SUMIF(Expenses!$A$4:$A$7,'Current Working'!$A$28,Expenses!L$4:L$7)</f>
        <v>0</v>
      </c>
      <c r="K28" s="42">
        <f>SUMIF(Expenses!$A$4:$A$7,'Current Working'!$A$28,Expenses!M$4:M$7)</f>
        <v>0</v>
      </c>
      <c r="L28" s="42">
        <f>-SUMIF(Expenses!$A$4:$A$7,'Current Working'!$A$28,Expenses!N$4:N$7)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-SUMIF(Expenses!$A$4:$A$7,'Current Working'!$A$28,Expenses!Q$4:Q$7)</f>
        <v>0</v>
      </c>
      <c r="R28" s="42">
        <f>-SUMIF(Expenses!$A$4:$A$7,'Current Working'!$A$28,Expenses!R$4:R$7)</f>
        <v>0</v>
      </c>
      <c r="S28" s="42">
        <f>-SUMIF(Expenses!$A$4:$A$7,'Current Working'!$A$28,Expenses!S$4:S$7)</f>
        <v>0</v>
      </c>
      <c r="T28" s="42">
        <f>-SUMIF(Expenses!$A$4:$A$7,'Current Working'!$A$28,Expenses!T$4:T$7)</f>
        <v>0</v>
      </c>
      <c r="U28" s="42">
        <f>-SUMIF(Expenses!$A$4:$A$7,'Current Working'!$A$28,Expenses!U$4:U$7)</f>
        <v>0</v>
      </c>
      <c r="V28" s="42">
        <f>-SUMIF(Expenses!$A$4:$A$7,'Current Working'!$A$28,Expenses!V$4:V$7)</f>
        <v>0</v>
      </c>
      <c r="W28" s="42">
        <f>-SUMIF(Expenses!$A$4:$A$7,'Current Working'!$A$28,Expenses!W$4:W$7)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-SUMIF(Expenses!$A$4:$A$7,'Current Working'!$A$28,Expenses!Z$4:Z$7)</f>
        <v>0</v>
      </c>
      <c r="AC28" s="42">
        <f>-SUMIF(Expenses!$A$4:$A$7,'Current Working'!$A$28,Expenses!AA$4:AA$7)</f>
        <v>0</v>
      </c>
      <c r="AD28" s="42">
        <f>-SUMIF(Expenses!$A$4:$A$7,'Current Working'!$A$28,Expenses!AB$4:AB$7)</f>
        <v>0</v>
      </c>
      <c r="AE28" s="42">
        <f>-SUMIF(Expenses!$A$4:$A$7,'Current Working'!$A$28,Expenses!AC$4:AC$7)</f>
        <v>0</v>
      </c>
      <c r="AF28" s="42">
        <f>-SUMIF(Expenses!$A$4:$A$7,'Current Working'!$A$28,Expenses!AD$4:AD$7)</f>
        <v>0</v>
      </c>
      <c r="AG28" s="42">
        <f>-SUMIF(Expenses!$A$4:$A$7,'Current Working'!$A$28,Expenses!AE$4:AE$7)</f>
        <v>0</v>
      </c>
      <c r="AH28" s="42">
        <f>-SUMIF(Expenses!$A$4:$A$7,'Current Working'!$A$28,Expenses!AF$4:AF$7)</f>
        <v>0</v>
      </c>
      <c r="AI28" s="46"/>
      <c r="AJ28" s="47"/>
      <c r="AK28" s="68"/>
      <c r="AL28" s="79"/>
      <c r="AM28" s="81">
        <f>-SUMIF(Expenses!$A$4:$A$7,'Current Working'!$A$28,Expenses!AI$4:AI$7)</f>
        <v>0</v>
      </c>
      <c r="AN28" s="81">
        <f>-SUMIF(Expenses!$A$4:$A$7,'Current Working'!$A$28,Expenses!AJ$4:AJ$7)</f>
        <v>0</v>
      </c>
      <c r="AO28" s="81"/>
      <c r="AP28" s="81">
        <f>-SUMIF(Expenses!$A$4:$A$7,'Current Working'!$A$28,Expenses!AL$4:AL$7)</f>
        <v>0</v>
      </c>
      <c r="AQ28" s="81">
        <f>-SUMIF(Expenses!$A$4:$A$7,'Current Working'!$A$28,Expenses!AM$4:AM$7)</f>
        <v>0</v>
      </c>
      <c r="AR28" s="81">
        <f>-SUMIF(Expenses!$A$4:$A$7,'Current Working'!$A$28,Expenses!AN$4:AN$7)</f>
        <v>0</v>
      </c>
      <c r="AS28" s="81">
        <f>-SUMIF(Expenses!$A$4:$A$7,'Current Working'!$A$28,Expenses!AO$4:AO$7)</f>
        <v>0</v>
      </c>
      <c r="AT28" s="81">
        <f>-SUMIF(Expenses!$A$4:$A$7,'Current Working'!$A$28,Expenses!AP$4:AP$7)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-SUMIF(Expenses!$A$4:$A$7,'Current Working'!$A$28,Expenses!AS$4:AS$7)</f>
        <v>0</v>
      </c>
      <c r="AZ28" s="82">
        <f>+AY28-AT28</f>
        <v>0</v>
      </c>
      <c r="BA28" s="47" t="str">
        <f>IFERROR(AZ28/AM28,"-")</f>
        <v>-</v>
      </c>
      <c r="BB28" s="81">
        <f>-SUMIF(Expenses!$A$4:$A$7,'Current Working'!$A$28,Expenses!AT$4:AT$7)</f>
        <v>0</v>
      </c>
      <c r="BC28" s="81">
        <f>-SUMIF(Expenses!$A$4:$A$7,'Current Working'!$A$28,Expenses!AU$4:AU$7)</f>
        <v>0</v>
      </c>
      <c r="BD28" s="81">
        <f>-SUMIF(Expenses!$A$4:$A$7,'Current Working'!$A$28,Expenses!AV$4:AV$7)</f>
        <v>0</v>
      </c>
      <c r="BE28" s="81">
        <f>-SUMIF(Expenses!$A$4:$A$7,'Current Working'!$A$28,Expenses!AW$4:AW$7)</f>
        <v>0</v>
      </c>
      <c r="BF28" s="81">
        <f>-SUMIF(Expenses!$A$4:$A$7,'Current Working'!$A$28,Expenses!AX$4:AX$7)</f>
        <v>0</v>
      </c>
      <c r="BG28" s="81">
        <f>-SUMIF(Expenses!$A$4:$A$7,'Current Working'!$A$28,Expenses!AY$4:AY$7)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hidden="1" customHeight="1" outlineLevel="1" x14ac:dyDescent="0.25">
      <c r="A29" s="65"/>
      <c r="B29" s="39"/>
      <c r="C29" s="39" t="s">
        <v>34</v>
      </c>
      <c r="D29" s="40"/>
      <c r="E29" s="62"/>
      <c r="F29" s="76">
        <f>SUM(F26:F28)</f>
        <v>0</v>
      </c>
      <c r="G29" s="76">
        <f t="shared" ref="G29:L29" si="12">SUM(G26:G28)</f>
        <v>0</v>
      </c>
      <c r="H29" s="76">
        <f t="shared" si="12"/>
        <v>0</v>
      </c>
      <c r="I29" s="76">
        <f t="shared" si="12"/>
        <v>0</v>
      </c>
      <c r="J29" s="76">
        <f t="shared" si="12"/>
        <v>0</v>
      </c>
      <c r="K29" s="76">
        <f t="shared" si="12"/>
        <v>0</v>
      </c>
      <c r="L29" s="76">
        <f t="shared" si="12"/>
        <v>0</v>
      </c>
      <c r="M29" s="46">
        <f>L29-G29</f>
        <v>0</v>
      </c>
      <c r="N29" s="47" t="str">
        <f>IFERROR(M29/G29,"-")</f>
        <v>-</v>
      </c>
      <c r="O29" s="41"/>
      <c r="Q29" s="77">
        <f>SUM(Q26:Q28)</f>
        <v>0</v>
      </c>
      <c r="R29" s="77">
        <f t="shared" ref="R29:W29" si="13">SUM(R26:R28)</f>
        <v>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46">
        <f>Q29-M29</f>
        <v>0</v>
      </c>
      <c r="Y29" s="47" t="str">
        <f>IFERROR(X29/L29,"-")</f>
        <v>-</v>
      </c>
      <c r="Z29" s="41"/>
      <c r="AA29" s="41"/>
      <c r="AB29" s="77">
        <f t="shared" ref="AB29" si="14">SUM(AB26:AB28)</f>
        <v>0</v>
      </c>
      <c r="AC29" s="77">
        <f t="shared" ref="AC29" si="15">SUM(AC26:AC28)</f>
        <v>0</v>
      </c>
      <c r="AD29" s="77">
        <f t="shared" ref="AD29" si="16">SUM(AD26:AD28)</f>
        <v>0</v>
      </c>
      <c r="AE29" s="77">
        <f t="shared" ref="AE29" si="17">SUM(AE26:AE28)</f>
        <v>0</v>
      </c>
      <c r="AF29" s="77">
        <f t="shared" ref="AF29" si="18">SUM(AF26:AF28)</f>
        <v>0</v>
      </c>
      <c r="AG29" s="77">
        <f t="shared" ref="AG29" si="19">SUM(AG26:AG28)</f>
        <v>0</v>
      </c>
      <c r="AH29" s="77">
        <f t="shared" ref="AH29" si="20">SUM(AH26:AH28)</f>
        <v>0</v>
      </c>
      <c r="AI29" s="46"/>
      <c r="AJ29" s="47"/>
      <c r="AK29" s="68"/>
      <c r="AL29" s="79"/>
      <c r="AM29" s="182">
        <f>SUM(AM26:AM28)</f>
        <v>0</v>
      </c>
      <c r="AN29" s="83">
        <f t="shared" ref="AN29:AT29" si="21">SUM(AN26:AN28)</f>
        <v>0</v>
      </c>
      <c r="AO29" s="83"/>
      <c r="AP29" s="83">
        <f t="shared" si="21"/>
        <v>0</v>
      </c>
      <c r="AQ29" s="83">
        <f t="shared" si="21"/>
        <v>0</v>
      </c>
      <c r="AR29" s="83">
        <f t="shared" si="21"/>
        <v>0</v>
      </c>
      <c r="AS29" s="83">
        <f t="shared" si="21"/>
        <v>0</v>
      </c>
      <c r="AT29" s="83">
        <f t="shared" si="21"/>
        <v>0</v>
      </c>
      <c r="AU29" s="46">
        <f>AK29-AH29</f>
        <v>0</v>
      </c>
      <c r="AV29" s="47" t="str">
        <f>IFERROR(AU29/AF29,"-")</f>
        <v>-</v>
      </c>
      <c r="AW29" s="68"/>
      <c r="AY29" s="76">
        <f>SUM(AY26:AY28)</f>
        <v>0</v>
      </c>
      <c r="AZ29" s="46">
        <f>+AY29-AT29</f>
        <v>0</v>
      </c>
      <c r="BA29" s="47" t="str">
        <f>IFERROR(AZ29/AM29,"-")</f>
        <v>-</v>
      </c>
      <c r="BB29" s="83">
        <f t="shared" ref="BB29:BG29" si="22">SUM(BB26:BB28)</f>
        <v>0</v>
      </c>
      <c r="BC29" s="83">
        <f t="shared" si="22"/>
        <v>0</v>
      </c>
      <c r="BD29" s="83">
        <f t="shared" si="22"/>
        <v>0</v>
      </c>
      <c r="BE29" s="83">
        <f t="shared" si="22"/>
        <v>0</v>
      </c>
      <c r="BF29" s="83">
        <f t="shared" si="22"/>
        <v>0</v>
      </c>
      <c r="BG29" s="83">
        <f t="shared" si="22"/>
        <v>0</v>
      </c>
      <c r="BH29" s="46">
        <f>AW29-AT29</f>
        <v>0</v>
      </c>
      <c r="BI29" s="47" t="str">
        <f>IFERROR(BH29/AR29,"-")</f>
        <v>-</v>
      </c>
      <c r="BJ29" s="68"/>
    </row>
    <row r="30" spans="1:62" s="67" customFormat="1" ht="15" hidden="1" customHeight="1" outlineLevel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collapsed="1" x14ac:dyDescent="0.25">
      <c r="A31" s="65"/>
      <c r="B31" s="39" t="s">
        <v>35</v>
      </c>
      <c r="C31" s="39"/>
      <c r="D31" s="75"/>
      <c r="E31" s="62"/>
      <c r="F31" s="84">
        <f>+F14-F23</f>
        <v>1883325</v>
      </c>
      <c r="G31" s="83">
        <f>+G14-G23</f>
        <v>-7855915</v>
      </c>
      <c r="H31" s="62"/>
      <c r="I31" s="62"/>
      <c r="J31" s="62"/>
      <c r="K31" s="62"/>
      <c r="L31" s="83">
        <f>+L14-L23</f>
        <v>140841.11999999965</v>
      </c>
      <c r="M31" s="83">
        <f>+M14-M23</f>
        <v>7996756.1199999992</v>
      </c>
      <c r="N31" s="62"/>
      <c r="O31" s="41"/>
      <c r="Q31" s="83">
        <f t="shared" ref="Q31:W31" si="23">+Q14-Q23</f>
        <v>1867325</v>
      </c>
      <c r="R31" s="83">
        <f t="shared" si="23"/>
        <v>-955667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-405501.85000000009</v>
      </c>
      <c r="W31" s="83">
        <f t="shared" si="23"/>
        <v>-402764.59000000032</v>
      </c>
      <c r="X31" s="62"/>
      <c r="Y31" s="63"/>
      <c r="Z31" s="41"/>
      <c r="AA31" s="41"/>
      <c r="AB31" s="84">
        <f>+AB14-AB23</f>
        <v>1025495</v>
      </c>
      <c r="AC31" s="83">
        <f>+AC14-AC23</f>
        <v>1025495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+AH14-AH23</f>
        <v>1312895.9300000004</v>
      </c>
      <c r="AI31" s="62"/>
      <c r="AJ31" s="63"/>
      <c r="AK31" s="68"/>
      <c r="AL31" s="79"/>
      <c r="AM31" s="84">
        <f>+AM14-AM23</f>
        <v>1557440</v>
      </c>
      <c r="AN31" s="83">
        <f>+AN14-AN23</f>
        <v>1557440</v>
      </c>
      <c r="AO31" s="83">
        <f t="shared" ref="AO31:AP31" si="24">+AO14-AO23</f>
        <v>1557440</v>
      </c>
      <c r="AP31" s="83">
        <f t="shared" si="24"/>
        <v>167213.41</v>
      </c>
      <c r="AQ31" s="83">
        <f>+AQ14-AQ23</f>
        <v>0</v>
      </c>
      <c r="AR31" s="83">
        <f>+AR14-AR23</f>
        <v>0</v>
      </c>
      <c r="AS31" s="62"/>
      <c r="AT31" s="83">
        <f>+AT14-AT23</f>
        <v>0</v>
      </c>
      <c r="AU31" s="62"/>
      <c r="AV31" s="63"/>
      <c r="AW31" s="68"/>
      <c r="AY31" s="84">
        <f>+AY14-AY23</f>
        <v>0</v>
      </c>
      <c r="AZ31" s="62"/>
      <c r="BA31" s="63"/>
      <c r="BB31" s="83">
        <f>+BB14-BB23</f>
        <v>0</v>
      </c>
      <c r="BC31" s="83">
        <f>+BC14-BC23</f>
        <v>0</v>
      </c>
      <c r="BD31" s="83">
        <f>+BD14-BD23</f>
        <v>0</v>
      </c>
      <c r="BE31" s="83">
        <f>+BE14-BE23</f>
        <v>0</v>
      </c>
      <c r="BF31" s="62"/>
      <c r="BG31" s="83">
        <f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4957965.6899999995</v>
      </c>
      <c r="G33" s="88">
        <f>+G8+G31</f>
        <v>-4781274.3100000005</v>
      </c>
      <c r="H33" s="32"/>
      <c r="I33" s="32"/>
      <c r="J33" s="32"/>
      <c r="K33" s="32"/>
      <c r="L33" s="88">
        <f>+L8+L31</f>
        <v>140841.11999999965</v>
      </c>
      <c r="M33" s="28"/>
      <c r="N33" s="89"/>
      <c r="O33" s="32"/>
      <c r="Q33" s="88">
        <f t="shared" ref="Q33:W33" si="25">+Q8+Q31</f>
        <v>2008166.1199999996</v>
      </c>
      <c r="R33" s="88">
        <f t="shared" si="25"/>
        <v>-814825.88000000035</v>
      </c>
      <c r="S33" s="88">
        <f t="shared" si="25"/>
        <v>0</v>
      </c>
      <c r="T33" s="88">
        <f t="shared" si="25"/>
        <v>0</v>
      </c>
      <c r="U33" s="88">
        <f t="shared" si="25"/>
        <v>0</v>
      </c>
      <c r="V33" s="88">
        <f t="shared" si="25"/>
        <v>-405501.85000000009</v>
      </c>
      <c r="W33" s="87">
        <f t="shared" si="25"/>
        <v>12226112.379999999</v>
      </c>
      <c r="X33" s="62"/>
      <c r="Y33" s="90"/>
      <c r="Z33" s="91"/>
      <c r="AA33" s="91"/>
      <c r="AB33" s="92">
        <f>+AB8+AB31</f>
        <v>13365293.559999999</v>
      </c>
      <c r="AC33" s="88">
        <f>+AC8+AC31</f>
        <v>13365293.559999999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13652694.489999998</v>
      </c>
      <c r="AI33" s="62"/>
      <c r="AJ33" s="90"/>
      <c r="AL33" s="14"/>
      <c r="AM33" s="92">
        <f>+AM8+AM31</f>
        <v>15210134.489999998</v>
      </c>
      <c r="AN33" s="88">
        <f>+AN8+AN31</f>
        <v>15210134.489999998</v>
      </c>
      <c r="AO33" s="88">
        <f t="shared" ref="AO33:AT33" si="26">+AO8+AO31</f>
        <v>1557440</v>
      </c>
      <c r="AP33" s="88">
        <f t="shared" si="26"/>
        <v>167213.41</v>
      </c>
      <c r="AQ33" s="88">
        <f t="shared" si="26"/>
        <v>0</v>
      </c>
      <c r="AR33" s="88">
        <f t="shared" si="26"/>
        <v>0</v>
      </c>
      <c r="AS33" s="88">
        <f t="shared" si="26"/>
        <v>0</v>
      </c>
      <c r="AT33" s="88">
        <f t="shared" si="26"/>
        <v>13652694.489999998</v>
      </c>
      <c r="AU33" s="62"/>
      <c r="AV33" s="90"/>
      <c r="AY33" s="92">
        <f>+AY8+AY31</f>
        <v>13652694.489999998</v>
      </c>
      <c r="AZ33" s="62"/>
      <c r="BA33" s="90"/>
      <c r="BB33" s="88">
        <f t="shared" ref="BB33:BG33" si="27">+BB8+BB31</f>
        <v>0</v>
      </c>
      <c r="BC33" s="88">
        <f t="shared" si="27"/>
        <v>0</v>
      </c>
      <c r="BD33" s="88">
        <f t="shared" si="27"/>
        <v>0</v>
      </c>
      <c r="BE33" s="88">
        <f t="shared" si="27"/>
        <v>0</v>
      </c>
      <c r="BF33" s="88">
        <f t="shared" si="27"/>
        <v>0</v>
      </c>
      <c r="BG33" s="88">
        <f t="shared" si="27"/>
        <v>13652694.489999998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02">
        <f>W33-W70</f>
        <v>-113686.1799999997</v>
      </c>
      <c r="X34" s="28"/>
      <c r="Y34" s="28"/>
      <c r="Z34" s="28"/>
      <c r="AA34" s="28"/>
      <c r="AC34" s="28"/>
      <c r="AD34" s="28"/>
      <c r="AE34" s="28"/>
      <c r="AF34" s="28"/>
      <c r="AG34" s="28"/>
      <c r="AH34" s="202">
        <f>AH33-AH70</f>
        <v>-198913.80000000075</v>
      </c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hidden="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hidden="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hidden="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hidden="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hidden="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hidden="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hidden="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hidden="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hidden="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hidden="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hidden="1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16000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1133745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90">
        <f>AY23+AY38+AY43</f>
        <v>0</v>
      </c>
      <c r="BB45" s="91"/>
      <c r="BC45" s="91"/>
      <c r="BD45" s="91"/>
      <c r="BE45" s="91"/>
      <c r="BF45" s="91"/>
      <c r="BG45" s="113"/>
    </row>
    <row r="46" spans="2:61" collapsed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H47" s="118" t="s">
        <v>49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H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>
        <f>'Balance Sheet'!F5</f>
        <v>5554795.0499999998</v>
      </c>
      <c r="W49" s="83">
        <f>'Balance Sheet'!H5</f>
        <v>4900123.18</v>
      </c>
      <c r="AH49" s="83">
        <f>'Balance Sheet'!J5</f>
        <v>6387056.1100000003</v>
      </c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>
        <f>'Balance Sheet'!F7</f>
        <v>-73082</v>
      </c>
      <c r="W50" s="83">
        <f>'Balance Sheet'!H7</f>
        <v>73909</v>
      </c>
      <c r="AH50" s="83">
        <f>'Balance Sheet'!J7</f>
        <v>73909</v>
      </c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>
        <f>'Balance Sheet'!F8+'Balance Sheet'!F9</f>
        <v>57843.29</v>
      </c>
      <c r="W51" s="83">
        <f>'Balance Sheet'!H8+'Balance Sheet'!H9</f>
        <v>74580.100000000006</v>
      </c>
      <c r="AH51" s="83">
        <f>'Balance Sheet'!J8+'Balance Sheet'!J9</f>
        <v>0</v>
      </c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>
        <v>0</v>
      </c>
      <c r="W52" s="83">
        <v>0</v>
      </c>
      <c r="AH52" s="83">
        <v>0</v>
      </c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'Balance Sheet'!F6</f>
        <v>7292000</v>
      </c>
      <c r="W53" s="83">
        <f>'Balance Sheet'!H6</f>
        <v>7292000</v>
      </c>
      <c r="AH53" s="83">
        <f>'Balance Sheet'!J6</f>
        <v>7292000</v>
      </c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SUM(L49:L53)</f>
        <v>12831556.34</v>
      </c>
      <c r="W54" s="119">
        <f>SUM(W49:W53)</f>
        <v>12340612.279999999</v>
      </c>
      <c r="AH54" s="119">
        <f>SUM(AH49:AH53)</f>
        <v>13752965.109999999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H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H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>
        <f>'Balance Sheet'!F13</f>
        <v>287156.49</v>
      </c>
      <c r="W57" s="83">
        <f>'Balance Sheet'!H13</f>
        <v>201714.28</v>
      </c>
      <c r="AH57" s="83">
        <f>'Balance Sheet'!J13</f>
        <v>206763.54</v>
      </c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>
        <v>0</v>
      </c>
      <c r="W58" s="83">
        <v>0</v>
      </c>
      <c r="AH58" s="83">
        <v>0</v>
      </c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'Balance Sheet'!F14+'Balance Sheet'!F15+'Balance Sheet'!F16+'Balance Sheet'!F17+'Balance Sheet'!F18</f>
        <v>0</v>
      </c>
      <c r="W59" s="83">
        <f>'Balance Sheet'!H14+'Balance Sheet'!H15+'Balance Sheet'!H16+'Balance Sheet'!H17+'Balance Sheet'!H18</f>
        <v>0</v>
      </c>
      <c r="AH59" s="83">
        <f>'Balance Sheet'!J14+'Balance Sheet'!J15+'Balance Sheet'!J16+'Balance Sheet'!J17+'Balance Sheet'!J18</f>
        <v>94407.64</v>
      </c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287156.49</v>
      </c>
      <c r="W60" s="119">
        <f>SUM(W57:W59)</f>
        <v>201714.28</v>
      </c>
      <c r="AH60" s="119">
        <f>SUM(AH57:AH59)</f>
        <v>301171.18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H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+L54-L60</f>
        <v>12544399.85</v>
      </c>
      <c r="W62" s="83">
        <f>+W54+W60</f>
        <v>12542326.559999999</v>
      </c>
      <c r="AH62" s="83">
        <f>+AH54+AH60</f>
        <v>14054136.289999999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H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H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12904638.34</v>
      </c>
      <c r="W65" s="83">
        <f>+W54-W50</f>
        <v>12266703.279999999</v>
      </c>
      <c r="AH65" s="83">
        <f>+AH54-AH50</f>
        <v>13679056.109999999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287156.49</v>
      </c>
      <c r="W66" s="120">
        <f>+W60</f>
        <v>201714.28</v>
      </c>
      <c r="AH66" s="120">
        <f>+AH60</f>
        <v>301171.18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L65-L66</f>
        <v>12617481.85</v>
      </c>
      <c r="W67" s="83">
        <f>SUM(W65:W66)</f>
        <v>12468417.559999999</v>
      </c>
      <c r="AH67" s="83">
        <f>SUM(AH65:AH66)</f>
        <v>13980227.289999999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>
        <f>-'Balance Sheet'!F24</f>
        <v>-129446</v>
      </c>
      <c r="W68" s="83">
        <f>-'Balance Sheet'!H24</f>
        <v>-128619</v>
      </c>
      <c r="AH68" s="83">
        <f>-'Balance Sheet'!J24</f>
        <v>-128619</v>
      </c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H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12488035.85</v>
      </c>
      <c r="W70" s="119">
        <f>SUM(W67:W69)</f>
        <v>12339798.559999999</v>
      </c>
      <c r="AH70" s="119">
        <f>SUM(AH67:AH69)</f>
        <v>13851608.289999999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+L70+L33</f>
        <v>12628876.969999999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+W70-W33</f>
        <v>113686.1799999997</v>
      </c>
      <c r="AH72" s="121">
        <f>+AH70-AH33</f>
        <v>198913.80000000075</v>
      </c>
      <c r="AL72" s="14"/>
      <c r="AT72" s="121">
        <f>+AT70-AT33</f>
        <v>-13652694.489999998</v>
      </c>
      <c r="BG72" s="123" t="e">
        <f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96"/>
      <c r="AH74" s="122"/>
      <c r="AL74" s="14"/>
      <c r="AT74" s="122"/>
      <c r="BG74" s="122"/>
    </row>
    <row r="75" spans="2:59" x14ac:dyDescent="0.25">
      <c r="W75" s="100"/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2"/>
  <sheetViews>
    <sheetView topLeftCell="A133" zoomScale="90" zoomScaleNormal="90" workbookViewId="0">
      <selection activeCell="AJ19" sqref="AJ19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3" hidden="1" customWidth="1" outlineLevel="1"/>
    <col min="4" max="4" width="8" style="183" hidden="1" customWidth="1" outlineLevel="1"/>
    <col min="5" max="5" width="12.5703125" style="183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bestFit="1" customWidth="1"/>
    <col min="42" max="42" width="13.7109375" style="143" bestFit="1" customWidth="1"/>
    <col min="43" max="43" width="17.7109375" style="143" hidden="1" customWidth="1" outlineLevel="1"/>
    <col min="44" max="44" width="2.7109375" style="143" customWidth="1" collapsed="1"/>
    <col min="45" max="45" width="10.7109375" style="143" hidden="1" customWidth="1" outlineLevel="1"/>
    <col min="46" max="46" width="11.85546875" style="143" hidden="1" customWidth="1" outlineLevel="1"/>
    <col min="47" max="50" width="15.42578125" style="143" hidden="1" customWidth="1" outlineLevel="1"/>
    <col min="51" max="51" width="13.7109375" style="143" hidden="1" customWidth="1" outlineLevel="1"/>
    <col min="52" max="52" width="17.7109375" style="143" hidden="1" customWidth="1" outlineLevel="1"/>
    <col min="53" max="53" width="9.140625" style="143" collapsed="1"/>
    <col min="54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6" t="s">
        <v>2</v>
      </c>
      <c r="I1" s="206"/>
      <c r="J1" s="206"/>
      <c r="K1" s="206"/>
      <c r="L1" s="206"/>
      <c r="M1" s="206"/>
      <c r="N1" s="206"/>
      <c r="O1" s="206"/>
      <c r="Q1" s="207" t="s">
        <v>3</v>
      </c>
      <c r="R1" s="207"/>
      <c r="S1" s="207"/>
      <c r="T1" s="207"/>
      <c r="U1" s="207"/>
      <c r="V1" s="207"/>
      <c r="W1" s="207"/>
      <c r="X1" s="207"/>
      <c r="Z1" s="208" t="s">
        <v>4</v>
      </c>
      <c r="AA1" s="208"/>
      <c r="AB1" s="208"/>
      <c r="AC1" s="208"/>
      <c r="AD1" s="208"/>
      <c r="AE1" s="208"/>
      <c r="AF1" s="208"/>
      <c r="AG1" s="208"/>
      <c r="AI1" s="209" t="s">
        <v>5</v>
      </c>
      <c r="AJ1" s="209"/>
      <c r="AK1" s="209"/>
      <c r="AL1" s="209"/>
      <c r="AM1" s="209"/>
      <c r="AN1" s="209"/>
      <c r="AO1" s="209"/>
      <c r="AP1" s="209"/>
      <c r="AQ1" s="209"/>
      <c r="AS1" s="207" t="s">
        <v>6</v>
      </c>
      <c r="AT1" s="207"/>
      <c r="AU1" s="207"/>
      <c r="AV1" s="207"/>
      <c r="AW1" s="207"/>
      <c r="AX1" s="207"/>
      <c r="AY1" s="207"/>
      <c r="AZ1" s="207"/>
    </row>
    <row r="2" spans="1:52" s="188" customFormat="1" ht="33.75" customHeight="1" x14ac:dyDescent="0.2">
      <c r="A2" s="184" t="s">
        <v>70</v>
      </c>
      <c r="B2" s="184" t="s">
        <v>71</v>
      </c>
      <c r="C2" s="185" t="s">
        <v>72</v>
      </c>
      <c r="D2" s="185" t="s">
        <v>73</v>
      </c>
      <c r="E2" s="185" t="s">
        <v>74</v>
      </c>
      <c r="F2" s="186" t="s">
        <v>75</v>
      </c>
      <c r="G2" s="186" t="s">
        <v>76</v>
      </c>
      <c r="H2" s="187" t="s">
        <v>7</v>
      </c>
      <c r="I2" s="187" t="s">
        <v>8</v>
      </c>
      <c r="J2" s="187" t="s">
        <v>77</v>
      </c>
      <c r="K2" s="187" t="s">
        <v>78</v>
      </c>
      <c r="L2" s="187" t="s">
        <v>79</v>
      </c>
      <c r="M2" s="187" t="s">
        <v>80</v>
      </c>
      <c r="N2" s="187" t="s">
        <v>13</v>
      </c>
      <c r="O2" s="187" t="s">
        <v>81</v>
      </c>
      <c r="Q2" s="164" t="s">
        <v>7</v>
      </c>
      <c r="R2" s="164" t="s">
        <v>8</v>
      </c>
      <c r="S2" s="164" t="s">
        <v>77</v>
      </c>
      <c r="T2" s="164" t="s">
        <v>78</v>
      </c>
      <c r="U2" s="164" t="s">
        <v>79</v>
      </c>
      <c r="V2" s="164" t="s">
        <v>80</v>
      </c>
      <c r="W2" s="164" t="s">
        <v>13</v>
      </c>
      <c r="X2" s="164" t="s">
        <v>81</v>
      </c>
      <c r="Z2" s="166" t="s">
        <v>7</v>
      </c>
      <c r="AA2" s="166" t="s">
        <v>8</v>
      </c>
      <c r="AB2" s="166" t="s">
        <v>77</v>
      </c>
      <c r="AC2" s="166" t="s">
        <v>78</v>
      </c>
      <c r="AD2" s="166" t="s">
        <v>79</v>
      </c>
      <c r="AE2" s="166" t="s">
        <v>80</v>
      </c>
      <c r="AF2" s="166" t="s">
        <v>13</v>
      </c>
      <c r="AG2" s="166" t="s">
        <v>81</v>
      </c>
      <c r="AI2" s="168" t="s">
        <v>155</v>
      </c>
      <c r="AJ2" s="168" t="s">
        <v>8</v>
      </c>
      <c r="AK2" s="168" t="s">
        <v>154</v>
      </c>
      <c r="AL2" s="168" t="s">
        <v>77</v>
      </c>
      <c r="AM2" s="168" t="s">
        <v>78</v>
      </c>
      <c r="AN2" s="168" t="s">
        <v>79</v>
      </c>
      <c r="AO2" s="168" t="s">
        <v>80</v>
      </c>
      <c r="AP2" s="168" t="s">
        <v>17</v>
      </c>
      <c r="AQ2" s="172" t="s">
        <v>82</v>
      </c>
      <c r="AR2" s="170"/>
      <c r="AS2" s="164" t="s">
        <v>7</v>
      </c>
      <c r="AT2" s="164" t="s">
        <v>8</v>
      </c>
      <c r="AU2" s="164" t="s">
        <v>77</v>
      </c>
      <c r="AV2" s="164" t="s">
        <v>78</v>
      </c>
      <c r="AW2" s="164" t="s">
        <v>79</v>
      </c>
      <c r="AX2" s="164" t="s">
        <v>80</v>
      </c>
      <c r="AY2" s="164" t="s">
        <v>17</v>
      </c>
      <c r="AZ2" s="181" t="s">
        <v>82</v>
      </c>
    </row>
    <row r="3" spans="1:52" s="188" customFormat="1" x14ac:dyDescent="0.2">
      <c r="A3" s="191">
        <v>8</v>
      </c>
      <c r="B3" s="194" t="s">
        <v>119</v>
      </c>
      <c r="C3" s="189" t="str">
        <f t="shared" ref="C3:C4" si="0">MID(B3,5,2)</f>
        <v>00</v>
      </c>
      <c r="D3" s="191" t="str">
        <f>MID(B3,8,2)</f>
        <v>00</v>
      </c>
      <c r="E3" s="191" t="str">
        <f>MID(B3,11,3)</f>
        <v>900</v>
      </c>
      <c r="F3" s="143" t="str">
        <f t="shared" ref="F3:F7" si="1">RIGHT(B3,7)</f>
        <v>8150.25</v>
      </c>
      <c r="G3" s="192" t="s">
        <v>120</v>
      </c>
      <c r="H3" s="162"/>
      <c r="I3" s="162">
        <v>9723240</v>
      </c>
      <c r="J3" s="162"/>
      <c r="K3" s="162"/>
      <c r="L3" s="162"/>
      <c r="M3" s="162">
        <v>2273509</v>
      </c>
      <c r="N3" s="162">
        <v>2273509</v>
      </c>
      <c r="O3" s="187"/>
      <c r="Q3" s="173">
        <f>IFERROR(VLOOKUP(B3,[1]rptBudgetaryBudgetCrossOrganiza!$A$2:$K$16,5,FALSE),"0")</f>
        <v>0</v>
      </c>
      <c r="R3" s="173">
        <f>IFERROR(VLOOKUP(B3,[1]rptBudgetaryBudgetCrossOrganiza!$A$2:$K$16,7,FALSE),"0")</f>
        <v>2822992</v>
      </c>
      <c r="S3" s="173"/>
      <c r="T3" s="173"/>
      <c r="U3" s="173"/>
      <c r="V3" s="173">
        <f>IFERROR(VLOOKUP(B3,[1]rptBudgetaryBudgetCrossOrganiza!$A$2:$K$16,10,FALSE),"0")</f>
        <v>2852560.36</v>
      </c>
      <c r="W3" s="173">
        <v>2852560.36</v>
      </c>
      <c r="X3" s="164"/>
      <c r="Z3" s="175">
        <f>IFERROR(VLOOKUP(B3,[2]rptBudgetaryBudgetCrossOrganiza!$A$2:$I$16,5,FALSE),"0")</f>
        <v>0</v>
      </c>
      <c r="AA3" s="175">
        <f>IFERROR(VLOOKUP(B3,[2]rptBudgetaryBudgetCrossOrganiza!$A$2:$I$16,7,FALSE),"0")</f>
        <v>0</v>
      </c>
      <c r="AB3" s="175"/>
      <c r="AC3" s="175"/>
      <c r="AD3" s="175"/>
      <c r="AE3" s="175" t="str">
        <f>IFERROR(VLOOKUP(B3,[2]rptBudgetaryBudgetCrossOrganiza!$A$2:$I$16,10,FALSE),"0")</f>
        <v>0</v>
      </c>
      <c r="AF3" s="175" t="s">
        <v>157</v>
      </c>
      <c r="AG3" s="166"/>
      <c r="AI3" s="168"/>
      <c r="AJ3" s="168"/>
      <c r="AK3" s="168">
        <f>AJ3</f>
        <v>0</v>
      </c>
      <c r="AL3" s="168">
        <f>IFERROR(VLOOKUP(B3,[3]rptBudgetaryBudgetCrossOrganiza!$A$5855:$O$6136,13,FALSE),"0")</f>
        <v>114034.27</v>
      </c>
      <c r="AM3" s="168"/>
      <c r="AN3" s="168"/>
      <c r="AO3" s="168"/>
      <c r="AP3" s="168"/>
      <c r="AQ3" s="172"/>
      <c r="AR3" s="170"/>
      <c r="AS3" s="164"/>
      <c r="AT3" s="164"/>
      <c r="AU3" s="164"/>
      <c r="AV3" s="164"/>
      <c r="AW3" s="164"/>
      <c r="AX3" s="164"/>
      <c r="AY3" s="164"/>
      <c r="AZ3" s="181"/>
    </row>
    <row r="4" spans="1:52" x14ac:dyDescent="0.2">
      <c r="A4" s="193">
        <v>8</v>
      </c>
      <c r="B4" s="195" t="s">
        <v>110</v>
      </c>
      <c r="C4" s="189" t="str">
        <f t="shared" si="0"/>
        <v>00</v>
      </c>
      <c r="D4" s="191" t="str">
        <f t="shared" ref="D4:D7" si="2">MID(B4,8,2)</f>
        <v>00</v>
      </c>
      <c r="E4" s="191" t="str">
        <f>MID(B4,11,3)</f>
        <v>900</v>
      </c>
      <c r="F4" s="143" t="str">
        <f t="shared" si="1"/>
        <v>8150.35</v>
      </c>
      <c r="G4" s="143" t="s">
        <v>112</v>
      </c>
      <c r="H4" s="163"/>
      <c r="I4" s="163"/>
      <c r="J4" s="163"/>
      <c r="K4" s="163"/>
      <c r="L4" s="163"/>
      <c r="M4" s="163">
        <v>0</v>
      </c>
      <c r="N4" s="163">
        <v>0</v>
      </c>
      <c r="O4" s="141">
        <f t="shared" ref="O4:O61" si="3">N4-I4</f>
        <v>0</v>
      </c>
      <c r="Q4" s="173">
        <f>IFERROR(VLOOKUP(B4,[1]rptBudgetaryBudgetCrossOrganiza!$A$2:$K$16,5,FALSE),"0")</f>
        <v>0</v>
      </c>
      <c r="R4" s="173">
        <f>IFERROR(VLOOKUP(B4,[1]rptBudgetaryBudgetCrossOrganiza!$A$2:$K$16,7,FALSE),"0")</f>
        <v>0</v>
      </c>
      <c r="S4" s="173"/>
      <c r="T4" s="173"/>
      <c r="U4" s="173"/>
      <c r="V4" s="173">
        <f>IFERROR(VLOOKUP(B4,[1]rptBudgetaryBudgetCrossOrganiza!$A$2:$K$16,10,FALSE),"0")</f>
        <v>0</v>
      </c>
      <c r="W4" s="174"/>
      <c r="X4" s="142">
        <f t="shared" ref="X4:X61" si="4">W4-R4</f>
        <v>0</v>
      </c>
      <c r="Z4" s="175">
        <f>IFERROR(VLOOKUP(B4,[2]rptBudgetaryBudgetCrossOrganiza!$A$2:$I$16,5,FALSE),"0")</f>
        <v>0</v>
      </c>
      <c r="AA4" s="175">
        <f>IFERROR(VLOOKUP(B4,[2]rptBudgetaryBudgetCrossOrganiza!$A$2:$I$16,7,FALSE),"0")</f>
        <v>1117745</v>
      </c>
      <c r="AB4" s="176"/>
      <c r="AC4" s="176"/>
      <c r="AD4" s="176"/>
      <c r="AE4" s="175">
        <v>2856.26</v>
      </c>
      <c r="AF4" s="176">
        <v>2856.26</v>
      </c>
      <c r="AG4" s="171">
        <f t="shared" ref="AG4:AG67" si="5">AF4-AA4</f>
        <v>-1114888.74</v>
      </c>
      <c r="AI4" s="177">
        <v>598000</v>
      </c>
      <c r="AJ4" s="169">
        <v>598000</v>
      </c>
      <c r="AK4" s="168">
        <f t="shared" ref="AK4:AK67" si="6">AJ4</f>
        <v>598000</v>
      </c>
      <c r="AL4" s="168">
        <f>IFERROR(VLOOKUP(B4,[3]rptBudgetaryBudgetCrossOrganiza!$A$5855:$O$6136,13,FALSE),"0")</f>
        <v>3977.61</v>
      </c>
      <c r="AM4" s="169"/>
      <c r="AN4" s="169"/>
      <c r="AO4" s="169"/>
      <c r="AP4" s="169"/>
      <c r="AQ4" s="169">
        <f t="shared" ref="AQ4:AQ67" si="7">AP4-AJ4</f>
        <v>-598000</v>
      </c>
      <c r="AS4" s="142"/>
      <c r="AT4" s="142"/>
      <c r="AU4" s="142"/>
      <c r="AV4" s="142"/>
      <c r="AW4" s="142"/>
      <c r="AX4" s="142"/>
      <c r="AY4" s="142"/>
      <c r="AZ4" s="142">
        <f t="shared" ref="AZ4:AZ67" si="8">AY4-AT4</f>
        <v>0</v>
      </c>
    </row>
    <row r="5" spans="1:52" x14ac:dyDescent="0.2">
      <c r="A5" s="193">
        <v>8</v>
      </c>
      <c r="B5" s="195" t="s">
        <v>156</v>
      </c>
      <c r="C5" s="189" t="str">
        <f>MID(B5,5,2)</f>
        <v>00</v>
      </c>
      <c r="D5" s="191" t="str">
        <f t="shared" si="2"/>
        <v>00</v>
      </c>
      <c r="E5" s="191" t="str">
        <f t="shared" ref="E5:E7" si="9">MID(B5,11,3)</f>
        <v>900</v>
      </c>
      <c r="F5" s="143" t="str">
        <f t="shared" si="1"/>
        <v>8150.99</v>
      </c>
      <c r="G5" s="143" t="s">
        <v>122</v>
      </c>
      <c r="H5" s="163"/>
      <c r="I5" s="163"/>
      <c r="J5" s="163"/>
      <c r="K5" s="163"/>
      <c r="L5" s="163"/>
      <c r="M5" s="163"/>
      <c r="N5" s="163"/>
      <c r="O5" s="141"/>
      <c r="Q5" s="173"/>
      <c r="R5" s="173"/>
      <c r="S5" s="173"/>
      <c r="T5" s="173"/>
      <c r="U5" s="173"/>
      <c r="V5" s="173"/>
      <c r="W5" s="174"/>
      <c r="X5" s="142"/>
      <c r="Z5" s="175">
        <f>IFERROR(VLOOKUP(B5,[2]rptBudgetaryBudgetCrossOrganiza!$A$2:$I$16,5,FALSE),"0")</f>
        <v>1117745</v>
      </c>
      <c r="AA5" s="175">
        <f>IFERROR(VLOOKUP(B5,[2]rptBudgetaryBudgetCrossOrganiza!$A$2:$I$16,7,FALSE),"0")</f>
        <v>0</v>
      </c>
      <c r="AB5" s="176"/>
      <c r="AC5" s="176"/>
      <c r="AD5" s="176"/>
      <c r="AE5" s="175">
        <v>675918.39</v>
      </c>
      <c r="AF5" s="176">
        <v>675918.39</v>
      </c>
      <c r="AG5" s="171"/>
      <c r="AI5" s="177"/>
      <c r="AJ5" s="169"/>
      <c r="AK5" s="168">
        <f t="shared" si="6"/>
        <v>0</v>
      </c>
      <c r="AL5" s="168">
        <f>IFERROR(VLOOKUP(B5,[3]rptBudgetaryBudgetCrossOrganiza!$A$5855:$O$6136,13,FALSE),"0")</f>
        <v>0</v>
      </c>
      <c r="AM5" s="169"/>
      <c r="AN5" s="169"/>
      <c r="AO5" s="169"/>
      <c r="AP5" s="169"/>
      <c r="AQ5" s="169"/>
      <c r="AS5" s="142"/>
      <c r="AT5" s="142"/>
      <c r="AU5" s="142"/>
      <c r="AV5" s="142"/>
      <c r="AW5" s="142"/>
      <c r="AX5" s="142"/>
      <c r="AY5" s="142"/>
      <c r="AZ5" s="142"/>
    </row>
    <row r="6" spans="1:52" x14ac:dyDescent="0.2">
      <c r="A6" s="193">
        <v>8</v>
      </c>
      <c r="B6" s="195" t="s">
        <v>121</v>
      </c>
      <c r="C6" s="189" t="str">
        <f t="shared" ref="C6:C7" si="10">MID(B6,5,2)</f>
        <v>00</v>
      </c>
      <c r="D6" s="191" t="str">
        <f t="shared" si="2"/>
        <v>00</v>
      </c>
      <c r="E6" s="191" t="str">
        <f t="shared" si="9"/>
        <v>900</v>
      </c>
      <c r="F6" s="143" t="str">
        <f t="shared" si="1"/>
        <v>8250.99</v>
      </c>
      <c r="G6" s="143" t="s">
        <v>122</v>
      </c>
      <c r="H6" s="163"/>
      <c r="I6" s="163"/>
      <c r="J6" s="163"/>
      <c r="K6" s="163"/>
      <c r="L6" s="163"/>
      <c r="M6" s="163"/>
      <c r="N6" s="163"/>
      <c r="O6" s="141"/>
      <c r="Q6" s="173" t="str">
        <f>IFERROR(VLOOKUP(B6,[1]rptBudgetaryBudgetCrossOrganiza!$A$2:$K$16,5,FALSE),"0")</f>
        <v>0</v>
      </c>
      <c r="R6" s="173" t="str">
        <f>IFERROR(VLOOKUP(B6,[1]rptBudgetaryBudgetCrossOrganiza!$A$2:$K$16,7,FALSE),"0")</f>
        <v>0</v>
      </c>
      <c r="S6" s="173"/>
      <c r="T6" s="173"/>
      <c r="U6" s="173"/>
      <c r="V6" s="173" t="str">
        <f>IFERROR(VLOOKUP(B6,[1]rptBudgetaryBudgetCrossOrganiza!$A$2:$K$16,10,FALSE),"0")</f>
        <v>0</v>
      </c>
      <c r="W6" s="174"/>
      <c r="X6" s="142"/>
      <c r="Z6" s="175" t="str">
        <f>IFERROR(VLOOKUP(B6,[2]rptBudgetaryBudgetCrossOrganiza!$A$2:$I$16,5,FALSE),"0")</f>
        <v>0</v>
      </c>
      <c r="AA6" s="175" t="str">
        <f>IFERROR(VLOOKUP(B6,[2]rptBudgetaryBudgetCrossOrganiza!$A$2:$I$16,7,FALSE),"0")</f>
        <v>0</v>
      </c>
      <c r="AB6" s="176"/>
      <c r="AC6" s="176"/>
      <c r="AD6" s="176"/>
      <c r="AE6" s="175">
        <v>44432.11</v>
      </c>
      <c r="AF6" s="176">
        <v>44432.11</v>
      </c>
      <c r="AG6" s="171"/>
      <c r="AI6" s="177"/>
      <c r="AJ6" s="169"/>
      <c r="AK6" s="168">
        <f t="shared" si="6"/>
        <v>0</v>
      </c>
      <c r="AL6" s="168" t="str">
        <f>IFERROR(VLOOKUP(B6,[3]rptBudgetaryBudgetCrossOrganiza!$A$5855:$O$6136,13,FALSE),"0")</f>
        <v>0</v>
      </c>
      <c r="AM6" s="169"/>
      <c r="AN6" s="169"/>
      <c r="AO6" s="169"/>
      <c r="AP6" s="169"/>
      <c r="AQ6" s="169"/>
      <c r="AS6" s="142"/>
      <c r="AT6" s="142"/>
      <c r="AU6" s="142"/>
      <c r="AV6" s="142"/>
      <c r="AW6" s="142"/>
      <c r="AX6" s="142"/>
      <c r="AY6" s="142"/>
      <c r="AZ6" s="142"/>
    </row>
    <row r="7" spans="1:52" ht="12" customHeight="1" x14ac:dyDescent="0.2">
      <c r="A7" s="193">
        <v>5</v>
      </c>
      <c r="B7" s="195" t="s">
        <v>111</v>
      </c>
      <c r="C7" s="189" t="str">
        <f t="shared" si="10"/>
        <v>40</v>
      </c>
      <c r="D7" s="191" t="str">
        <f t="shared" si="2"/>
        <v>70</v>
      </c>
      <c r="E7" s="191" t="str">
        <f t="shared" si="9"/>
        <v>015</v>
      </c>
      <c r="F7" s="143" t="str">
        <f t="shared" si="1"/>
        <v>6000.01</v>
      </c>
      <c r="G7" s="143" t="s">
        <v>83</v>
      </c>
      <c r="H7" s="163"/>
      <c r="I7" s="163">
        <v>16000</v>
      </c>
      <c r="J7" s="163"/>
      <c r="K7" s="163"/>
      <c r="L7" s="163"/>
      <c r="M7" s="163">
        <v>3488.47</v>
      </c>
      <c r="N7" s="163">
        <v>3488.47</v>
      </c>
      <c r="O7" s="141">
        <f t="shared" si="3"/>
        <v>-12511.53</v>
      </c>
      <c r="Q7" s="173">
        <f>IFERROR(VLOOKUP(B7,[1]rptBudgetaryBudgetCrossOrganiza!$A$2:$K$16,5,FALSE),"0")</f>
        <v>16000</v>
      </c>
      <c r="R7" s="173">
        <f>IFERROR(VLOOKUP(B7,[1]rptBudgetaryBudgetCrossOrganiza!$A$2:$K$16,7,FALSE),"0")</f>
        <v>16000</v>
      </c>
      <c r="S7" s="173"/>
      <c r="T7" s="173"/>
      <c r="U7" s="173"/>
      <c r="V7" s="173">
        <f>IFERROR(VLOOKUP(B7,[1]rptBudgetaryBudgetCrossOrganiza!$A$2:$K$16,10,FALSE),"0")</f>
        <v>2737.26</v>
      </c>
      <c r="W7" s="174">
        <v>0</v>
      </c>
      <c r="X7" s="142">
        <f t="shared" si="4"/>
        <v>-16000</v>
      </c>
      <c r="Z7" s="175">
        <f>IFERROR(VLOOKUP(B7,[2]rptBudgetaryBudgetCrossOrganiza!$A$2:$I$16,5,FALSE),"0")</f>
        <v>16000</v>
      </c>
      <c r="AA7" s="175">
        <f>IFERROR(VLOOKUP(B7,[2]rptBudgetaryBudgetCrossOrganiza!$A$2:$I$16,7,FALSE),"0")</f>
        <v>16000</v>
      </c>
      <c r="AB7" s="176"/>
      <c r="AC7" s="176"/>
      <c r="AD7" s="176"/>
      <c r="AE7" s="175">
        <v>0</v>
      </c>
      <c r="AF7" s="176">
        <v>0</v>
      </c>
      <c r="AG7" s="171">
        <f t="shared" si="5"/>
        <v>-16000</v>
      </c>
      <c r="AI7" s="177">
        <v>16000</v>
      </c>
      <c r="AJ7" s="169">
        <v>16000</v>
      </c>
      <c r="AK7" s="168">
        <f t="shared" si="6"/>
        <v>16000</v>
      </c>
      <c r="AL7" s="168">
        <f>IFERROR(VLOOKUP(B7,[3]rptBudgetaryBudgetCrossOrganiza!$A$5855:$O$6136,13,FALSE),"0")</f>
        <v>0</v>
      </c>
      <c r="AM7" s="169"/>
      <c r="AN7" s="169"/>
      <c r="AO7" s="169"/>
      <c r="AP7" s="169"/>
      <c r="AQ7" s="169">
        <f t="shared" si="7"/>
        <v>-16000</v>
      </c>
      <c r="AS7" s="142"/>
      <c r="AT7" s="142"/>
      <c r="AU7" s="142"/>
      <c r="AV7" s="142"/>
      <c r="AW7" s="142"/>
      <c r="AX7" s="142"/>
      <c r="AY7" s="142"/>
      <c r="AZ7" s="142">
        <f t="shared" si="8"/>
        <v>0</v>
      </c>
    </row>
    <row r="8" spans="1:52" ht="12" customHeight="1" x14ac:dyDescent="0.2">
      <c r="A8" s="193"/>
      <c r="B8" s="195" t="s">
        <v>158</v>
      </c>
      <c r="C8" s="189" t="str">
        <f t="shared" ref="C8:C71" si="11">MID(B8,5,2)</f>
        <v>45</v>
      </c>
      <c r="D8" s="191" t="str">
        <f t="shared" ref="D8:D71" si="12">MID(B8,8,2)</f>
        <v>40</v>
      </c>
      <c r="E8" s="191" t="str">
        <f t="shared" ref="E8:E71" si="13">MID(B8,11,3)</f>
        <v>000</v>
      </c>
      <c r="F8" s="143" t="str">
        <f t="shared" ref="F8:F71" si="14">RIGHT(B8,7)</f>
        <v>5000.01</v>
      </c>
      <c r="G8" s="143" t="s">
        <v>300</v>
      </c>
      <c r="H8" s="163"/>
      <c r="I8" s="163"/>
      <c r="J8" s="163"/>
      <c r="K8" s="163"/>
      <c r="L8" s="163"/>
      <c r="M8" s="163"/>
      <c r="N8" s="163"/>
      <c r="O8" s="141">
        <f t="shared" si="3"/>
        <v>0</v>
      </c>
      <c r="Q8" s="173"/>
      <c r="R8" s="173"/>
      <c r="S8" s="173"/>
      <c r="T8" s="173"/>
      <c r="U8" s="173"/>
      <c r="V8" s="173"/>
      <c r="W8" s="174"/>
      <c r="X8" s="142">
        <f t="shared" si="4"/>
        <v>0</v>
      </c>
      <c r="Z8" s="175"/>
      <c r="AA8" s="175"/>
      <c r="AB8" s="176"/>
      <c r="AC8" s="176"/>
      <c r="AD8" s="176"/>
      <c r="AE8" s="175"/>
      <c r="AF8" s="176"/>
      <c r="AG8" s="171">
        <f t="shared" si="5"/>
        <v>0</v>
      </c>
      <c r="AI8" s="177"/>
      <c r="AJ8" s="169"/>
      <c r="AK8" s="168">
        <f t="shared" si="6"/>
        <v>0</v>
      </c>
      <c r="AL8" s="168">
        <f>IFERROR(VLOOKUP(B8,[3]rptBudgetaryBudgetCrossOrganiza!$A$5855:$O$6136,13,FALSE),"0")</f>
        <v>0</v>
      </c>
      <c r="AM8" s="169"/>
      <c r="AN8" s="169"/>
      <c r="AO8" s="169"/>
      <c r="AP8" s="169"/>
      <c r="AQ8" s="169">
        <f t="shared" si="7"/>
        <v>0</v>
      </c>
      <c r="AS8" s="142"/>
      <c r="AT8" s="142"/>
      <c r="AU8" s="142"/>
      <c r="AV8" s="142"/>
      <c r="AW8" s="142"/>
      <c r="AX8" s="142"/>
      <c r="AY8" s="142"/>
      <c r="AZ8" s="142">
        <f t="shared" si="8"/>
        <v>0</v>
      </c>
    </row>
    <row r="9" spans="1:52" ht="12" customHeight="1" x14ac:dyDescent="0.2">
      <c r="A9" s="193"/>
      <c r="B9" s="195" t="s">
        <v>159</v>
      </c>
      <c r="C9" s="189" t="str">
        <f t="shared" si="11"/>
        <v>45</v>
      </c>
      <c r="D9" s="191" t="str">
        <f t="shared" si="12"/>
        <v>40</v>
      </c>
      <c r="E9" s="191" t="str">
        <f t="shared" si="13"/>
        <v>000</v>
      </c>
      <c r="F9" s="143" t="str">
        <f t="shared" si="14"/>
        <v>5000.02</v>
      </c>
      <c r="G9" s="143" t="s">
        <v>301</v>
      </c>
      <c r="H9" s="163"/>
      <c r="I9" s="163"/>
      <c r="J9" s="163"/>
      <c r="K9" s="163"/>
      <c r="L9" s="163"/>
      <c r="M9" s="163"/>
      <c r="N9" s="163"/>
      <c r="O9" s="141">
        <f t="shared" si="3"/>
        <v>0</v>
      </c>
      <c r="Q9" s="173"/>
      <c r="R9" s="173"/>
      <c r="S9" s="173"/>
      <c r="T9" s="173"/>
      <c r="U9" s="173"/>
      <c r="V9" s="173"/>
      <c r="W9" s="174"/>
      <c r="X9" s="142">
        <f t="shared" si="4"/>
        <v>0</v>
      </c>
      <c r="Z9" s="175"/>
      <c r="AA9" s="175"/>
      <c r="AB9" s="176"/>
      <c r="AC9" s="176"/>
      <c r="AD9" s="176"/>
      <c r="AE9" s="175"/>
      <c r="AF9" s="176"/>
      <c r="AG9" s="171">
        <f t="shared" si="5"/>
        <v>0</v>
      </c>
      <c r="AI9" s="177"/>
      <c r="AJ9" s="169"/>
      <c r="AK9" s="168">
        <f t="shared" si="6"/>
        <v>0</v>
      </c>
      <c r="AL9" s="168">
        <f>IFERROR(VLOOKUP(B9,[3]rptBudgetaryBudgetCrossOrganiza!$A$5855:$O$6136,13,FALSE),"0")</f>
        <v>0</v>
      </c>
      <c r="AM9" s="169"/>
      <c r="AN9" s="169"/>
      <c r="AO9" s="169"/>
      <c r="AP9" s="169"/>
      <c r="AQ9" s="169">
        <f t="shared" si="7"/>
        <v>0</v>
      </c>
      <c r="AS9" s="142"/>
      <c r="AT9" s="142"/>
      <c r="AU9" s="142"/>
      <c r="AV9" s="142"/>
      <c r="AW9" s="142"/>
      <c r="AX9" s="142"/>
      <c r="AY9" s="142"/>
      <c r="AZ9" s="142">
        <f t="shared" si="8"/>
        <v>0</v>
      </c>
    </row>
    <row r="10" spans="1:52" ht="12" customHeight="1" x14ac:dyDescent="0.2">
      <c r="A10" s="193"/>
      <c r="B10" s="195" t="s">
        <v>160</v>
      </c>
      <c r="C10" s="189" t="str">
        <f t="shared" si="11"/>
        <v>45</v>
      </c>
      <c r="D10" s="191" t="str">
        <f t="shared" si="12"/>
        <v>40</v>
      </c>
      <c r="E10" s="191" t="str">
        <f t="shared" si="13"/>
        <v>000</v>
      </c>
      <c r="F10" s="143" t="str">
        <f t="shared" si="14"/>
        <v>5000.03</v>
      </c>
      <c r="G10" s="143" t="s">
        <v>302</v>
      </c>
      <c r="H10" s="163"/>
      <c r="I10" s="163"/>
      <c r="J10" s="163"/>
      <c r="K10" s="163"/>
      <c r="L10" s="163"/>
      <c r="M10" s="163"/>
      <c r="N10" s="163"/>
      <c r="O10" s="141">
        <f t="shared" si="3"/>
        <v>0</v>
      </c>
      <c r="Q10" s="173"/>
      <c r="R10" s="173"/>
      <c r="S10" s="173"/>
      <c r="T10" s="173"/>
      <c r="U10" s="173"/>
      <c r="V10" s="173"/>
      <c r="W10" s="174"/>
      <c r="X10" s="142">
        <f t="shared" si="4"/>
        <v>0</v>
      </c>
      <c r="Z10" s="175"/>
      <c r="AA10" s="175"/>
      <c r="AB10" s="176"/>
      <c r="AC10" s="176"/>
      <c r="AD10" s="176"/>
      <c r="AE10" s="175"/>
      <c r="AF10" s="176"/>
      <c r="AG10" s="171">
        <f t="shared" si="5"/>
        <v>0</v>
      </c>
      <c r="AI10" s="177"/>
      <c r="AJ10" s="169"/>
      <c r="AK10" s="168">
        <f t="shared" si="6"/>
        <v>0</v>
      </c>
      <c r="AL10" s="168">
        <f>IFERROR(VLOOKUP(B10,[3]rptBudgetaryBudgetCrossOrganiza!$A$5855:$O$6136,13,FALSE),"0")</f>
        <v>0</v>
      </c>
      <c r="AM10" s="169"/>
      <c r="AN10" s="169"/>
      <c r="AO10" s="169"/>
      <c r="AP10" s="169"/>
      <c r="AQ10" s="169">
        <f t="shared" si="7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8"/>
        <v>0</v>
      </c>
    </row>
    <row r="11" spans="1:52" ht="12" customHeight="1" x14ac:dyDescent="0.2">
      <c r="A11" s="193"/>
      <c r="B11" s="195" t="s">
        <v>161</v>
      </c>
      <c r="C11" s="189" t="str">
        <f t="shared" si="11"/>
        <v>45</v>
      </c>
      <c r="D11" s="191" t="str">
        <f t="shared" si="12"/>
        <v>40</v>
      </c>
      <c r="E11" s="191" t="str">
        <f t="shared" si="13"/>
        <v>000</v>
      </c>
      <c r="F11" s="143" t="str">
        <f t="shared" si="14"/>
        <v>5000.04</v>
      </c>
      <c r="G11" s="143" t="s">
        <v>303</v>
      </c>
      <c r="H11" s="163"/>
      <c r="I11" s="163"/>
      <c r="J11" s="163"/>
      <c r="K11" s="163"/>
      <c r="L11" s="163"/>
      <c r="M11" s="163"/>
      <c r="N11" s="163"/>
      <c r="O11" s="141">
        <f t="shared" si="3"/>
        <v>0</v>
      </c>
      <c r="Q11" s="173"/>
      <c r="R11" s="173"/>
      <c r="S11" s="173"/>
      <c r="T11" s="173"/>
      <c r="U11" s="173"/>
      <c r="V11" s="173"/>
      <c r="W11" s="174"/>
      <c r="X11" s="142">
        <f t="shared" si="4"/>
        <v>0</v>
      </c>
      <c r="Z11" s="175"/>
      <c r="AA11" s="175"/>
      <c r="AB11" s="176"/>
      <c r="AC11" s="176"/>
      <c r="AD11" s="176"/>
      <c r="AE11" s="175"/>
      <c r="AF11" s="176"/>
      <c r="AG11" s="171">
        <f t="shared" si="5"/>
        <v>0</v>
      </c>
      <c r="AI11" s="177"/>
      <c r="AJ11" s="169"/>
      <c r="AK11" s="168">
        <f t="shared" si="6"/>
        <v>0</v>
      </c>
      <c r="AL11" s="168">
        <f>IFERROR(VLOOKUP(B11,[3]rptBudgetaryBudgetCrossOrganiza!$A$5855:$O$6136,13,FALSE),"0")</f>
        <v>0</v>
      </c>
      <c r="AM11" s="169"/>
      <c r="AN11" s="169"/>
      <c r="AO11" s="169"/>
      <c r="AP11" s="169"/>
      <c r="AQ11" s="169">
        <f t="shared" si="7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8"/>
        <v>0</v>
      </c>
    </row>
    <row r="12" spans="1:52" ht="12" customHeight="1" x14ac:dyDescent="0.2">
      <c r="A12" s="193"/>
      <c r="B12" s="195" t="s">
        <v>162</v>
      </c>
      <c r="C12" s="189" t="str">
        <f t="shared" si="11"/>
        <v>45</v>
      </c>
      <c r="D12" s="191" t="str">
        <f t="shared" si="12"/>
        <v>40</v>
      </c>
      <c r="E12" s="191" t="str">
        <f t="shared" si="13"/>
        <v>000</v>
      </c>
      <c r="F12" s="143" t="str">
        <f t="shared" si="14"/>
        <v>5000.06</v>
      </c>
      <c r="G12" s="143" t="s">
        <v>304</v>
      </c>
      <c r="H12" s="163"/>
      <c r="I12" s="163"/>
      <c r="J12" s="163"/>
      <c r="K12" s="163"/>
      <c r="L12" s="163"/>
      <c r="M12" s="163"/>
      <c r="N12" s="163"/>
      <c r="O12" s="141">
        <f t="shared" si="3"/>
        <v>0</v>
      </c>
      <c r="Q12" s="173"/>
      <c r="R12" s="173"/>
      <c r="S12" s="173"/>
      <c r="T12" s="173"/>
      <c r="U12" s="173"/>
      <c r="V12" s="173"/>
      <c r="W12" s="174"/>
      <c r="X12" s="142">
        <f t="shared" si="4"/>
        <v>0</v>
      </c>
      <c r="Z12" s="175"/>
      <c r="AA12" s="175"/>
      <c r="AB12" s="176"/>
      <c r="AC12" s="176"/>
      <c r="AD12" s="176"/>
      <c r="AE12" s="175"/>
      <c r="AF12" s="176"/>
      <c r="AG12" s="171">
        <f t="shared" si="5"/>
        <v>0</v>
      </c>
      <c r="AI12" s="177"/>
      <c r="AJ12" s="169"/>
      <c r="AK12" s="168">
        <f t="shared" si="6"/>
        <v>0</v>
      </c>
      <c r="AL12" s="168">
        <f>IFERROR(VLOOKUP(B12,[3]rptBudgetaryBudgetCrossOrganiza!$A$5855:$O$6136,13,FALSE),"0")</f>
        <v>0</v>
      </c>
      <c r="AM12" s="169"/>
      <c r="AN12" s="169"/>
      <c r="AO12" s="169"/>
      <c r="AP12" s="169"/>
      <c r="AQ12" s="169">
        <f t="shared" si="7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8"/>
        <v>0</v>
      </c>
    </row>
    <row r="13" spans="1:52" ht="12" customHeight="1" x14ac:dyDescent="0.2">
      <c r="A13" s="193"/>
      <c r="B13" s="195" t="s">
        <v>163</v>
      </c>
      <c r="C13" s="189" t="str">
        <f t="shared" si="11"/>
        <v>45</v>
      </c>
      <c r="D13" s="191" t="str">
        <f t="shared" si="12"/>
        <v>40</v>
      </c>
      <c r="E13" s="191" t="str">
        <f t="shared" si="13"/>
        <v>000</v>
      </c>
      <c r="F13" s="143" t="str">
        <f t="shared" si="14"/>
        <v>5000.07</v>
      </c>
      <c r="G13" s="143" t="s">
        <v>305</v>
      </c>
      <c r="H13" s="163"/>
      <c r="I13" s="163"/>
      <c r="J13" s="163"/>
      <c r="K13" s="163"/>
      <c r="L13" s="163"/>
      <c r="M13" s="163"/>
      <c r="N13" s="163"/>
      <c r="O13" s="141">
        <f t="shared" si="3"/>
        <v>0</v>
      </c>
      <c r="Q13" s="173"/>
      <c r="R13" s="173"/>
      <c r="S13" s="173"/>
      <c r="T13" s="173"/>
      <c r="U13" s="173"/>
      <c r="V13" s="173"/>
      <c r="W13" s="174"/>
      <c r="X13" s="142">
        <f t="shared" si="4"/>
        <v>0</v>
      </c>
      <c r="Z13" s="175"/>
      <c r="AA13" s="175"/>
      <c r="AB13" s="176"/>
      <c r="AC13" s="176"/>
      <c r="AD13" s="176"/>
      <c r="AE13" s="175"/>
      <c r="AF13" s="176"/>
      <c r="AG13" s="171">
        <f t="shared" si="5"/>
        <v>0</v>
      </c>
      <c r="AI13" s="177"/>
      <c r="AJ13" s="169"/>
      <c r="AK13" s="168">
        <f t="shared" si="6"/>
        <v>0</v>
      </c>
      <c r="AL13" s="168">
        <f>IFERROR(VLOOKUP(B13,[3]rptBudgetaryBudgetCrossOrganiza!$A$5855:$O$6136,13,FALSE),"0")</f>
        <v>0</v>
      </c>
      <c r="AM13" s="169"/>
      <c r="AN13" s="169"/>
      <c r="AO13" s="169"/>
      <c r="AP13" s="169"/>
      <c r="AQ13" s="169">
        <f t="shared" si="7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8"/>
        <v>0</v>
      </c>
    </row>
    <row r="14" spans="1:52" ht="12" customHeight="1" x14ac:dyDescent="0.2">
      <c r="A14" s="193"/>
      <c r="B14" s="195" t="s">
        <v>164</v>
      </c>
      <c r="C14" s="189" t="str">
        <f t="shared" si="11"/>
        <v>45</v>
      </c>
      <c r="D14" s="191" t="str">
        <f t="shared" si="12"/>
        <v>40</v>
      </c>
      <c r="E14" s="191" t="str">
        <f t="shared" si="13"/>
        <v>000</v>
      </c>
      <c r="F14" s="143" t="str">
        <f t="shared" si="14"/>
        <v>5000.08</v>
      </c>
      <c r="G14" s="143" t="s">
        <v>306</v>
      </c>
      <c r="H14" s="163"/>
      <c r="I14" s="163"/>
      <c r="J14" s="163"/>
      <c r="K14" s="163"/>
      <c r="L14" s="163"/>
      <c r="M14" s="163"/>
      <c r="N14" s="163"/>
      <c r="O14" s="141">
        <f t="shared" si="3"/>
        <v>0</v>
      </c>
      <c r="Q14" s="173"/>
      <c r="R14" s="173"/>
      <c r="S14" s="173"/>
      <c r="T14" s="173"/>
      <c r="U14" s="173"/>
      <c r="V14" s="173"/>
      <c r="W14" s="174"/>
      <c r="X14" s="142">
        <f t="shared" si="4"/>
        <v>0</v>
      </c>
      <c r="Z14" s="175"/>
      <c r="AA14" s="175"/>
      <c r="AB14" s="176"/>
      <c r="AC14" s="176"/>
      <c r="AD14" s="176"/>
      <c r="AE14" s="175"/>
      <c r="AF14" s="176"/>
      <c r="AG14" s="171">
        <f t="shared" si="5"/>
        <v>0</v>
      </c>
      <c r="AI14" s="177"/>
      <c r="AJ14" s="169"/>
      <c r="AK14" s="168">
        <f t="shared" si="6"/>
        <v>0</v>
      </c>
      <c r="AL14" s="168">
        <f>IFERROR(VLOOKUP(B14,[3]rptBudgetaryBudgetCrossOrganiza!$A$5855:$O$6136,13,FALSE),"0")</f>
        <v>0</v>
      </c>
      <c r="AM14" s="169"/>
      <c r="AN14" s="169"/>
      <c r="AO14" s="169"/>
      <c r="AP14" s="169"/>
      <c r="AQ14" s="169">
        <f t="shared" si="7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8"/>
        <v>0</v>
      </c>
    </row>
    <row r="15" spans="1:52" ht="12" customHeight="1" x14ac:dyDescent="0.2">
      <c r="A15" s="193"/>
      <c r="B15" s="195" t="s">
        <v>165</v>
      </c>
      <c r="C15" s="189" t="str">
        <f t="shared" si="11"/>
        <v>45</v>
      </c>
      <c r="D15" s="191" t="str">
        <f t="shared" si="12"/>
        <v>40</v>
      </c>
      <c r="E15" s="191" t="str">
        <f t="shared" si="13"/>
        <v>000</v>
      </c>
      <c r="F15" s="143" t="str">
        <f t="shared" si="14"/>
        <v>5000.11</v>
      </c>
      <c r="G15" s="143" t="s">
        <v>307</v>
      </c>
      <c r="H15" s="163"/>
      <c r="I15" s="163"/>
      <c r="J15" s="163"/>
      <c r="K15" s="163"/>
      <c r="L15" s="163"/>
      <c r="M15" s="163"/>
      <c r="N15" s="163"/>
      <c r="O15" s="141">
        <f t="shared" si="3"/>
        <v>0</v>
      </c>
      <c r="Q15" s="173"/>
      <c r="R15" s="173"/>
      <c r="S15" s="173"/>
      <c r="T15" s="173"/>
      <c r="U15" s="173"/>
      <c r="V15" s="173"/>
      <c r="W15" s="174"/>
      <c r="X15" s="142">
        <f t="shared" si="4"/>
        <v>0</v>
      </c>
      <c r="Z15" s="175"/>
      <c r="AA15" s="175"/>
      <c r="AB15" s="176"/>
      <c r="AC15" s="176"/>
      <c r="AD15" s="176"/>
      <c r="AE15" s="175"/>
      <c r="AF15" s="176"/>
      <c r="AG15" s="171">
        <f t="shared" si="5"/>
        <v>0</v>
      </c>
      <c r="AI15" s="177"/>
      <c r="AJ15" s="169"/>
      <c r="AK15" s="168">
        <f t="shared" si="6"/>
        <v>0</v>
      </c>
      <c r="AL15" s="168">
        <f>IFERROR(VLOOKUP(B15,[3]rptBudgetaryBudgetCrossOrganiza!$A$5855:$O$6136,13,FALSE),"0")</f>
        <v>0</v>
      </c>
      <c r="AM15" s="169"/>
      <c r="AN15" s="169"/>
      <c r="AO15" s="169"/>
      <c r="AP15" s="169"/>
      <c r="AQ15" s="169">
        <f t="shared" si="7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8"/>
        <v>0</v>
      </c>
    </row>
    <row r="16" spans="1:52" ht="12" customHeight="1" x14ac:dyDescent="0.2">
      <c r="A16" s="193"/>
      <c r="B16" s="195" t="s">
        <v>166</v>
      </c>
      <c r="C16" s="189" t="str">
        <f t="shared" si="11"/>
        <v>45</v>
      </c>
      <c r="D16" s="191" t="str">
        <f t="shared" si="12"/>
        <v>40</v>
      </c>
      <c r="E16" s="191" t="str">
        <f t="shared" si="13"/>
        <v>000</v>
      </c>
      <c r="F16" s="143" t="str">
        <f t="shared" si="14"/>
        <v>5000.99</v>
      </c>
      <c r="G16" s="143" t="s">
        <v>308</v>
      </c>
      <c r="H16" s="163"/>
      <c r="I16" s="163"/>
      <c r="J16" s="163"/>
      <c r="K16" s="163"/>
      <c r="L16" s="163"/>
      <c r="M16" s="163"/>
      <c r="N16" s="163"/>
      <c r="O16" s="141">
        <f t="shared" si="3"/>
        <v>0</v>
      </c>
      <c r="Q16" s="173"/>
      <c r="R16" s="173"/>
      <c r="S16" s="173"/>
      <c r="T16" s="173"/>
      <c r="U16" s="173"/>
      <c r="V16" s="173"/>
      <c r="W16" s="174"/>
      <c r="X16" s="142">
        <f t="shared" si="4"/>
        <v>0</v>
      </c>
      <c r="Z16" s="175"/>
      <c r="AA16" s="175"/>
      <c r="AB16" s="176"/>
      <c r="AC16" s="176"/>
      <c r="AD16" s="176"/>
      <c r="AE16" s="175"/>
      <c r="AF16" s="176"/>
      <c r="AG16" s="171">
        <f t="shared" si="5"/>
        <v>0</v>
      </c>
      <c r="AI16" s="177"/>
      <c r="AJ16" s="169"/>
      <c r="AK16" s="168">
        <f t="shared" si="6"/>
        <v>0</v>
      </c>
      <c r="AL16" s="168">
        <f>IFERROR(VLOOKUP(B16,[3]rptBudgetaryBudgetCrossOrganiza!$A$5855:$O$6136,13,FALSE),"0")</f>
        <v>0</v>
      </c>
      <c r="AM16" s="169"/>
      <c r="AN16" s="169"/>
      <c r="AO16" s="169"/>
      <c r="AP16" s="169"/>
      <c r="AQ16" s="169">
        <f t="shared" si="7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8"/>
        <v>0</v>
      </c>
    </row>
    <row r="17" spans="1:52" ht="12" customHeight="1" x14ac:dyDescent="0.2">
      <c r="A17" s="193"/>
      <c r="B17" s="195" t="s">
        <v>167</v>
      </c>
      <c r="C17" s="189" t="str">
        <f t="shared" si="11"/>
        <v>45</v>
      </c>
      <c r="D17" s="191" t="str">
        <f t="shared" si="12"/>
        <v>40</v>
      </c>
      <c r="E17" s="191" t="str">
        <f t="shared" si="13"/>
        <v>000</v>
      </c>
      <c r="F17" s="143" t="str">
        <f t="shared" si="14"/>
        <v>5100.00</v>
      </c>
      <c r="G17" s="143" t="s">
        <v>309</v>
      </c>
      <c r="H17" s="163"/>
      <c r="I17" s="163"/>
      <c r="J17" s="163"/>
      <c r="K17" s="163"/>
      <c r="L17" s="163"/>
      <c r="M17" s="163"/>
      <c r="N17" s="163"/>
      <c r="O17" s="141">
        <f t="shared" si="3"/>
        <v>0</v>
      </c>
      <c r="Q17" s="173"/>
      <c r="R17" s="173"/>
      <c r="S17" s="173"/>
      <c r="T17" s="173"/>
      <c r="U17" s="173"/>
      <c r="V17" s="173"/>
      <c r="W17" s="174"/>
      <c r="X17" s="142">
        <f t="shared" si="4"/>
        <v>0</v>
      </c>
      <c r="Z17" s="175"/>
      <c r="AA17" s="175"/>
      <c r="AB17" s="176"/>
      <c r="AC17" s="176"/>
      <c r="AD17" s="176"/>
      <c r="AE17" s="175"/>
      <c r="AF17" s="176"/>
      <c r="AG17" s="171">
        <f t="shared" si="5"/>
        <v>0</v>
      </c>
      <c r="AI17" s="177"/>
      <c r="AJ17" s="169"/>
      <c r="AK17" s="168">
        <f t="shared" si="6"/>
        <v>0</v>
      </c>
      <c r="AL17" s="168">
        <f>IFERROR(VLOOKUP(B17,[3]rptBudgetaryBudgetCrossOrganiza!$A$5855:$O$6136,13,FALSE),"0")</f>
        <v>0</v>
      </c>
      <c r="AM17" s="169"/>
      <c r="AN17" s="169"/>
      <c r="AO17" s="169"/>
      <c r="AP17" s="169"/>
      <c r="AQ17" s="169">
        <f t="shared" si="7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8"/>
        <v>0</v>
      </c>
    </row>
    <row r="18" spans="1:52" ht="12" customHeight="1" x14ac:dyDescent="0.2">
      <c r="A18" s="193"/>
      <c r="B18" s="195" t="s">
        <v>168</v>
      </c>
      <c r="C18" s="189" t="str">
        <f t="shared" si="11"/>
        <v>45</v>
      </c>
      <c r="D18" s="191" t="str">
        <f t="shared" si="12"/>
        <v>40</v>
      </c>
      <c r="E18" s="191" t="str">
        <f t="shared" si="13"/>
        <v>000</v>
      </c>
      <c r="F18" s="143" t="str">
        <f t="shared" si="14"/>
        <v>5100.01</v>
      </c>
      <c r="G18" s="143" t="s">
        <v>310</v>
      </c>
      <c r="H18" s="163"/>
      <c r="I18" s="163"/>
      <c r="J18" s="163"/>
      <c r="K18" s="163"/>
      <c r="L18" s="163"/>
      <c r="M18" s="163"/>
      <c r="N18" s="163"/>
      <c r="O18" s="141">
        <f t="shared" si="3"/>
        <v>0</v>
      </c>
      <c r="Q18" s="173"/>
      <c r="R18" s="173"/>
      <c r="S18" s="173"/>
      <c r="T18" s="173"/>
      <c r="U18" s="173"/>
      <c r="V18" s="173"/>
      <c r="W18" s="174"/>
      <c r="X18" s="142">
        <f t="shared" si="4"/>
        <v>0</v>
      </c>
      <c r="Z18" s="175"/>
      <c r="AA18" s="175"/>
      <c r="AB18" s="176"/>
      <c r="AC18" s="176"/>
      <c r="AD18" s="176"/>
      <c r="AE18" s="175"/>
      <c r="AF18" s="176"/>
      <c r="AG18" s="171">
        <f t="shared" si="5"/>
        <v>0</v>
      </c>
      <c r="AI18" s="177"/>
      <c r="AJ18" s="169"/>
      <c r="AK18" s="168">
        <f t="shared" si="6"/>
        <v>0</v>
      </c>
      <c r="AL18" s="168">
        <f>IFERROR(VLOOKUP(B18,[3]rptBudgetaryBudgetCrossOrganiza!$A$5855:$O$6136,13,FALSE),"0")</f>
        <v>0</v>
      </c>
      <c r="AM18" s="169"/>
      <c r="AN18" s="169"/>
      <c r="AO18" s="169"/>
      <c r="AP18" s="169"/>
      <c r="AQ18" s="169">
        <f t="shared" si="7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8"/>
        <v>0</v>
      </c>
    </row>
    <row r="19" spans="1:52" ht="12" customHeight="1" x14ac:dyDescent="0.2">
      <c r="A19" s="193"/>
      <c r="B19" s="195" t="s">
        <v>169</v>
      </c>
      <c r="C19" s="189" t="str">
        <f t="shared" si="11"/>
        <v>45</v>
      </c>
      <c r="D19" s="191" t="str">
        <f t="shared" si="12"/>
        <v>40</v>
      </c>
      <c r="E19" s="191" t="str">
        <f t="shared" si="13"/>
        <v>000</v>
      </c>
      <c r="F19" s="143" t="str">
        <f t="shared" si="14"/>
        <v>5100.02</v>
      </c>
      <c r="G19" s="143" t="s">
        <v>311</v>
      </c>
      <c r="H19" s="163"/>
      <c r="I19" s="163"/>
      <c r="J19" s="163"/>
      <c r="K19" s="163"/>
      <c r="L19" s="163"/>
      <c r="M19" s="163"/>
      <c r="N19" s="163"/>
      <c r="O19" s="141">
        <f t="shared" si="3"/>
        <v>0</v>
      </c>
      <c r="Q19" s="173"/>
      <c r="R19" s="173"/>
      <c r="S19" s="173"/>
      <c r="T19" s="173"/>
      <c r="U19" s="173"/>
      <c r="V19" s="173"/>
      <c r="W19" s="174"/>
      <c r="X19" s="142">
        <f t="shared" si="4"/>
        <v>0</v>
      </c>
      <c r="Z19" s="175"/>
      <c r="AA19" s="175"/>
      <c r="AB19" s="176"/>
      <c r="AC19" s="176"/>
      <c r="AD19" s="176"/>
      <c r="AE19" s="175"/>
      <c r="AF19" s="176"/>
      <c r="AG19" s="171">
        <f t="shared" si="5"/>
        <v>0</v>
      </c>
      <c r="AI19" s="177"/>
      <c r="AJ19" s="169"/>
      <c r="AK19" s="168">
        <f t="shared" si="6"/>
        <v>0</v>
      </c>
      <c r="AL19" s="168">
        <f>IFERROR(VLOOKUP(B19,[3]rptBudgetaryBudgetCrossOrganiza!$A$5855:$O$6136,13,FALSE),"0")</f>
        <v>0</v>
      </c>
      <c r="AM19" s="169"/>
      <c r="AN19" s="169"/>
      <c r="AO19" s="169"/>
      <c r="AP19" s="169"/>
      <c r="AQ19" s="169">
        <f t="shared" si="7"/>
        <v>0</v>
      </c>
      <c r="AS19" s="142"/>
      <c r="AT19" s="142"/>
      <c r="AU19" s="142"/>
      <c r="AV19" s="142"/>
      <c r="AW19" s="142"/>
      <c r="AX19" s="142"/>
      <c r="AY19" s="142"/>
      <c r="AZ19" s="142">
        <f t="shared" si="8"/>
        <v>0</v>
      </c>
    </row>
    <row r="20" spans="1:52" ht="12" customHeight="1" x14ac:dyDescent="0.2">
      <c r="A20" s="193"/>
      <c r="B20" s="195" t="s">
        <v>170</v>
      </c>
      <c r="C20" s="189" t="str">
        <f t="shared" si="11"/>
        <v>45</v>
      </c>
      <c r="D20" s="191" t="str">
        <f t="shared" si="12"/>
        <v>40</v>
      </c>
      <c r="E20" s="191" t="str">
        <f t="shared" si="13"/>
        <v>000</v>
      </c>
      <c r="F20" s="143" t="str">
        <f t="shared" si="14"/>
        <v>5100.03</v>
      </c>
      <c r="G20" s="143" t="s">
        <v>312</v>
      </c>
      <c r="H20" s="163"/>
      <c r="I20" s="163"/>
      <c r="J20" s="163"/>
      <c r="K20" s="163"/>
      <c r="L20" s="163"/>
      <c r="M20" s="163"/>
      <c r="N20" s="163"/>
      <c r="O20" s="141">
        <f t="shared" si="3"/>
        <v>0</v>
      </c>
      <c r="Q20" s="173"/>
      <c r="R20" s="173"/>
      <c r="S20" s="173"/>
      <c r="T20" s="173"/>
      <c r="U20" s="173"/>
      <c r="V20" s="173"/>
      <c r="W20" s="174"/>
      <c r="X20" s="142">
        <f t="shared" si="4"/>
        <v>0</v>
      </c>
      <c r="Z20" s="175"/>
      <c r="AA20" s="175"/>
      <c r="AB20" s="176"/>
      <c r="AC20" s="176"/>
      <c r="AD20" s="176"/>
      <c r="AE20" s="175"/>
      <c r="AF20" s="176"/>
      <c r="AG20" s="171">
        <f t="shared" si="5"/>
        <v>0</v>
      </c>
      <c r="AI20" s="177"/>
      <c r="AJ20" s="169"/>
      <c r="AK20" s="168">
        <f t="shared" si="6"/>
        <v>0</v>
      </c>
      <c r="AL20" s="168">
        <f>IFERROR(VLOOKUP(B20,[3]rptBudgetaryBudgetCrossOrganiza!$A$5855:$O$6136,13,FALSE),"0")</f>
        <v>0</v>
      </c>
      <c r="AM20" s="169"/>
      <c r="AN20" s="169"/>
      <c r="AO20" s="169"/>
      <c r="AP20" s="169"/>
      <c r="AQ20" s="169">
        <f t="shared" si="7"/>
        <v>0</v>
      </c>
      <c r="AS20" s="142"/>
      <c r="AT20" s="142"/>
      <c r="AU20" s="142"/>
      <c r="AV20" s="142"/>
      <c r="AW20" s="142"/>
      <c r="AX20" s="142"/>
      <c r="AY20" s="142"/>
      <c r="AZ20" s="142">
        <f t="shared" si="8"/>
        <v>0</v>
      </c>
    </row>
    <row r="21" spans="1:52" ht="12" customHeight="1" x14ac:dyDescent="0.2">
      <c r="A21" s="193"/>
      <c r="B21" s="195" t="s">
        <v>171</v>
      </c>
      <c r="C21" s="189" t="str">
        <f t="shared" si="11"/>
        <v>45</v>
      </c>
      <c r="D21" s="191" t="str">
        <f t="shared" si="12"/>
        <v>40</v>
      </c>
      <c r="E21" s="191" t="str">
        <f t="shared" si="13"/>
        <v>000</v>
      </c>
      <c r="F21" s="143" t="str">
        <f t="shared" si="14"/>
        <v>5100.04</v>
      </c>
      <c r="G21" s="143" t="s">
        <v>313</v>
      </c>
      <c r="H21" s="163"/>
      <c r="I21" s="163"/>
      <c r="J21" s="163"/>
      <c r="K21" s="163"/>
      <c r="L21" s="163"/>
      <c r="M21" s="163"/>
      <c r="N21" s="163"/>
      <c r="O21" s="141">
        <f t="shared" si="3"/>
        <v>0</v>
      </c>
      <c r="Q21" s="173"/>
      <c r="R21" s="173"/>
      <c r="S21" s="173"/>
      <c r="T21" s="173"/>
      <c r="U21" s="173"/>
      <c r="V21" s="173"/>
      <c r="W21" s="174"/>
      <c r="X21" s="142">
        <f t="shared" si="4"/>
        <v>0</v>
      </c>
      <c r="Z21" s="175"/>
      <c r="AA21" s="175"/>
      <c r="AB21" s="176"/>
      <c r="AC21" s="176"/>
      <c r="AD21" s="176"/>
      <c r="AE21" s="175"/>
      <c r="AF21" s="176"/>
      <c r="AG21" s="171">
        <f t="shared" si="5"/>
        <v>0</v>
      </c>
      <c r="AI21" s="177"/>
      <c r="AJ21" s="169"/>
      <c r="AK21" s="168">
        <f t="shared" si="6"/>
        <v>0</v>
      </c>
      <c r="AL21" s="168">
        <f>IFERROR(VLOOKUP(B21,[3]rptBudgetaryBudgetCrossOrganiza!$A$5855:$O$6136,13,FALSE),"0")</f>
        <v>0</v>
      </c>
      <c r="AM21" s="169"/>
      <c r="AN21" s="169"/>
      <c r="AO21" s="169"/>
      <c r="AP21" s="169"/>
      <c r="AQ21" s="169">
        <f t="shared" si="7"/>
        <v>0</v>
      </c>
      <c r="AS21" s="142"/>
      <c r="AT21" s="142"/>
      <c r="AU21" s="142"/>
      <c r="AV21" s="142"/>
      <c r="AW21" s="142"/>
      <c r="AX21" s="142"/>
      <c r="AY21" s="142"/>
      <c r="AZ21" s="142">
        <f t="shared" si="8"/>
        <v>0</v>
      </c>
    </row>
    <row r="22" spans="1:52" ht="12" customHeight="1" x14ac:dyDescent="0.2">
      <c r="A22" s="193"/>
      <c r="B22" s="195" t="s">
        <v>172</v>
      </c>
      <c r="C22" s="189" t="str">
        <f t="shared" si="11"/>
        <v>45</v>
      </c>
      <c r="D22" s="191" t="str">
        <f t="shared" si="12"/>
        <v>40</v>
      </c>
      <c r="E22" s="191" t="str">
        <f t="shared" si="13"/>
        <v>000</v>
      </c>
      <c r="F22" s="143" t="str">
        <f t="shared" si="14"/>
        <v>5100.05</v>
      </c>
      <c r="G22" s="143" t="s">
        <v>314</v>
      </c>
      <c r="H22" s="163"/>
      <c r="I22" s="163"/>
      <c r="J22" s="163"/>
      <c r="K22" s="163"/>
      <c r="L22" s="163"/>
      <c r="M22" s="163"/>
      <c r="N22" s="163"/>
      <c r="O22" s="141">
        <f t="shared" si="3"/>
        <v>0</v>
      </c>
      <c r="Q22" s="173"/>
      <c r="R22" s="173"/>
      <c r="S22" s="173"/>
      <c r="T22" s="173"/>
      <c r="U22" s="173"/>
      <c r="V22" s="173"/>
      <c r="W22" s="174"/>
      <c r="X22" s="142">
        <f t="shared" si="4"/>
        <v>0</v>
      </c>
      <c r="Z22" s="175"/>
      <c r="AA22" s="175"/>
      <c r="AB22" s="176"/>
      <c r="AC22" s="176"/>
      <c r="AD22" s="176"/>
      <c r="AE22" s="175"/>
      <c r="AF22" s="176"/>
      <c r="AG22" s="171">
        <f t="shared" si="5"/>
        <v>0</v>
      </c>
      <c r="AI22" s="177"/>
      <c r="AJ22" s="169"/>
      <c r="AK22" s="168">
        <f t="shared" si="6"/>
        <v>0</v>
      </c>
      <c r="AL22" s="168">
        <f>IFERROR(VLOOKUP(B22,[3]rptBudgetaryBudgetCrossOrganiza!$A$5855:$O$6136,13,FALSE),"0")</f>
        <v>0</v>
      </c>
      <c r="AM22" s="169"/>
      <c r="AN22" s="169"/>
      <c r="AO22" s="169"/>
      <c r="AP22" s="169"/>
      <c r="AQ22" s="169">
        <f t="shared" si="7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8"/>
        <v>0</v>
      </c>
    </row>
    <row r="23" spans="1:52" ht="12" customHeight="1" x14ac:dyDescent="0.2">
      <c r="A23" s="193"/>
      <c r="B23" s="195" t="s">
        <v>173</v>
      </c>
      <c r="C23" s="189" t="str">
        <f t="shared" si="11"/>
        <v>45</v>
      </c>
      <c r="D23" s="191" t="str">
        <f t="shared" si="12"/>
        <v>40</v>
      </c>
      <c r="E23" s="191" t="str">
        <f t="shared" si="13"/>
        <v>000</v>
      </c>
      <c r="F23" s="143" t="str">
        <f t="shared" si="14"/>
        <v>5100.06</v>
      </c>
      <c r="G23" s="143" t="s">
        <v>315</v>
      </c>
      <c r="H23" s="163"/>
      <c r="I23" s="163"/>
      <c r="J23" s="163"/>
      <c r="K23" s="163"/>
      <c r="L23" s="163"/>
      <c r="M23" s="163"/>
      <c r="N23" s="163"/>
      <c r="O23" s="141">
        <f t="shared" si="3"/>
        <v>0</v>
      </c>
      <c r="Q23" s="173"/>
      <c r="R23" s="173"/>
      <c r="S23" s="173"/>
      <c r="T23" s="173"/>
      <c r="U23" s="173"/>
      <c r="V23" s="173"/>
      <c r="W23" s="174"/>
      <c r="X23" s="142">
        <f t="shared" si="4"/>
        <v>0</v>
      </c>
      <c r="Z23" s="175"/>
      <c r="AA23" s="175"/>
      <c r="AB23" s="176"/>
      <c r="AC23" s="176"/>
      <c r="AD23" s="176"/>
      <c r="AE23" s="175"/>
      <c r="AF23" s="176"/>
      <c r="AG23" s="171">
        <f t="shared" si="5"/>
        <v>0</v>
      </c>
      <c r="AI23" s="177"/>
      <c r="AJ23" s="169"/>
      <c r="AK23" s="168">
        <f t="shared" si="6"/>
        <v>0</v>
      </c>
      <c r="AL23" s="168">
        <f>IFERROR(VLOOKUP(B23,[3]rptBudgetaryBudgetCrossOrganiza!$A$5855:$O$6136,13,FALSE),"0")</f>
        <v>0</v>
      </c>
      <c r="AM23" s="169"/>
      <c r="AN23" s="169"/>
      <c r="AO23" s="169"/>
      <c r="AP23" s="169"/>
      <c r="AQ23" s="169">
        <f t="shared" si="7"/>
        <v>0</v>
      </c>
      <c r="AS23" s="142"/>
      <c r="AT23" s="142"/>
      <c r="AU23" s="142"/>
      <c r="AV23" s="142"/>
      <c r="AW23" s="142"/>
      <c r="AX23" s="142"/>
      <c r="AY23" s="142"/>
      <c r="AZ23" s="142">
        <f t="shared" si="8"/>
        <v>0</v>
      </c>
    </row>
    <row r="24" spans="1:52" ht="12" customHeight="1" x14ac:dyDescent="0.2">
      <c r="A24" s="193"/>
      <c r="B24" s="195" t="s">
        <v>174</v>
      </c>
      <c r="C24" s="189" t="str">
        <f t="shared" si="11"/>
        <v>45</v>
      </c>
      <c r="D24" s="191" t="str">
        <f t="shared" si="12"/>
        <v>40</v>
      </c>
      <c r="E24" s="191" t="str">
        <f t="shared" si="13"/>
        <v>000</v>
      </c>
      <c r="F24" s="143" t="str">
        <f t="shared" si="14"/>
        <v>5100.07</v>
      </c>
      <c r="G24" s="143" t="s">
        <v>316</v>
      </c>
      <c r="H24" s="163"/>
      <c r="I24" s="163"/>
      <c r="J24" s="163"/>
      <c r="K24" s="163"/>
      <c r="L24" s="163"/>
      <c r="M24" s="163"/>
      <c r="N24" s="163"/>
      <c r="O24" s="141">
        <f t="shared" si="3"/>
        <v>0</v>
      </c>
      <c r="Q24" s="173"/>
      <c r="R24" s="173"/>
      <c r="S24" s="173"/>
      <c r="T24" s="173"/>
      <c r="U24" s="173"/>
      <c r="V24" s="173"/>
      <c r="W24" s="174"/>
      <c r="X24" s="142">
        <f t="shared" si="4"/>
        <v>0</v>
      </c>
      <c r="Z24" s="175"/>
      <c r="AA24" s="175"/>
      <c r="AB24" s="176"/>
      <c r="AC24" s="176"/>
      <c r="AD24" s="176"/>
      <c r="AE24" s="175"/>
      <c r="AF24" s="176"/>
      <c r="AG24" s="171">
        <f t="shared" si="5"/>
        <v>0</v>
      </c>
      <c r="AI24" s="177"/>
      <c r="AJ24" s="169"/>
      <c r="AK24" s="168">
        <f t="shared" si="6"/>
        <v>0</v>
      </c>
      <c r="AL24" s="168">
        <f>IFERROR(VLOOKUP(B24,[3]rptBudgetaryBudgetCrossOrganiza!$A$5855:$O$6136,13,FALSE),"0")</f>
        <v>0</v>
      </c>
      <c r="AM24" s="169"/>
      <c r="AN24" s="169"/>
      <c r="AO24" s="169"/>
      <c r="AP24" s="169"/>
      <c r="AQ24" s="169">
        <f t="shared" si="7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8"/>
        <v>0</v>
      </c>
    </row>
    <row r="25" spans="1:52" ht="12" customHeight="1" x14ac:dyDescent="0.2">
      <c r="A25" s="193"/>
      <c r="B25" s="195" t="s">
        <v>175</v>
      </c>
      <c r="C25" s="189" t="str">
        <f t="shared" si="11"/>
        <v>45</v>
      </c>
      <c r="D25" s="191" t="str">
        <f t="shared" si="12"/>
        <v>40</v>
      </c>
      <c r="E25" s="191" t="str">
        <f t="shared" si="13"/>
        <v>000</v>
      </c>
      <c r="F25" s="143" t="str">
        <f t="shared" si="14"/>
        <v>5100.08</v>
      </c>
      <c r="G25" s="143" t="s">
        <v>317</v>
      </c>
      <c r="H25" s="163"/>
      <c r="I25" s="163"/>
      <c r="J25" s="163"/>
      <c r="K25" s="163"/>
      <c r="L25" s="163"/>
      <c r="M25" s="163"/>
      <c r="N25" s="163"/>
      <c r="O25" s="141">
        <f t="shared" si="3"/>
        <v>0</v>
      </c>
      <c r="Q25" s="173"/>
      <c r="R25" s="173"/>
      <c r="S25" s="173"/>
      <c r="T25" s="173"/>
      <c r="U25" s="173"/>
      <c r="V25" s="173"/>
      <c r="W25" s="174"/>
      <c r="X25" s="142">
        <f t="shared" si="4"/>
        <v>0</v>
      </c>
      <c r="Z25" s="175"/>
      <c r="AA25" s="175"/>
      <c r="AB25" s="176"/>
      <c r="AC25" s="176"/>
      <c r="AD25" s="176"/>
      <c r="AE25" s="175"/>
      <c r="AF25" s="176"/>
      <c r="AG25" s="171">
        <f t="shared" si="5"/>
        <v>0</v>
      </c>
      <c r="AI25" s="177"/>
      <c r="AJ25" s="169"/>
      <c r="AK25" s="168">
        <f t="shared" si="6"/>
        <v>0</v>
      </c>
      <c r="AL25" s="168">
        <f>IFERROR(VLOOKUP(B25,[3]rptBudgetaryBudgetCrossOrganiza!$A$5855:$O$6136,13,FALSE),"0")</f>
        <v>0</v>
      </c>
      <c r="AM25" s="169"/>
      <c r="AN25" s="169"/>
      <c r="AO25" s="169"/>
      <c r="AP25" s="169"/>
      <c r="AQ25" s="169">
        <f t="shared" si="7"/>
        <v>0</v>
      </c>
      <c r="AS25" s="142"/>
      <c r="AT25" s="142"/>
      <c r="AU25" s="142"/>
      <c r="AV25" s="142"/>
      <c r="AW25" s="142"/>
      <c r="AX25" s="142"/>
      <c r="AY25" s="142"/>
      <c r="AZ25" s="142">
        <f t="shared" si="8"/>
        <v>0</v>
      </c>
    </row>
    <row r="26" spans="1:52" ht="12" customHeight="1" x14ac:dyDescent="0.2">
      <c r="A26" s="193"/>
      <c r="B26" s="195" t="s">
        <v>176</v>
      </c>
      <c r="C26" s="189" t="str">
        <f t="shared" si="11"/>
        <v>45</v>
      </c>
      <c r="D26" s="191" t="str">
        <f t="shared" si="12"/>
        <v>40</v>
      </c>
      <c r="E26" s="191" t="str">
        <f t="shared" si="13"/>
        <v>000</v>
      </c>
      <c r="F26" s="143" t="str">
        <f t="shared" si="14"/>
        <v>5100.09</v>
      </c>
      <c r="G26" s="143" t="s">
        <v>318</v>
      </c>
      <c r="H26" s="163"/>
      <c r="I26" s="163"/>
      <c r="J26" s="163"/>
      <c r="K26" s="163"/>
      <c r="L26" s="163"/>
      <c r="M26" s="163"/>
      <c r="N26" s="163"/>
      <c r="O26" s="141">
        <f t="shared" si="3"/>
        <v>0</v>
      </c>
      <c r="Q26" s="173"/>
      <c r="R26" s="173"/>
      <c r="S26" s="173"/>
      <c r="T26" s="173"/>
      <c r="U26" s="173"/>
      <c r="V26" s="173"/>
      <c r="W26" s="174"/>
      <c r="X26" s="142">
        <f t="shared" si="4"/>
        <v>0</v>
      </c>
      <c r="Z26" s="175"/>
      <c r="AA26" s="175"/>
      <c r="AB26" s="176"/>
      <c r="AC26" s="176"/>
      <c r="AD26" s="176"/>
      <c r="AE26" s="175"/>
      <c r="AF26" s="176"/>
      <c r="AG26" s="171">
        <f t="shared" si="5"/>
        <v>0</v>
      </c>
      <c r="AI26" s="177"/>
      <c r="AJ26" s="169"/>
      <c r="AK26" s="168">
        <f t="shared" si="6"/>
        <v>0</v>
      </c>
      <c r="AL26" s="168">
        <f>IFERROR(VLOOKUP(B26,[3]rptBudgetaryBudgetCrossOrganiza!$A$5855:$O$6136,13,FALSE),"0")</f>
        <v>0</v>
      </c>
      <c r="AM26" s="169"/>
      <c r="AN26" s="169"/>
      <c r="AO26" s="169"/>
      <c r="AP26" s="169"/>
      <c r="AQ26" s="169">
        <f t="shared" si="7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8"/>
        <v>0</v>
      </c>
    </row>
    <row r="27" spans="1:52" ht="12" customHeight="1" x14ac:dyDescent="0.2">
      <c r="A27" s="193"/>
      <c r="B27" s="195" t="s">
        <v>177</v>
      </c>
      <c r="C27" s="189" t="str">
        <f t="shared" si="11"/>
        <v>45</v>
      </c>
      <c r="D27" s="191" t="str">
        <f t="shared" si="12"/>
        <v>40</v>
      </c>
      <c r="E27" s="191" t="str">
        <f t="shared" si="13"/>
        <v>000</v>
      </c>
      <c r="F27" s="143" t="str">
        <f t="shared" si="14"/>
        <v>5100.11</v>
      </c>
      <c r="G27" s="143" t="s">
        <v>319</v>
      </c>
      <c r="H27" s="163"/>
      <c r="I27" s="163"/>
      <c r="J27" s="163"/>
      <c r="K27" s="163"/>
      <c r="L27" s="163"/>
      <c r="M27" s="163"/>
      <c r="N27" s="163"/>
      <c r="O27" s="141">
        <f t="shared" si="3"/>
        <v>0</v>
      </c>
      <c r="Q27" s="173"/>
      <c r="R27" s="173"/>
      <c r="S27" s="173"/>
      <c r="T27" s="173"/>
      <c r="U27" s="173"/>
      <c r="V27" s="173"/>
      <c r="W27" s="174"/>
      <c r="X27" s="142">
        <f t="shared" si="4"/>
        <v>0</v>
      </c>
      <c r="Z27" s="175"/>
      <c r="AA27" s="175"/>
      <c r="AB27" s="176"/>
      <c r="AC27" s="176"/>
      <c r="AD27" s="176"/>
      <c r="AE27" s="175"/>
      <c r="AF27" s="176"/>
      <c r="AG27" s="171">
        <f t="shared" si="5"/>
        <v>0</v>
      </c>
      <c r="AI27" s="177"/>
      <c r="AJ27" s="169"/>
      <c r="AK27" s="168">
        <f t="shared" si="6"/>
        <v>0</v>
      </c>
      <c r="AL27" s="168">
        <f>IFERROR(VLOOKUP(B27,[3]rptBudgetaryBudgetCrossOrganiza!$A$5855:$O$6136,13,FALSE),"0")</f>
        <v>0</v>
      </c>
      <c r="AM27" s="169"/>
      <c r="AN27" s="169"/>
      <c r="AO27" s="169"/>
      <c r="AP27" s="169"/>
      <c r="AQ27" s="169">
        <f t="shared" si="7"/>
        <v>0</v>
      </c>
      <c r="AS27" s="142"/>
      <c r="AT27" s="142"/>
      <c r="AU27" s="142"/>
      <c r="AV27" s="142"/>
      <c r="AW27" s="142"/>
      <c r="AX27" s="142"/>
      <c r="AY27" s="142"/>
      <c r="AZ27" s="142">
        <f t="shared" si="8"/>
        <v>0</v>
      </c>
    </row>
    <row r="28" spans="1:52" ht="12" customHeight="1" x14ac:dyDescent="0.2">
      <c r="A28" s="193"/>
      <c r="B28" s="195" t="s">
        <v>178</v>
      </c>
      <c r="C28" s="189" t="str">
        <f t="shared" si="11"/>
        <v>45</v>
      </c>
      <c r="D28" s="191" t="str">
        <f t="shared" si="12"/>
        <v>40</v>
      </c>
      <c r="E28" s="191" t="str">
        <f t="shared" si="13"/>
        <v>000</v>
      </c>
      <c r="F28" s="143" t="str">
        <f t="shared" si="14"/>
        <v>5100.15</v>
      </c>
      <c r="G28" s="143" t="s">
        <v>320</v>
      </c>
      <c r="H28" s="163"/>
      <c r="I28" s="163"/>
      <c r="J28" s="163"/>
      <c r="K28" s="163"/>
      <c r="L28" s="163"/>
      <c r="M28" s="163"/>
      <c r="N28" s="163"/>
      <c r="O28" s="141">
        <f t="shared" si="3"/>
        <v>0</v>
      </c>
      <c r="Q28" s="173"/>
      <c r="R28" s="173"/>
      <c r="S28" s="173"/>
      <c r="T28" s="173"/>
      <c r="U28" s="173"/>
      <c r="V28" s="173"/>
      <c r="W28" s="174"/>
      <c r="X28" s="142">
        <f t="shared" si="4"/>
        <v>0</v>
      </c>
      <c r="Z28" s="175"/>
      <c r="AA28" s="175"/>
      <c r="AB28" s="176"/>
      <c r="AC28" s="176"/>
      <c r="AD28" s="176"/>
      <c r="AE28" s="175"/>
      <c r="AF28" s="176"/>
      <c r="AG28" s="171">
        <f t="shared" si="5"/>
        <v>0</v>
      </c>
      <c r="AI28" s="177"/>
      <c r="AJ28" s="169"/>
      <c r="AK28" s="168">
        <f t="shared" si="6"/>
        <v>0</v>
      </c>
      <c r="AL28" s="168">
        <f>IFERROR(VLOOKUP(B28,[3]rptBudgetaryBudgetCrossOrganiza!$A$5855:$O$6136,13,FALSE),"0")</f>
        <v>0</v>
      </c>
      <c r="AM28" s="169"/>
      <c r="AN28" s="169"/>
      <c r="AO28" s="169"/>
      <c r="AP28" s="169"/>
      <c r="AQ28" s="169">
        <f t="shared" si="7"/>
        <v>0</v>
      </c>
      <c r="AS28" s="142"/>
      <c r="AT28" s="142"/>
      <c r="AU28" s="142"/>
      <c r="AV28" s="142"/>
      <c r="AW28" s="142"/>
      <c r="AX28" s="142"/>
      <c r="AY28" s="142"/>
      <c r="AZ28" s="142">
        <f t="shared" si="8"/>
        <v>0</v>
      </c>
    </row>
    <row r="29" spans="1:52" ht="12" customHeight="1" x14ac:dyDescent="0.2">
      <c r="A29" s="193"/>
      <c r="B29" s="195" t="s">
        <v>179</v>
      </c>
      <c r="C29" s="189" t="str">
        <f t="shared" si="11"/>
        <v>45</v>
      </c>
      <c r="D29" s="191" t="str">
        <f t="shared" si="12"/>
        <v>40</v>
      </c>
      <c r="E29" s="191" t="str">
        <f t="shared" si="13"/>
        <v>000</v>
      </c>
      <c r="F29" s="143" t="str">
        <f t="shared" si="14"/>
        <v>5100.17</v>
      </c>
      <c r="G29" s="143" t="s">
        <v>321</v>
      </c>
      <c r="H29" s="163"/>
      <c r="I29" s="163"/>
      <c r="J29" s="163"/>
      <c r="K29" s="163"/>
      <c r="L29" s="163"/>
      <c r="M29" s="163"/>
      <c r="N29" s="163"/>
      <c r="O29" s="141">
        <f t="shared" si="3"/>
        <v>0</v>
      </c>
      <c r="Q29" s="173"/>
      <c r="R29" s="173"/>
      <c r="S29" s="173"/>
      <c r="T29" s="173"/>
      <c r="U29" s="173"/>
      <c r="V29" s="173"/>
      <c r="W29" s="174"/>
      <c r="X29" s="142">
        <f t="shared" si="4"/>
        <v>0</v>
      </c>
      <c r="Z29" s="175"/>
      <c r="AA29" s="175"/>
      <c r="AB29" s="176"/>
      <c r="AC29" s="176"/>
      <c r="AD29" s="176"/>
      <c r="AE29" s="175"/>
      <c r="AF29" s="176"/>
      <c r="AG29" s="171">
        <f t="shared" si="5"/>
        <v>0</v>
      </c>
      <c r="AI29" s="177"/>
      <c r="AJ29" s="169"/>
      <c r="AK29" s="168">
        <f t="shared" si="6"/>
        <v>0</v>
      </c>
      <c r="AL29" s="168">
        <f>IFERROR(VLOOKUP(B29,[3]rptBudgetaryBudgetCrossOrganiza!$A$5855:$O$6136,13,FALSE),"0")</f>
        <v>0</v>
      </c>
      <c r="AM29" s="169"/>
      <c r="AN29" s="169"/>
      <c r="AO29" s="169"/>
      <c r="AP29" s="169"/>
      <c r="AQ29" s="169">
        <f t="shared" si="7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8"/>
        <v>0</v>
      </c>
    </row>
    <row r="30" spans="1:52" ht="12" customHeight="1" x14ac:dyDescent="0.2">
      <c r="A30" s="193"/>
      <c r="B30" s="195" t="s">
        <v>180</v>
      </c>
      <c r="C30" s="189" t="str">
        <f t="shared" si="11"/>
        <v>45</v>
      </c>
      <c r="D30" s="191" t="str">
        <f t="shared" si="12"/>
        <v>40</v>
      </c>
      <c r="E30" s="191" t="str">
        <f t="shared" si="13"/>
        <v>000</v>
      </c>
      <c r="F30" s="143" t="str">
        <f t="shared" si="14"/>
        <v>6000.01</v>
      </c>
      <c r="G30" s="143" t="s">
        <v>83</v>
      </c>
      <c r="H30" s="163"/>
      <c r="I30" s="163"/>
      <c r="J30" s="163"/>
      <c r="K30" s="163"/>
      <c r="L30" s="163"/>
      <c r="M30" s="163"/>
      <c r="N30" s="163"/>
      <c r="O30" s="141">
        <f t="shared" si="3"/>
        <v>0</v>
      </c>
      <c r="Q30" s="173"/>
      <c r="R30" s="173"/>
      <c r="S30" s="173"/>
      <c r="T30" s="173"/>
      <c r="U30" s="173"/>
      <c r="V30" s="173"/>
      <c r="W30" s="174"/>
      <c r="X30" s="142">
        <f t="shared" si="4"/>
        <v>0</v>
      </c>
      <c r="Z30" s="175"/>
      <c r="AA30" s="175"/>
      <c r="AB30" s="176"/>
      <c r="AC30" s="176"/>
      <c r="AD30" s="176"/>
      <c r="AE30" s="175"/>
      <c r="AF30" s="176"/>
      <c r="AG30" s="171">
        <f t="shared" si="5"/>
        <v>0</v>
      </c>
      <c r="AI30" s="177"/>
      <c r="AJ30" s="169"/>
      <c r="AK30" s="168">
        <f t="shared" si="6"/>
        <v>0</v>
      </c>
      <c r="AL30" s="168">
        <f>IFERROR(VLOOKUP(B30,[3]rptBudgetaryBudgetCrossOrganiza!$A$5855:$O$6136,13,FALSE),"0")</f>
        <v>0</v>
      </c>
      <c r="AM30" s="169"/>
      <c r="AN30" s="169"/>
      <c r="AO30" s="169"/>
      <c r="AP30" s="169"/>
      <c r="AQ30" s="169">
        <f t="shared" si="7"/>
        <v>0</v>
      </c>
      <c r="AS30" s="142"/>
      <c r="AT30" s="142"/>
      <c r="AU30" s="142"/>
      <c r="AV30" s="142"/>
      <c r="AW30" s="142"/>
      <c r="AX30" s="142"/>
      <c r="AY30" s="142"/>
      <c r="AZ30" s="142">
        <f t="shared" si="8"/>
        <v>0</v>
      </c>
    </row>
    <row r="31" spans="1:52" ht="12" customHeight="1" x14ac:dyDescent="0.2">
      <c r="A31" s="193"/>
      <c r="B31" s="195" t="s">
        <v>181</v>
      </c>
      <c r="C31" s="189" t="str">
        <f t="shared" si="11"/>
        <v>45</v>
      </c>
      <c r="D31" s="191" t="str">
        <f t="shared" si="12"/>
        <v>40</v>
      </c>
      <c r="E31" s="191" t="str">
        <f t="shared" si="13"/>
        <v>000</v>
      </c>
      <c r="F31" s="143" t="str">
        <f t="shared" si="14"/>
        <v>6000.10</v>
      </c>
      <c r="G31" s="143" t="s">
        <v>322</v>
      </c>
      <c r="H31" s="163"/>
      <c r="I31" s="163"/>
      <c r="J31" s="163"/>
      <c r="K31" s="163"/>
      <c r="L31" s="163"/>
      <c r="M31" s="163"/>
      <c r="N31" s="163"/>
      <c r="O31" s="141">
        <f t="shared" si="3"/>
        <v>0</v>
      </c>
      <c r="Q31" s="173"/>
      <c r="R31" s="173"/>
      <c r="S31" s="173"/>
      <c r="T31" s="173"/>
      <c r="U31" s="173"/>
      <c r="V31" s="173"/>
      <c r="W31" s="174"/>
      <c r="X31" s="142">
        <f t="shared" si="4"/>
        <v>0</v>
      </c>
      <c r="Z31" s="175"/>
      <c r="AA31" s="175"/>
      <c r="AB31" s="176"/>
      <c r="AC31" s="176"/>
      <c r="AD31" s="176"/>
      <c r="AE31" s="175"/>
      <c r="AF31" s="176"/>
      <c r="AG31" s="171">
        <f t="shared" si="5"/>
        <v>0</v>
      </c>
      <c r="AI31" s="177"/>
      <c r="AJ31" s="169"/>
      <c r="AK31" s="168">
        <f t="shared" si="6"/>
        <v>0</v>
      </c>
      <c r="AL31" s="168">
        <f>IFERROR(VLOOKUP(B31,[3]rptBudgetaryBudgetCrossOrganiza!$A$5855:$O$6136,13,FALSE),"0")</f>
        <v>0</v>
      </c>
      <c r="AM31" s="169"/>
      <c r="AN31" s="169"/>
      <c r="AO31" s="169"/>
      <c r="AP31" s="169"/>
      <c r="AQ31" s="169">
        <f t="shared" si="7"/>
        <v>0</v>
      </c>
      <c r="AS31" s="142"/>
      <c r="AT31" s="142"/>
      <c r="AU31" s="142"/>
      <c r="AV31" s="142"/>
      <c r="AW31" s="142"/>
      <c r="AX31" s="142"/>
      <c r="AY31" s="142"/>
      <c r="AZ31" s="142">
        <f t="shared" si="8"/>
        <v>0</v>
      </c>
    </row>
    <row r="32" spans="1:52" ht="12" customHeight="1" x14ac:dyDescent="0.2">
      <c r="A32" s="193"/>
      <c r="B32" s="195" t="s">
        <v>182</v>
      </c>
      <c r="C32" s="189" t="str">
        <f t="shared" si="11"/>
        <v>45</v>
      </c>
      <c r="D32" s="191" t="str">
        <f t="shared" si="12"/>
        <v>40</v>
      </c>
      <c r="E32" s="191" t="str">
        <f t="shared" si="13"/>
        <v>000</v>
      </c>
      <c r="F32" s="143" t="str">
        <f t="shared" si="14"/>
        <v>6000.12</v>
      </c>
      <c r="G32" s="143" t="s">
        <v>323</v>
      </c>
      <c r="H32" s="163"/>
      <c r="I32" s="163"/>
      <c r="J32" s="163"/>
      <c r="K32" s="163"/>
      <c r="L32" s="163"/>
      <c r="M32" s="163"/>
      <c r="N32" s="163"/>
      <c r="O32" s="141">
        <f t="shared" si="3"/>
        <v>0</v>
      </c>
      <c r="Q32" s="173"/>
      <c r="R32" s="173"/>
      <c r="S32" s="173"/>
      <c r="T32" s="173"/>
      <c r="U32" s="173"/>
      <c r="V32" s="173"/>
      <c r="W32" s="174"/>
      <c r="X32" s="142">
        <f t="shared" si="4"/>
        <v>0</v>
      </c>
      <c r="Z32" s="175"/>
      <c r="AA32" s="175"/>
      <c r="AB32" s="176"/>
      <c r="AC32" s="176"/>
      <c r="AD32" s="176"/>
      <c r="AE32" s="175"/>
      <c r="AF32" s="176"/>
      <c r="AG32" s="171">
        <f t="shared" si="5"/>
        <v>0</v>
      </c>
      <c r="AI32" s="177"/>
      <c r="AJ32" s="169"/>
      <c r="AK32" s="168">
        <f t="shared" si="6"/>
        <v>0</v>
      </c>
      <c r="AL32" s="168">
        <f>IFERROR(VLOOKUP(B32,[3]rptBudgetaryBudgetCrossOrganiza!$A$5855:$O$6136,13,FALSE),"0")</f>
        <v>0</v>
      </c>
      <c r="AM32" s="169"/>
      <c r="AN32" s="169"/>
      <c r="AO32" s="169"/>
      <c r="AP32" s="169"/>
      <c r="AQ32" s="169">
        <f t="shared" si="7"/>
        <v>0</v>
      </c>
      <c r="AS32" s="142"/>
      <c r="AT32" s="142"/>
      <c r="AU32" s="142"/>
      <c r="AV32" s="142"/>
      <c r="AW32" s="142"/>
      <c r="AX32" s="142"/>
      <c r="AY32" s="142"/>
      <c r="AZ32" s="142">
        <f t="shared" si="8"/>
        <v>0</v>
      </c>
    </row>
    <row r="33" spans="1:52" ht="12" customHeight="1" x14ac:dyDescent="0.2">
      <c r="A33" s="193"/>
      <c r="B33" s="195" t="s">
        <v>183</v>
      </c>
      <c r="C33" s="189" t="str">
        <f t="shared" si="11"/>
        <v>45</v>
      </c>
      <c r="D33" s="191" t="str">
        <f t="shared" si="12"/>
        <v>40</v>
      </c>
      <c r="E33" s="191" t="str">
        <f t="shared" si="13"/>
        <v>000</v>
      </c>
      <c r="F33" s="143" t="str">
        <f t="shared" si="14"/>
        <v>6000.13</v>
      </c>
      <c r="G33" s="143" t="s">
        <v>324</v>
      </c>
      <c r="H33" s="163"/>
      <c r="I33" s="163"/>
      <c r="J33" s="163"/>
      <c r="K33" s="163"/>
      <c r="L33" s="163"/>
      <c r="M33" s="163"/>
      <c r="N33" s="163"/>
      <c r="O33" s="141">
        <f t="shared" si="3"/>
        <v>0</v>
      </c>
      <c r="Q33" s="173"/>
      <c r="R33" s="173"/>
      <c r="S33" s="173"/>
      <c r="T33" s="173"/>
      <c r="U33" s="173"/>
      <c r="V33" s="173"/>
      <c r="W33" s="174"/>
      <c r="X33" s="142">
        <f t="shared" si="4"/>
        <v>0</v>
      </c>
      <c r="Z33" s="175"/>
      <c r="AA33" s="175"/>
      <c r="AB33" s="176"/>
      <c r="AC33" s="176"/>
      <c r="AD33" s="176"/>
      <c r="AE33" s="175"/>
      <c r="AF33" s="176"/>
      <c r="AG33" s="171">
        <f t="shared" si="5"/>
        <v>0</v>
      </c>
      <c r="AI33" s="177"/>
      <c r="AJ33" s="169"/>
      <c r="AK33" s="168">
        <f t="shared" si="6"/>
        <v>0</v>
      </c>
      <c r="AL33" s="168">
        <f>IFERROR(VLOOKUP(B33,[3]rptBudgetaryBudgetCrossOrganiza!$A$5855:$O$6136,13,FALSE),"0")</f>
        <v>0</v>
      </c>
      <c r="AM33" s="169"/>
      <c r="AN33" s="169"/>
      <c r="AO33" s="169"/>
      <c r="AP33" s="169"/>
      <c r="AQ33" s="169">
        <f t="shared" si="7"/>
        <v>0</v>
      </c>
      <c r="AS33" s="142"/>
      <c r="AT33" s="142"/>
      <c r="AU33" s="142"/>
      <c r="AV33" s="142"/>
      <c r="AW33" s="142"/>
      <c r="AX33" s="142"/>
      <c r="AY33" s="142"/>
      <c r="AZ33" s="142">
        <f t="shared" si="8"/>
        <v>0</v>
      </c>
    </row>
    <row r="34" spans="1:52" ht="12" customHeight="1" x14ac:dyDescent="0.2">
      <c r="A34" s="193"/>
      <c r="B34" s="195" t="s">
        <v>184</v>
      </c>
      <c r="C34" s="189" t="str">
        <f t="shared" si="11"/>
        <v>45</v>
      </c>
      <c r="D34" s="191" t="str">
        <f t="shared" si="12"/>
        <v>40</v>
      </c>
      <c r="E34" s="191" t="str">
        <f t="shared" si="13"/>
        <v>000</v>
      </c>
      <c r="F34" s="143" t="str">
        <f t="shared" si="14"/>
        <v>6000.14</v>
      </c>
      <c r="G34" s="143" t="s">
        <v>325</v>
      </c>
      <c r="H34" s="163"/>
      <c r="I34" s="163"/>
      <c r="J34" s="163"/>
      <c r="K34" s="163"/>
      <c r="L34" s="163"/>
      <c r="M34" s="163"/>
      <c r="N34" s="163"/>
      <c r="O34" s="141">
        <f t="shared" si="3"/>
        <v>0</v>
      </c>
      <c r="Q34" s="173"/>
      <c r="R34" s="173"/>
      <c r="S34" s="173"/>
      <c r="T34" s="173"/>
      <c r="U34" s="173"/>
      <c r="V34" s="173"/>
      <c r="W34" s="174"/>
      <c r="X34" s="142">
        <f t="shared" si="4"/>
        <v>0</v>
      </c>
      <c r="Z34" s="175"/>
      <c r="AA34" s="175"/>
      <c r="AB34" s="176"/>
      <c r="AC34" s="176"/>
      <c r="AD34" s="176"/>
      <c r="AE34" s="175"/>
      <c r="AF34" s="176"/>
      <c r="AG34" s="171">
        <f t="shared" si="5"/>
        <v>0</v>
      </c>
      <c r="AI34" s="177"/>
      <c r="AJ34" s="169"/>
      <c r="AK34" s="168">
        <f t="shared" si="6"/>
        <v>0</v>
      </c>
      <c r="AL34" s="168">
        <f>IFERROR(VLOOKUP(B34,[3]rptBudgetaryBudgetCrossOrganiza!$A$5855:$O$6136,13,FALSE),"0")</f>
        <v>0</v>
      </c>
      <c r="AM34" s="169"/>
      <c r="AN34" s="169"/>
      <c r="AO34" s="169"/>
      <c r="AP34" s="169"/>
      <c r="AQ34" s="169">
        <f t="shared" si="7"/>
        <v>0</v>
      </c>
      <c r="AS34" s="142"/>
      <c r="AT34" s="142"/>
      <c r="AU34" s="142"/>
      <c r="AV34" s="142"/>
      <c r="AW34" s="142"/>
      <c r="AX34" s="142"/>
      <c r="AY34" s="142"/>
      <c r="AZ34" s="142">
        <f t="shared" si="8"/>
        <v>0</v>
      </c>
    </row>
    <row r="35" spans="1:52" ht="12" customHeight="1" x14ac:dyDescent="0.2">
      <c r="A35" s="193"/>
      <c r="B35" s="195" t="s">
        <v>185</v>
      </c>
      <c r="C35" s="189" t="str">
        <f t="shared" si="11"/>
        <v>45</v>
      </c>
      <c r="D35" s="191" t="str">
        <f t="shared" si="12"/>
        <v>40</v>
      </c>
      <c r="E35" s="191" t="str">
        <f t="shared" si="13"/>
        <v>000</v>
      </c>
      <c r="F35" s="143" t="str">
        <f t="shared" si="14"/>
        <v>6000.18</v>
      </c>
      <c r="G35" s="143" t="s">
        <v>326</v>
      </c>
      <c r="H35" s="163"/>
      <c r="I35" s="163"/>
      <c r="J35" s="163"/>
      <c r="K35" s="163"/>
      <c r="L35" s="163"/>
      <c r="M35" s="163"/>
      <c r="N35" s="163"/>
      <c r="O35" s="141">
        <f t="shared" si="3"/>
        <v>0</v>
      </c>
      <c r="Q35" s="173"/>
      <c r="R35" s="173"/>
      <c r="S35" s="173"/>
      <c r="T35" s="173"/>
      <c r="U35" s="173"/>
      <c r="V35" s="173"/>
      <c r="W35" s="174"/>
      <c r="X35" s="142">
        <f t="shared" si="4"/>
        <v>0</v>
      </c>
      <c r="Z35" s="175"/>
      <c r="AA35" s="175"/>
      <c r="AB35" s="176"/>
      <c r="AC35" s="176"/>
      <c r="AD35" s="176"/>
      <c r="AE35" s="175"/>
      <c r="AF35" s="176"/>
      <c r="AG35" s="171">
        <f t="shared" si="5"/>
        <v>0</v>
      </c>
      <c r="AI35" s="177"/>
      <c r="AJ35" s="169"/>
      <c r="AK35" s="168">
        <f t="shared" si="6"/>
        <v>0</v>
      </c>
      <c r="AL35" s="168">
        <f>IFERROR(VLOOKUP(B35,[3]rptBudgetaryBudgetCrossOrganiza!$A$5855:$O$6136,13,FALSE),"0")</f>
        <v>0</v>
      </c>
      <c r="AM35" s="169"/>
      <c r="AN35" s="169"/>
      <c r="AO35" s="169"/>
      <c r="AP35" s="169"/>
      <c r="AQ35" s="169">
        <f t="shared" si="7"/>
        <v>0</v>
      </c>
      <c r="AS35" s="142"/>
      <c r="AT35" s="142"/>
      <c r="AU35" s="142"/>
      <c r="AV35" s="142"/>
      <c r="AW35" s="142"/>
      <c r="AX35" s="142"/>
      <c r="AY35" s="142"/>
      <c r="AZ35" s="142">
        <f t="shared" si="8"/>
        <v>0</v>
      </c>
    </row>
    <row r="36" spans="1:52" ht="12" customHeight="1" x14ac:dyDescent="0.2">
      <c r="A36" s="193"/>
      <c r="B36" s="195" t="s">
        <v>186</v>
      </c>
      <c r="C36" s="189" t="str">
        <f t="shared" si="11"/>
        <v>45</v>
      </c>
      <c r="D36" s="191" t="str">
        <f t="shared" si="12"/>
        <v>40</v>
      </c>
      <c r="E36" s="191" t="str">
        <f t="shared" si="13"/>
        <v>000</v>
      </c>
      <c r="F36" s="143" t="str">
        <f t="shared" si="14"/>
        <v>6100.01</v>
      </c>
      <c r="G36" s="143" t="s">
        <v>327</v>
      </c>
      <c r="H36" s="163"/>
      <c r="I36" s="163"/>
      <c r="J36" s="163"/>
      <c r="K36" s="163"/>
      <c r="L36" s="163"/>
      <c r="M36" s="163"/>
      <c r="N36" s="163"/>
      <c r="O36" s="141">
        <f t="shared" si="3"/>
        <v>0</v>
      </c>
      <c r="Q36" s="173"/>
      <c r="R36" s="173"/>
      <c r="S36" s="173"/>
      <c r="T36" s="173"/>
      <c r="U36" s="173"/>
      <c r="V36" s="173"/>
      <c r="W36" s="174"/>
      <c r="X36" s="142">
        <f t="shared" si="4"/>
        <v>0</v>
      </c>
      <c r="Z36" s="175"/>
      <c r="AA36" s="175"/>
      <c r="AB36" s="176"/>
      <c r="AC36" s="176"/>
      <c r="AD36" s="176"/>
      <c r="AE36" s="175"/>
      <c r="AF36" s="176"/>
      <c r="AG36" s="171">
        <f t="shared" si="5"/>
        <v>0</v>
      </c>
      <c r="AI36" s="177"/>
      <c r="AJ36" s="169"/>
      <c r="AK36" s="168">
        <f t="shared" si="6"/>
        <v>0</v>
      </c>
      <c r="AL36" s="168">
        <f>IFERROR(VLOOKUP(B36,[3]rptBudgetaryBudgetCrossOrganiza!$A$5855:$O$6136,13,FALSE),"0")</f>
        <v>0</v>
      </c>
      <c r="AM36" s="169"/>
      <c r="AN36" s="169"/>
      <c r="AO36" s="169"/>
      <c r="AP36" s="169"/>
      <c r="AQ36" s="169">
        <f t="shared" si="7"/>
        <v>0</v>
      </c>
      <c r="AS36" s="142"/>
      <c r="AT36" s="142"/>
      <c r="AU36" s="142"/>
      <c r="AV36" s="142"/>
      <c r="AW36" s="142"/>
      <c r="AX36" s="142"/>
      <c r="AY36" s="142"/>
      <c r="AZ36" s="142">
        <f t="shared" si="8"/>
        <v>0</v>
      </c>
    </row>
    <row r="37" spans="1:52" ht="12" customHeight="1" x14ac:dyDescent="0.2">
      <c r="A37" s="193"/>
      <c r="B37" s="195" t="s">
        <v>187</v>
      </c>
      <c r="C37" s="189" t="str">
        <f t="shared" si="11"/>
        <v>45</v>
      </c>
      <c r="D37" s="191" t="str">
        <f t="shared" si="12"/>
        <v>40</v>
      </c>
      <c r="E37" s="191" t="str">
        <f t="shared" si="13"/>
        <v>000</v>
      </c>
      <c r="F37" s="143" t="str">
        <f t="shared" si="14"/>
        <v>6100.02</v>
      </c>
      <c r="G37" s="143" t="s">
        <v>328</v>
      </c>
      <c r="H37" s="163"/>
      <c r="I37" s="163"/>
      <c r="J37" s="163"/>
      <c r="K37" s="163"/>
      <c r="L37" s="163"/>
      <c r="M37" s="163"/>
      <c r="N37" s="163"/>
      <c r="O37" s="141">
        <f t="shared" si="3"/>
        <v>0</v>
      </c>
      <c r="Q37" s="173"/>
      <c r="R37" s="173"/>
      <c r="S37" s="173"/>
      <c r="T37" s="173"/>
      <c r="U37" s="173"/>
      <c r="V37" s="173"/>
      <c r="W37" s="174"/>
      <c r="X37" s="142">
        <f t="shared" si="4"/>
        <v>0</v>
      </c>
      <c r="Z37" s="175"/>
      <c r="AA37" s="175"/>
      <c r="AB37" s="176"/>
      <c r="AC37" s="176"/>
      <c r="AD37" s="176"/>
      <c r="AE37" s="175"/>
      <c r="AF37" s="176"/>
      <c r="AG37" s="171">
        <f t="shared" si="5"/>
        <v>0</v>
      </c>
      <c r="AI37" s="177"/>
      <c r="AJ37" s="169"/>
      <c r="AK37" s="168">
        <f t="shared" si="6"/>
        <v>0</v>
      </c>
      <c r="AL37" s="168">
        <f>IFERROR(VLOOKUP(B37,[3]rptBudgetaryBudgetCrossOrganiza!$A$5855:$O$6136,13,FALSE),"0")</f>
        <v>0</v>
      </c>
      <c r="AM37" s="169"/>
      <c r="AN37" s="169"/>
      <c r="AO37" s="169"/>
      <c r="AP37" s="169"/>
      <c r="AQ37" s="169">
        <f t="shared" si="7"/>
        <v>0</v>
      </c>
      <c r="AS37" s="142"/>
      <c r="AT37" s="142"/>
      <c r="AU37" s="142"/>
      <c r="AV37" s="142"/>
      <c r="AW37" s="142"/>
      <c r="AX37" s="142"/>
      <c r="AY37" s="142"/>
      <c r="AZ37" s="142">
        <f t="shared" si="8"/>
        <v>0</v>
      </c>
    </row>
    <row r="38" spans="1:52" ht="12" customHeight="1" x14ac:dyDescent="0.2">
      <c r="A38" s="193"/>
      <c r="B38" s="195" t="s">
        <v>188</v>
      </c>
      <c r="C38" s="189" t="str">
        <f t="shared" si="11"/>
        <v>45</v>
      </c>
      <c r="D38" s="191" t="str">
        <f t="shared" si="12"/>
        <v>40</v>
      </c>
      <c r="E38" s="191" t="str">
        <f t="shared" si="13"/>
        <v>000</v>
      </c>
      <c r="F38" s="143" t="str">
        <f t="shared" si="14"/>
        <v>6100.03</v>
      </c>
      <c r="G38" s="143" t="s">
        <v>329</v>
      </c>
      <c r="H38" s="163"/>
      <c r="I38" s="163"/>
      <c r="J38" s="163"/>
      <c r="K38" s="163"/>
      <c r="L38" s="163"/>
      <c r="M38" s="163"/>
      <c r="N38" s="163"/>
      <c r="O38" s="141">
        <f t="shared" si="3"/>
        <v>0</v>
      </c>
      <c r="Q38" s="173"/>
      <c r="R38" s="173"/>
      <c r="S38" s="173"/>
      <c r="T38" s="173"/>
      <c r="U38" s="173"/>
      <c r="V38" s="173"/>
      <c r="W38" s="174"/>
      <c r="X38" s="142">
        <f t="shared" si="4"/>
        <v>0</v>
      </c>
      <c r="Z38" s="175"/>
      <c r="AA38" s="175"/>
      <c r="AB38" s="176"/>
      <c r="AC38" s="176"/>
      <c r="AD38" s="176"/>
      <c r="AE38" s="175"/>
      <c r="AF38" s="176"/>
      <c r="AG38" s="171">
        <f t="shared" si="5"/>
        <v>0</v>
      </c>
      <c r="AI38" s="177"/>
      <c r="AJ38" s="169"/>
      <c r="AK38" s="168">
        <f t="shared" si="6"/>
        <v>0</v>
      </c>
      <c r="AL38" s="168">
        <f>IFERROR(VLOOKUP(B38,[3]rptBudgetaryBudgetCrossOrganiza!$A$5855:$O$6136,13,FALSE),"0")</f>
        <v>0</v>
      </c>
      <c r="AM38" s="169"/>
      <c r="AN38" s="169"/>
      <c r="AO38" s="169"/>
      <c r="AP38" s="169"/>
      <c r="AQ38" s="169">
        <f t="shared" si="7"/>
        <v>0</v>
      </c>
      <c r="AS38" s="142"/>
      <c r="AT38" s="142"/>
      <c r="AU38" s="142"/>
      <c r="AV38" s="142"/>
      <c r="AW38" s="142"/>
      <c r="AX38" s="142"/>
      <c r="AY38" s="142"/>
      <c r="AZ38" s="142">
        <f t="shared" si="8"/>
        <v>0</v>
      </c>
    </row>
    <row r="39" spans="1:52" ht="12" customHeight="1" x14ac:dyDescent="0.2">
      <c r="A39" s="193"/>
      <c r="B39" s="195" t="s">
        <v>189</v>
      </c>
      <c r="C39" s="189" t="str">
        <f t="shared" si="11"/>
        <v>45</v>
      </c>
      <c r="D39" s="191" t="str">
        <f t="shared" si="12"/>
        <v>40</v>
      </c>
      <c r="E39" s="191" t="str">
        <f t="shared" si="13"/>
        <v>000</v>
      </c>
      <c r="F39" s="143" t="str">
        <f t="shared" si="14"/>
        <v>6200.01</v>
      </c>
      <c r="G39" s="143" t="s">
        <v>330</v>
      </c>
      <c r="H39" s="163"/>
      <c r="I39" s="163"/>
      <c r="J39" s="163"/>
      <c r="K39" s="163"/>
      <c r="L39" s="163"/>
      <c r="M39" s="163"/>
      <c r="N39" s="163"/>
      <c r="O39" s="141">
        <f t="shared" si="3"/>
        <v>0</v>
      </c>
      <c r="Q39" s="173"/>
      <c r="R39" s="173"/>
      <c r="S39" s="173"/>
      <c r="T39" s="173"/>
      <c r="U39" s="173"/>
      <c r="V39" s="173"/>
      <c r="W39" s="174"/>
      <c r="X39" s="142">
        <f t="shared" si="4"/>
        <v>0</v>
      </c>
      <c r="Z39" s="175"/>
      <c r="AA39" s="175"/>
      <c r="AB39" s="176"/>
      <c r="AC39" s="176"/>
      <c r="AD39" s="176"/>
      <c r="AE39" s="175"/>
      <c r="AF39" s="176"/>
      <c r="AG39" s="171">
        <f t="shared" si="5"/>
        <v>0</v>
      </c>
      <c r="AI39" s="177"/>
      <c r="AJ39" s="169"/>
      <c r="AK39" s="168">
        <f t="shared" si="6"/>
        <v>0</v>
      </c>
      <c r="AL39" s="168">
        <f>IFERROR(VLOOKUP(B39,[3]rptBudgetaryBudgetCrossOrganiza!$A$5855:$O$6136,13,FALSE),"0")</f>
        <v>0</v>
      </c>
      <c r="AM39" s="169"/>
      <c r="AN39" s="169"/>
      <c r="AO39" s="169"/>
      <c r="AP39" s="169"/>
      <c r="AQ39" s="169">
        <f t="shared" si="7"/>
        <v>0</v>
      </c>
      <c r="AS39" s="142"/>
      <c r="AT39" s="142"/>
      <c r="AU39" s="142"/>
      <c r="AV39" s="142"/>
      <c r="AW39" s="142"/>
      <c r="AX39" s="142"/>
      <c r="AY39" s="142"/>
      <c r="AZ39" s="142">
        <f t="shared" si="8"/>
        <v>0</v>
      </c>
    </row>
    <row r="40" spans="1:52" ht="12" customHeight="1" x14ac:dyDescent="0.2">
      <c r="A40" s="193"/>
      <c r="B40" s="195" t="s">
        <v>190</v>
      </c>
      <c r="C40" s="189" t="str">
        <f t="shared" si="11"/>
        <v>45</v>
      </c>
      <c r="D40" s="191" t="str">
        <f t="shared" si="12"/>
        <v>40</v>
      </c>
      <c r="E40" s="191" t="str">
        <f t="shared" si="13"/>
        <v>000</v>
      </c>
      <c r="F40" s="143" t="str">
        <f t="shared" si="14"/>
        <v>6200.02</v>
      </c>
      <c r="G40" s="143" t="s">
        <v>331</v>
      </c>
      <c r="H40" s="163"/>
      <c r="I40" s="163"/>
      <c r="J40" s="163"/>
      <c r="K40" s="163"/>
      <c r="L40" s="163"/>
      <c r="M40" s="163"/>
      <c r="N40" s="163"/>
      <c r="O40" s="141">
        <f t="shared" si="3"/>
        <v>0</v>
      </c>
      <c r="Q40" s="173"/>
      <c r="R40" s="173"/>
      <c r="S40" s="173"/>
      <c r="T40" s="173"/>
      <c r="U40" s="173"/>
      <c r="V40" s="173"/>
      <c r="W40" s="174"/>
      <c r="X40" s="142">
        <f t="shared" si="4"/>
        <v>0</v>
      </c>
      <c r="Z40" s="175"/>
      <c r="AA40" s="175"/>
      <c r="AB40" s="176"/>
      <c r="AC40" s="176"/>
      <c r="AD40" s="176"/>
      <c r="AE40" s="175"/>
      <c r="AF40" s="176"/>
      <c r="AG40" s="171">
        <f t="shared" si="5"/>
        <v>0</v>
      </c>
      <c r="AI40" s="177"/>
      <c r="AJ40" s="169"/>
      <c r="AK40" s="168">
        <f t="shared" si="6"/>
        <v>0</v>
      </c>
      <c r="AL40" s="168">
        <f>IFERROR(VLOOKUP(B40,[3]rptBudgetaryBudgetCrossOrganiza!$A$5855:$O$6136,13,FALSE),"0")</f>
        <v>0</v>
      </c>
      <c r="AM40" s="169"/>
      <c r="AN40" s="169"/>
      <c r="AO40" s="169"/>
      <c r="AP40" s="169"/>
      <c r="AQ40" s="169">
        <f t="shared" si="7"/>
        <v>0</v>
      </c>
      <c r="AS40" s="142"/>
      <c r="AT40" s="142"/>
      <c r="AU40" s="142"/>
      <c r="AV40" s="142"/>
      <c r="AW40" s="142"/>
      <c r="AX40" s="142"/>
      <c r="AY40" s="142"/>
      <c r="AZ40" s="142">
        <f t="shared" si="8"/>
        <v>0</v>
      </c>
    </row>
    <row r="41" spans="1:52" ht="12" customHeight="1" x14ac:dyDescent="0.2">
      <c r="A41" s="193"/>
      <c r="B41" s="195" t="s">
        <v>191</v>
      </c>
      <c r="C41" s="189" t="str">
        <f t="shared" si="11"/>
        <v>45</v>
      </c>
      <c r="D41" s="191" t="str">
        <f t="shared" si="12"/>
        <v>40</v>
      </c>
      <c r="E41" s="191" t="str">
        <f t="shared" si="13"/>
        <v>000</v>
      </c>
      <c r="F41" s="143" t="str">
        <f t="shared" si="14"/>
        <v>6200.03</v>
      </c>
      <c r="G41" s="143" t="s">
        <v>332</v>
      </c>
      <c r="H41" s="163"/>
      <c r="I41" s="163"/>
      <c r="J41" s="163"/>
      <c r="K41" s="163"/>
      <c r="L41" s="163"/>
      <c r="M41" s="163"/>
      <c r="N41" s="163"/>
      <c r="O41" s="141">
        <f t="shared" si="3"/>
        <v>0</v>
      </c>
      <c r="Q41" s="173"/>
      <c r="R41" s="173"/>
      <c r="S41" s="173"/>
      <c r="T41" s="173"/>
      <c r="U41" s="173"/>
      <c r="V41" s="173"/>
      <c r="W41" s="174"/>
      <c r="X41" s="142">
        <f t="shared" si="4"/>
        <v>0</v>
      </c>
      <c r="Z41" s="175"/>
      <c r="AA41" s="175"/>
      <c r="AB41" s="176"/>
      <c r="AC41" s="176"/>
      <c r="AD41" s="176"/>
      <c r="AE41" s="175"/>
      <c r="AF41" s="176"/>
      <c r="AG41" s="171">
        <f t="shared" si="5"/>
        <v>0</v>
      </c>
      <c r="AI41" s="177"/>
      <c r="AJ41" s="169"/>
      <c r="AK41" s="168">
        <f t="shared" si="6"/>
        <v>0</v>
      </c>
      <c r="AL41" s="168">
        <f>IFERROR(VLOOKUP(B41,[3]rptBudgetaryBudgetCrossOrganiza!$A$5855:$O$6136,13,FALSE),"0")</f>
        <v>0</v>
      </c>
      <c r="AM41" s="169"/>
      <c r="AN41" s="169"/>
      <c r="AO41" s="169"/>
      <c r="AP41" s="169"/>
      <c r="AQ41" s="169">
        <f t="shared" si="7"/>
        <v>0</v>
      </c>
      <c r="AS41" s="142"/>
      <c r="AT41" s="142"/>
      <c r="AU41" s="142"/>
      <c r="AV41" s="142"/>
      <c r="AW41" s="142"/>
      <c r="AX41" s="142"/>
      <c r="AY41" s="142"/>
      <c r="AZ41" s="142">
        <f t="shared" si="8"/>
        <v>0</v>
      </c>
    </row>
    <row r="42" spans="1:52" ht="12" customHeight="1" x14ac:dyDescent="0.2">
      <c r="A42" s="193"/>
      <c r="B42" s="195" t="s">
        <v>192</v>
      </c>
      <c r="C42" s="189" t="str">
        <f t="shared" si="11"/>
        <v>45</v>
      </c>
      <c r="D42" s="191" t="str">
        <f t="shared" si="12"/>
        <v>40</v>
      </c>
      <c r="E42" s="191" t="str">
        <f t="shared" si="13"/>
        <v>000</v>
      </c>
      <c r="F42" s="143" t="str">
        <f t="shared" si="14"/>
        <v>6200.04</v>
      </c>
      <c r="G42" s="143" t="s">
        <v>333</v>
      </c>
      <c r="H42" s="163"/>
      <c r="I42" s="163"/>
      <c r="J42" s="163"/>
      <c r="K42" s="163"/>
      <c r="L42" s="163"/>
      <c r="M42" s="163"/>
      <c r="N42" s="163"/>
      <c r="O42" s="141">
        <f t="shared" si="3"/>
        <v>0</v>
      </c>
      <c r="Q42" s="173"/>
      <c r="R42" s="173"/>
      <c r="S42" s="173"/>
      <c r="T42" s="173"/>
      <c r="U42" s="173"/>
      <c r="V42" s="173"/>
      <c r="W42" s="174"/>
      <c r="X42" s="142">
        <f t="shared" si="4"/>
        <v>0</v>
      </c>
      <c r="Z42" s="175"/>
      <c r="AA42" s="175"/>
      <c r="AB42" s="176"/>
      <c r="AC42" s="176"/>
      <c r="AD42" s="176"/>
      <c r="AE42" s="175"/>
      <c r="AF42" s="176"/>
      <c r="AG42" s="171">
        <f t="shared" si="5"/>
        <v>0</v>
      </c>
      <c r="AI42" s="177"/>
      <c r="AJ42" s="169"/>
      <c r="AK42" s="168">
        <f t="shared" si="6"/>
        <v>0</v>
      </c>
      <c r="AL42" s="168">
        <f>IFERROR(VLOOKUP(B42,[3]rptBudgetaryBudgetCrossOrganiza!$A$5855:$O$6136,13,FALSE),"0")</f>
        <v>0</v>
      </c>
      <c r="AM42" s="169"/>
      <c r="AN42" s="169"/>
      <c r="AO42" s="169"/>
      <c r="AP42" s="169"/>
      <c r="AQ42" s="169">
        <f t="shared" si="7"/>
        <v>0</v>
      </c>
      <c r="AS42" s="142"/>
      <c r="AT42" s="142"/>
      <c r="AU42" s="142"/>
      <c r="AV42" s="142"/>
      <c r="AW42" s="142"/>
      <c r="AX42" s="142"/>
      <c r="AY42" s="142"/>
      <c r="AZ42" s="142">
        <f t="shared" si="8"/>
        <v>0</v>
      </c>
    </row>
    <row r="43" spans="1:52" ht="12" customHeight="1" x14ac:dyDescent="0.2">
      <c r="A43" s="193"/>
      <c r="B43" s="195" t="s">
        <v>193</v>
      </c>
      <c r="C43" s="189" t="str">
        <f t="shared" si="11"/>
        <v>45</v>
      </c>
      <c r="D43" s="191" t="str">
        <f t="shared" si="12"/>
        <v>40</v>
      </c>
      <c r="E43" s="191" t="str">
        <f t="shared" si="13"/>
        <v>000</v>
      </c>
      <c r="F43" s="143" t="str">
        <f t="shared" si="14"/>
        <v>6200.05</v>
      </c>
      <c r="G43" s="143" t="s">
        <v>334</v>
      </c>
      <c r="H43" s="163"/>
      <c r="I43" s="163"/>
      <c r="J43" s="163"/>
      <c r="K43" s="163"/>
      <c r="L43" s="163"/>
      <c r="M43" s="163"/>
      <c r="N43" s="163"/>
      <c r="O43" s="141">
        <f t="shared" si="3"/>
        <v>0</v>
      </c>
      <c r="Q43" s="173"/>
      <c r="R43" s="173"/>
      <c r="S43" s="173"/>
      <c r="T43" s="173"/>
      <c r="U43" s="173"/>
      <c r="V43" s="173"/>
      <c r="W43" s="174"/>
      <c r="X43" s="142">
        <f t="shared" si="4"/>
        <v>0</v>
      </c>
      <c r="Z43" s="175"/>
      <c r="AA43" s="175"/>
      <c r="AB43" s="176"/>
      <c r="AC43" s="176"/>
      <c r="AD43" s="176"/>
      <c r="AE43" s="175"/>
      <c r="AF43" s="176"/>
      <c r="AG43" s="171">
        <f t="shared" si="5"/>
        <v>0</v>
      </c>
      <c r="AI43" s="177"/>
      <c r="AJ43" s="169"/>
      <c r="AK43" s="168">
        <f t="shared" si="6"/>
        <v>0</v>
      </c>
      <c r="AL43" s="168">
        <f>IFERROR(VLOOKUP(B43,[3]rptBudgetaryBudgetCrossOrganiza!$A$5855:$O$6136,13,FALSE),"0")</f>
        <v>0</v>
      </c>
      <c r="AM43" s="169"/>
      <c r="AN43" s="169"/>
      <c r="AO43" s="169"/>
      <c r="AP43" s="169"/>
      <c r="AQ43" s="169">
        <f t="shared" si="7"/>
        <v>0</v>
      </c>
      <c r="AS43" s="142"/>
      <c r="AT43" s="142"/>
      <c r="AU43" s="142"/>
      <c r="AV43" s="142"/>
      <c r="AW43" s="142"/>
      <c r="AX43" s="142"/>
      <c r="AY43" s="142"/>
      <c r="AZ43" s="142">
        <f t="shared" si="8"/>
        <v>0</v>
      </c>
    </row>
    <row r="44" spans="1:52" ht="12" customHeight="1" x14ac:dyDescent="0.2">
      <c r="A44" s="193"/>
      <c r="B44" s="195" t="s">
        <v>194</v>
      </c>
      <c r="C44" s="189" t="str">
        <f t="shared" si="11"/>
        <v>45</v>
      </c>
      <c r="D44" s="191" t="str">
        <f t="shared" si="12"/>
        <v>40</v>
      </c>
      <c r="E44" s="191" t="str">
        <f t="shared" si="13"/>
        <v>000</v>
      </c>
      <c r="F44" s="143" t="str">
        <f t="shared" si="14"/>
        <v>6200.09</v>
      </c>
      <c r="G44" s="143" t="s">
        <v>335</v>
      </c>
      <c r="H44" s="163"/>
      <c r="I44" s="163"/>
      <c r="J44" s="163"/>
      <c r="K44" s="163"/>
      <c r="L44" s="163"/>
      <c r="M44" s="163"/>
      <c r="N44" s="163"/>
      <c r="O44" s="141">
        <f t="shared" si="3"/>
        <v>0</v>
      </c>
      <c r="Q44" s="173"/>
      <c r="R44" s="173"/>
      <c r="S44" s="173"/>
      <c r="T44" s="173"/>
      <c r="U44" s="173"/>
      <c r="V44" s="173"/>
      <c r="W44" s="174"/>
      <c r="X44" s="142">
        <f t="shared" si="4"/>
        <v>0</v>
      </c>
      <c r="Z44" s="175"/>
      <c r="AA44" s="175"/>
      <c r="AB44" s="176"/>
      <c r="AC44" s="176"/>
      <c r="AD44" s="176"/>
      <c r="AE44" s="175"/>
      <c r="AF44" s="176"/>
      <c r="AG44" s="171">
        <f t="shared" si="5"/>
        <v>0</v>
      </c>
      <c r="AI44" s="177"/>
      <c r="AJ44" s="169"/>
      <c r="AK44" s="168">
        <f t="shared" si="6"/>
        <v>0</v>
      </c>
      <c r="AL44" s="168">
        <f>IFERROR(VLOOKUP(B44,[3]rptBudgetaryBudgetCrossOrganiza!$A$5855:$O$6136,13,FALSE),"0")</f>
        <v>0</v>
      </c>
      <c r="AM44" s="169"/>
      <c r="AN44" s="169"/>
      <c r="AO44" s="169"/>
      <c r="AP44" s="169"/>
      <c r="AQ44" s="169">
        <f t="shared" si="7"/>
        <v>0</v>
      </c>
      <c r="AS44" s="142"/>
      <c r="AT44" s="142"/>
      <c r="AU44" s="142"/>
      <c r="AV44" s="142"/>
      <c r="AW44" s="142"/>
      <c r="AX44" s="142"/>
      <c r="AY44" s="142"/>
      <c r="AZ44" s="142">
        <f t="shared" si="8"/>
        <v>0</v>
      </c>
    </row>
    <row r="45" spans="1:52" ht="12" customHeight="1" x14ac:dyDescent="0.2">
      <c r="A45" s="193"/>
      <c r="B45" s="195" t="s">
        <v>195</v>
      </c>
      <c r="C45" s="189" t="str">
        <f t="shared" si="11"/>
        <v>45</v>
      </c>
      <c r="D45" s="191" t="str">
        <f t="shared" si="12"/>
        <v>40</v>
      </c>
      <c r="E45" s="191" t="str">
        <f t="shared" si="13"/>
        <v>000</v>
      </c>
      <c r="F45" s="143" t="str">
        <f t="shared" si="14"/>
        <v>6300.01</v>
      </c>
      <c r="G45" s="143" t="s">
        <v>336</v>
      </c>
      <c r="H45" s="163"/>
      <c r="I45" s="163"/>
      <c r="J45" s="163"/>
      <c r="K45" s="163"/>
      <c r="L45" s="163"/>
      <c r="M45" s="163"/>
      <c r="N45" s="163"/>
      <c r="O45" s="141">
        <f t="shared" si="3"/>
        <v>0</v>
      </c>
      <c r="Q45" s="173"/>
      <c r="R45" s="173"/>
      <c r="S45" s="173"/>
      <c r="T45" s="173"/>
      <c r="U45" s="173"/>
      <c r="V45" s="173"/>
      <c r="W45" s="174"/>
      <c r="X45" s="142">
        <f t="shared" si="4"/>
        <v>0</v>
      </c>
      <c r="Z45" s="175"/>
      <c r="AA45" s="175"/>
      <c r="AB45" s="176"/>
      <c r="AC45" s="176"/>
      <c r="AD45" s="176"/>
      <c r="AE45" s="175"/>
      <c r="AF45" s="176"/>
      <c r="AG45" s="171">
        <f t="shared" si="5"/>
        <v>0</v>
      </c>
      <c r="AI45" s="177"/>
      <c r="AJ45" s="169"/>
      <c r="AK45" s="168">
        <f t="shared" si="6"/>
        <v>0</v>
      </c>
      <c r="AL45" s="168">
        <f>IFERROR(VLOOKUP(B45,[3]rptBudgetaryBudgetCrossOrganiza!$A$5855:$O$6136,13,FALSE),"0")</f>
        <v>0</v>
      </c>
      <c r="AM45" s="169"/>
      <c r="AN45" s="169"/>
      <c r="AO45" s="169"/>
      <c r="AP45" s="169"/>
      <c r="AQ45" s="169">
        <f t="shared" si="7"/>
        <v>0</v>
      </c>
      <c r="AS45" s="142"/>
      <c r="AT45" s="142"/>
      <c r="AU45" s="142"/>
      <c r="AV45" s="142"/>
      <c r="AW45" s="142"/>
      <c r="AX45" s="142"/>
      <c r="AY45" s="142"/>
      <c r="AZ45" s="142">
        <f t="shared" si="8"/>
        <v>0</v>
      </c>
    </row>
    <row r="46" spans="1:52" ht="12" customHeight="1" x14ac:dyDescent="0.2">
      <c r="A46" s="193"/>
      <c r="B46" s="195" t="s">
        <v>196</v>
      </c>
      <c r="C46" s="189" t="str">
        <f t="shared" si="11"/>
        <v>45</v>
      </c>
      <c r="D46" s="191" t="str">
        <f t="shared" si="12"/>
        <v>40</v>
      </c>
      <c r="E46" s="191" t="str">
        <f t="shared" si="13"/>
        <v>000</v>
      </c>
      <c r="F46" s="143" t="str">
        <f t="shared" si="14"/>
        <v>6300.02</v>
      </c>
      <c r="G46" s="143" t="s">
        <v>337</v>
      </c>
      <c r="H46" s="163"/>
      <c r="I46" s="163"/>
      <c r="J46" s="163"/>
      <c r="K46" s="163"/>
      <c r="L46" s="163"/>
      <c r="M46" s="163"/>
      <c r="N46" s="163"/>
      <c r="O46" s="141">
        <f t="shared" si="3"/>
        <v>0</v>
      </c>
      <c r="Q46" s="173"/>
      <c r="R46" s="173"/>
      <c r="S46" s="173"/>
      <c r="T46" s="173"/>
      <c r="U46" s="173"/>
      <c r="V46" s="173"/>
      <c r="W46" s="174"/>
      <c r="X46" s="142">
        <f t="shared" si="4"/>
        <v>0</v>
      </c>
      <c r="Z46" s="175"/>
      <c r="AA46" s="175"/>
      <c r="AB46" s="176"/>
      <c r="AC46" s="176"/>
      <c r="AD46" s="176"/>
      <c r="AE46" s="175"/>
      <c r="AF46" s="176"/>
      <c r="AG46" s="171">
        <f t="shared" si="5"/>
        <v>0</v>
      </c>
      <c r="AI46" s="177"/>
      <c r="AJ46" s="169"/>
      <c r="AK46" s="168">
        <f t="shared" si="6"/>
        <v>0</v>
      </c>
      <c r="AL46" s="168">
        <f>IFERROR(VLOOKUP(B46,[3]rptBudgetaryBudgetCrossOrganiza!$A$5855:$O$6136,13,FALSE),"0")</f>
        <v>0</v>
      </c>
      <c r="AM46" s="169"/>
      <c r="AN46" s="169"/>
      <c r="AO46" s="169"/>
      <c r="AP46" s="169"/>
      <c r="AQ46" s="169">
        <f t="shared" si="7"/>
        <v>0</v>
      </c>
      <c r="AS46" s="142"/>
      <c r="AT46" s="142"/>
      <c r="AU46" s="142"/>
      <c r="AV46" s="142"/>
      <c r="AW46" s="142"/>
      <c r="AX46" s="142"/>
      <c r="AY46" s="142"/>
      <c r="AZ46" s="142">
        <f t="shared" si="8"/>
        <v>0</v>
      </c>
    </row>
    <row r="47" spans="1:52" ht="12" customHeight="1" x14ac:dyDescent="0.2">
      <c r="A47" s="193"/>
      <c r="B47" s="195" t="s">
        <v>197</v>
      </c>
      <c r="C47" s="189" t="str">
        <f t="shared" si="11"/>
        <v>45</v>
      </c>
      <c r="D47" s="191" t="str">
        <f t="shared" si="12"/>
        <v>40</v>
      </c>
      <c r="E47" s="191" t="str">
        <f t="shared" si="13"/>
        <v>000</v>
      </c>
      <c r="F47" s="143" t="str">
        <f t="shared" si="14"/>
        <v>6300.03</v>
      </c>
      <c r="G47" s="143" t="s">
        <v>338</v>
      </c>
      <c r="H47" s="163"/>
      <c r="I47" s="163"/>
      <c r="J47" s="163"/>
      <c r="K47" s="163"/>
      <c r="L47" s="163"/>
      <c r="M47" s="163"/>
      <c r="N47" s="163"/>
      <c r="O47" s="141">
        <f t="shared" si="3"/>
        <v>0</v>
      </c>
      <c r="Q47" s="173"/>
      <c r="R47" s="173"/>
      <c r="S47" s="173"/>
      <c r="T47" s="173"/>
      <c r="U47" s="173"/>
      <c r="V47" s="173"/>
      <c r="W47" s="174"/>
      <c r="X47" s="142">
        <f t="shared" si="4"/>
        <v>0</v>
      </c>
      <c r="Z47" s="175"/>
      <c r="AA47" s="175"/>
      <c r="AB47" s="176"/>
      <c r="AC47" s="176"/>
      <c r="AD47" s="176"/>
      <c r="AE47" s="175"/>
      <c r="AF47" s="176"/>
      <c r="AG47" s="171">
        <f t="shared" si="5"/>
        <v>0</v>
      </c>
      <c r="AI47" s="177"/>
      <c r="AJ47" s="169"/>
      <c r="AK47" s="168">
        <f t="shared" si="6"/>
        <v>0</v>
      </c>
      <c r="AL47" s="168">
        <f>IFERROR(VLOOKUP(B47,[3]rptBudgetaryBudgetCrossOrganiza!$A$5855:$O$6136,13,FALSE),"0")</f>
        <v>0</v>
      </c>
      <c r="AM47" s="169"/>
      <c r="AN47" s="169"/>
      <c r="AO47" s="169"/>
      <c r="AP47" s="169"/>
      <c r="AQ47" s="169">
        <f t="shared" si="7"/>
        <v>0</v>
      </c>
      <c r="AS47" s="142"/>
      <c r="AT47" s="142"/>
      <c r="AU47" s="142"/>
      <c r="AV47" s="142"/>
      <c r="AW47" s="142"/>
      <c r="AX47" s="142"/>
      <c r="AY47" s="142"/>
      <c r="AZ47" s="142">
        <f t="shared" si="8"/>
        <v>0</v>
      </c>
    </row>
    <row r="48" spans="1:52" ht="12" customHeight="1" x14ac:dyDescent="0.2">
      <c r="A48" s="193"/>
      <c r="B48" s="195" t="s">
        <v>198</v>
      </c>
      <c r="C48" s="189" t="str">
        <f t="shared" si="11"/>
        <v>45</v>
      </c>
      <c r="D48" s="191" t="str">
        <f t="shared" si="12"/>
        <v>40</v>
      </c>
      <c r="E48" s="191" t="str">
        <f t="shared" si="13"/>
        <v>000</v>
      </c>
      <c r="F48" s="143" t="str">
        <f t="shared" si="14"/>
        <v>6350.01</v>
      </c>
      <c r="G48" s="143" t="s">
        <v>339</v>
      </c>
      <c r="H48" s="163"/>
      <c r="I48" s="163"/>
      <c r="J48" s="163"/>
      <c r="K48" s="163"/>
      <c r="L48" s="163"/>
      <c r="M48" s="163"/>
      <c r="N48" s="163"/>
      <c r="O48" s="141">
        <f t="shared" si="3"/>
        <v>0</v>
      </c>
      <c r="Q48" s="173"/>
      <c r="R48" s="173"/>
      <c r="S48" s="173"/>
      <c r="T48" s="173"/>
      <c r="U48" s="173"/>
      <c r="V48" s="173"/>
      <c r="W48" s="174"/>
      <c r="X48" s="142">
        <f t="shared" si="4"/>
        <v>0</v>
      </c>
      <c r="Z48" s="175"/>
      <c r="AA48" s="175"/>
      <c r="AB48" s="176"/>
      <c r="AC48" s="176"/>
      <c r="AD48" s="176"/>
      <c r="AE48" s="175"/>
      <c r="AF48" s="176"/>
      <c r="AG48" s="171">
        <f t="shared" si="5"/>
        <v>0</v>
      </c>
      <c r="AI48" s="177"/>
      <c r="AJ48" s="169"/>
      <c r="AK48" s="168">
        <f t="shared" si="6"/>
        <v>0</v>
      </c>
      <c r="AL48" s="168">
        <f>IFERROR(VLOOKUP(B48,[3]rptBudgetaryBudgetCrossOrganiza!$A$5855:$O$6136,13,FALSE),"0")</f>
        <v>0</v>
      </c>
      <c r="AM48" s="169"/>
      <c r="AN48" s="169"/>
      <c r="AO48" s="169"/>
      <c r="AP48" s="169"/>
      <c r="AQ48" s="169">
        <f t="shared" si="7"/>
        <v>0</v>
      </c>
      <c r="AS48" s="142"/>
      <c r="AT48" s="142"/>
      <c r="AU48" s="142"/>
      <c r="AV48" s="142"/>
      <c r="AW48" s="142"/>
      <c r="AX48" s="142"/>
      <c r="AY48" s="142"/>
      <c r="AZ48" s="142">
        <f t="shared" si="8"/>
        <v>0</v>
      </c>
    </row>
    <row r="49" spans="1:52" ht="12" customHeight="1" x14ac:dyDescent="0.2">
      <c r="A49" s="193"/>
      <c r="B49" s="195" t="s">
        <v>199</v>
      </c>
      <c r="C49" s="189" t="str">
        <f t="shared" si="11"/>
        <v>45</v>
      </c>
      <c r="D49" s="191" t="str">
        <f t="shared" si="12"/>
        <v>40</v>
      </c>
      <c r="E49" s="191" t="str">
        <f t="shared" si="13"/>
        <v>000</v>
      </c>
      <c r="F49" s="143" t="str">
        <f t="shared" si="14"/>
        <v>6350.02</v>
      </c>
      <c r="G49" s="143" t="s">
        <v>340</v>
      </c>
      <c r="H49" s="163"/>
      <c r="I49" s="163"/>
      <c r="J49" s="163"/>
      <c r="K49" s="163"/>
      <c r="L49" s="163"/>
      <c r="M49" s="163"/>
      <c r="N49" s="163"/>
      <c r="O49" s="141">
        <f t="shared" si="3"/>
        <v>0</v>
      </c>
      <c r="Q49" s="173"/>
      <c r="R49" s="173"/>
      <c r="S49" s="173"/>
      <c r="T49" s="173"/>
      <c r="U49" s="173"/>
      <c r="V49" s="173"/>
      <c r="W49" s="174"/>
      <c r="X49" s="142">
        <f t="shared" si="4"/>
        <v>0</v>
      </c>
      <c r="Z49" s="175"/>
      <c r="AA49" s="175"/>
      <c r="AB49" s="176"/>
      <c r="AC49" s="176"/>
      <c r="AD49" s="176"/>
      <c r="AE49" s="175"/>
      <c r="AF49" s="176"/>
      <c r="AG49" s="171">
        <f t="shared" si="5"/>
        <v>0</v>
      </c>
      <c r="AI49" s="177"/>
      <c r="AJ49" s="169"/>
      <c r="AK49" s="168">
        <f t="shared" si="6"/>
        <v>0</v>
      </c>
      <c r="AL49" s="168">
        <f>IFERROR(VLOOKUP(B49,[3]rptBudgetaryBudgetCrossOrganiza!$A$5855:$O$6136,13,FALSE),"0")</f>
        <v>0</v>
      </c>
      <c r="AM49" s="169"/>
      <c r="AN49" s="169"/>
      <c r="AO49" s="169"/>
      <c r="AP49" s="169"/>
      <c r="AQ49" s="169">
        <f t="shared" si="7"/>
        <v>0</v>
      </c>
      <c r="AS49" s="142"/>
      <c r="AT49" s="142"/>
      <c r="AU49" s="142"/>
      <c r="AV49" s="142"/>
      <c r="AW49" s="142"/>
      <c r="AX49" s="142"/>
      <c r="AY49" s="142"/>
      <c r="AZ49" s="142">
        <f t="shared" si="8"/>
        <v>0</v>
      </c>
    </row>
    <row r="50" spans="1:52" ht="12" customHeight="1" x14ac:dyDescent="0.2">
      <c r="A50" s="193"/>
      <c r="B50" s="195" t="s">
        <v>200</v>
      </c>
      <c r="C50" s="189" t="str">
        <f t="shared" si="11"/>
        <v>45</v>
      </c>
      <c r="D50" s="191" t="str">
        <f t="shared" si="12"/>
        <v>40</v>
      </c>
      <c r="E50" s="191" t="str">
        <f t="shared" si="13"/>
        <v>000</v>
      </c>
      <c r="F50" s="143" t="str">
        <f t="shared" si="14"/>
        <v>6350.03</v>
      </c>
      <c r="G50" s="143" t="s">
        <v>341</v>
      </c>
      <c r="H50" s="163"/>
      <c r="I50" s="163"/>
      <c r="J50" s="163"/>
      <c r="K50" s="163"/>
      <c r="L50" s="163"/>
      <c r="M50" s="163"/>
      <c r="N50" s="163"/>
      <c r="O50" s="141">
        <f t="shared" si="3"/>
        <v>0</v>
      </c>
      <c r="Q50" s="173"/>
      <c r="R50" s="173"/>
      <c r="S50" s="173"/>
      <c r="T50" s="173"/>
      <c r="U50" s="173"/>
      <c r="V50" s="173"/>
      <c r="W50" s="174"/>
      <c r="X50" s="142">
        <f t="shared" si="4"/>
        <v>0</v>
      </c>
      <c r="Z50" s="175"/>
      <c r="AA50" s="175"/>
      <c r="AB50" s="176"/>
      <c r="AC50" s="176"/>
      <c r="AD50" s="176"/>
      <c r="AE50" s="175"/>
      <c r="AF50" s="176"/>
      <c r="AG50" s="171">
        <f t="shared" si="5"/>
        <v>0</v>
      </c>
      <c r="AI50" s="177"/>
      <c r="AJ50" s="169"/>
      <c r="AK50" s="168">
        <f t="shared" si="6"/>
        <v>0</v>
      </c>
      <c r="AL50" s="168">
        <f>IFERROR(VLOOKUP(B50,[3]rptBudgetaryBudgetCrossOrganiza!$A$5855:$O$6136,13,FALSE),"0")</f>
        <v>0</v>
      </c>
      <c r="AM50" s="169"/>
      <c r="AN50" s="169"/>
      <c r="AO50" s="169"/>
      <c r="AP50" s="169"/>
      <c r="AQ50" s="169">
        <f t="shared" si="7"/>
        <v>0</v>
      </c>
      <c r="AS50" s="142"/>
      <c r="AT50" s="142"/>
      <c r="AU50" s="142"/>
      <c r="AV50" s="142"/>
      <c r="AW50" s="142"/>
      <c r="AX50" s="142"/>
      <c r="AY50" s="142"/>
      <c r="AZ50" s="142">
        <f t="shared" si="8"/>
        <v>0</v>
      </c>
    </row>
    <row r="51" spans="1:52" ht="12" customHeight="1" x14ac:dyDescent="0.2">
      <c r="A51" s="193"/>
      <c r="B51" s="195" t="s">
        <v>201</v>
      </c>
      <c r="C51" s="189" t="str">
        <f t="shared" si="11"/>
        <v>45</v>
      </c>
      <c r="D51" s="191" t="str">
        <f t="shared" si="12"/>
        <v>40</v>
      </c>
      <c r="E51" s="191" t="str">
        <f t="shared" si="13"/>
        <v>000</v>
      </c>
      <c r="F51" s="143" t="str">
        <f t="shared" si="14"/>
        <v>6350.04</v>
      </c>
      <c r="G51" s="143" t="s">
        <v>342</v>
      </c>
      <c r="H51" s="163"/>
      <c r="I51" s="163"/>
      <c r="J51" s="163"/>
      <c r="K51" s="163"/>
      <c r="L51" s="163"/>
      <c r="M51" s="163"/>
      <c r="N51" s="163"/>
      <c r="O51" s="141">
        <f t="shared" si="3"/>
        <v>0</v>
      </c>
      <c r="Q51" s="173"/>
      <c r="R51" s="173"/>
      <c r="S51" s="173"/>
      <c r="T51" s="173"/>
      <c r="U51" s="173"/>
      <c r="V51" s="173"/>
      <c r="W51" s="174"/>
      <c r="X51" s="142">
        <f t="shared" si="4"/>
        <v>0</v>
      </c>
      <c r="Z51" s="175"/>
      <c r="AA51" s="175"/>
      <c r="AB51" s="176"/>
      <c r="AC51" s="176"/>
      <c r="AD51" s="176"/>
      <c r="AE51" s="175"/>
      <c r="AF51" s="176"/>
      <c r="AG51" s="171">
        <f t="shared" si="5"/>
        <v>0</v>
      </c>
      <c r="AI51" s="177"/>
      <c r="AJ51" s="169"/>
      <c r="AK51" s="168">
        <f t="shared" si="6"/>
        <v>0</v>
      </c>
      <c r="AL51" s="168">
        <f>IFERROR(VLOOKUP(B51,[3]rptBudgetaryBudgetCrossOrganiza!$A$5855:$O$6136,13,FALSE),"0")</f>
        <v>0</v>
      </c>
      <c r="AM51" s="169"/>
      <c r="AN51" s="169"/>
      <c r="AO51" s="169"/>
      <c r="AP51" s="169"/>
      <c r="AQ51" s="169">
        <f t="shared" si="7"/>
        <v>0</v>
      </c>
      <c r="AS51" s="142"/>
      <c r="AT51" s="142"/>
      <c r="AU51" s="142"/>
      <c r="AV51" s="142"/>
      <c r="AW51" s="142"/>
      <c r="AX51" s="142"/>
      <c r="AY51" s="142"/>
      <c r="AZ51" s="142">
        <f t="shared" si="8"/>
        <v>0</v>
      </c>
    </row>
    <row r="52" spans="1:52" ht="12" customHeight="1" x14ac:dyDescent="0.2">
      <c r="A52" s="193"/>
      <c r="B52" s="195" t="s">
        <v>202</v>
      </c>
      <c r="C52" s="189" t="str">
        <f t="shared" si="11"/>
        <v>45</v>
      </c>
      <c r="D52" s="191" t="str">
        <f t="shared" si="12"/>
        <v>40</v>
      </c>
      <c r="E52" s="191" t="str">
        <f t="shared" si="13"/>
        <v>000</v>
      </c>
      <c r="F52" s="143" t="str">
        <f t="shared" si="14"/>
        <v>6350.05</v>
      </c>
      <c r="G52" s="143" t="s">
        <v>343</v>
      </c>
      <c r="H52" s="163"/>
      <c r="I52" s="163"/>
      <c r="J52" s="163"/>
      <c r="K52" s="163"/>
      <c r="L52" s="163"/>
      <c r="M52" s="163"/>
      <c r="N52" s="163"/>
      <c r="O52" s="141">
        <f t="shared" si="3"/>
        <v>0</v>
      </c>
      <c r="Q52" s="173"/>
      <c r="R52" s="173"/>
      <c r="S52" s="173"/>
      <c r="T52" s="173"/>
      <c r="U52" s="173"/>
      <c r="V52" s="173"/>
      <c r="W52" s="174"/>
      <c r="X52" s="142">
        <f t="shared" si="4"/>
        <v>0</v>
      </c>
      <c r="Z52" s="175"/>
      <c r="AA52" s="175"/>
      <c r="AB52" s="176"/>
      <c r="AC52" s="176"/>
      <c r="AD52" s="176"/>
      <c r="AE52" s="175"/>
      <c r="AF52" s="176"/>
      <c r="AG52" s="171">
        <f t="shared" si="5"/>
        <v>0</v>
      </c>
      <c r="AI52" s="177"/>
      <c r="AJ52" s="169"/>
      <c r="AK52" s="168">
        <f t="shared" si="6"/>
        <v>0</v>
      </c>
      <c r="AL52" s="168">
        <f>IFERROR(VLOOKUP(B52,[3]rptBudgetaryBudgetCrossOrganiza!$A$5855:$O$6136,13,FALSE),"0")</f>
        <v>0</v>
      </c>
      <c r="AM52" s="169"/>
      <c r="AN52" s="169"/>
      <c r="AO52" s="169"/>
      <c r="AP52" s="169"/>
      <c r="AQ52" s="169">
        <f t="shared" si="7"/>
        <v>0</v>
      </c>
      <c r="AS52" s="142"/>
      <c r="AT52" s="142"/>
      <c r="AU52" s="142"/>
      <c r="AV52" s="142"/>
      <c r="AW52" s="142"/>
      <c r="AX52" s="142"/>
      <c r="AY52" s="142"/>
      <c r="AZ52" s="142">
        <f t="shared" si="8"/>
        <v>0</v>
      </c>
    </row>
    <row r="53" spans="1:52" ht="12" customHeight="1" x14ac:dyDescent="0.2">
      <c r="A53" s="193"/>
      <c r="B53" s="195" t="s">
        <v>203</v>
      </c>
      <c r="C53" s="189" t="str">
        <f t="shared" si="11"/>
        <v>45</v>
      </c>
      <c r="D53" s="191" t="str">
        <f t="shared" si="12"/>
        <v>40</v>
      </c>
      <c r="E53" s="191" t="str">
        <f t="shared" si="13"/>
        <v>000</v>
      </c>
      <c r="F53" s="143" t="str">
        <f t="shared" si="14"/>
        <v>6350.06</v>
      </c>
      <c r="G53" s="143" t="s">
        <v>344</v>
      </c>
      <c r="H53" s="163"/>
      <c r="I53" s="163"/>
      <c r="J53" s="163"/>
      <c r="K53" s="163"/>
      <c r="L53" s="163"/>
      <c r="M53" s="163"/>
      <c r="N53" s="163"/>
      <c r="O53" s="141">
        <f t="shared" si="3"/>
        <v>0</v>
      </c>
      <c r="Q53" s="173"/>
      <c r="R53" s="173"/>
      <c r="S53" s="173"/>
      <c r="T53" s="173"/>
      <c r="U53" s="173"/>
      <c r="V53" s="173"/>
      <c r="W53" s="174"/>
      <c r="X53" s="142">
        <f t="shared" si="4"/>
        <v>0</v>
      </c>
      <c r="Z53" s="175"/>
      <c r="AA53" s="175"/>
      <c r="AB53" s="176"/>
      <c r="AC53" s="176"/>
      <c r="AD53" s="176"/>
      <c r="AE53" s="175"/>
      <c r="AF53" s="176"/>
      <c r="AG53" s="171">
        <f t="shared" si="5"/>
        <v>0</v>
      </c>
      <c r="AI53" s="177"/>
      <c r="AJ53" s="169"/>
      <c r="AK53" s="168">
        <f t="shared" si="6"/>
        <v>0</v>
      </c>
      <c r="AL53" s="168">
        <f>IFERROR(VLOOKUP(B53,[3]rptBudgetaryBudgetCrossOrganiza!$A$5855:$O$6136,13,FALSE),"0")</f>
        <v>0</v>
      </c>
      <c r="AM53" s="169"/>
      <c r="AN53" s="169"/>
      <c r="AO53" s="169"/>
      <c r="AP53" s="169"/>
      <c r="AQ53" s="169">
        <f t="shared" si="7"/>
        <v>0</v>
      </c>
      <c r="AS53" s="142"/>
      <c r="AT53" s="142"/>
      <c r="AU53" s="142"/>
      <c r="AV53" s="142"/>
      <c r="AW53" s="142"/>
      <c r="AX53" s="142"/>
      <c r="AY53" s="142"/>
      <c r="AZ53" s="142">
        <f t="shared" si="8"/>
        <v>0</v>
      </c>
    </row>
    <row r="54" spans="1:52" ht="12" customHeight="1" x14ac:dyDescent="0.2">
      <c r="A54" s="193"/>
      <c r="B54" s="195" t="s">
        <v>204</v>
      </c>
      <c r="C54" s="189" t="str">
        <f t="shared" si="11"/>
        <v>45</v>
      </c>
      <c r="D54" s="191" t="str">
        <f t="shared" si="12"/>
        <v>40</v>
      </c>
      <c r="E54" s="191" t="str">
        <f t="shared" si="13"/>
        <v>000</v>
      </c>
      <c r="F54" s="143" t="str">
        <f t="shared" si="14"/>
        <v>6400.01</v>
      </c>
      <c r="G54" s="143" t="s">
        <v>345</v>
      </c>
      <c r="H54" s="163"/>
      <c r="I54" s="163"/>
      <c r="J54" s="163"/>
      <c r="K54" s="163"/>
      <c r="L54" s="163"/>
      <c r="M54" s="163"/>
      <c r="N54" s="163"/>
      <c r="O54" s="141">
        <f t="shared" si="3"/>
        <v>0</v>
      </c>
      <c r="Q54" s="173"/>
      <c r="R54" s="173"/>
      <c r="S54" s="173"/>
      <c r="T54" s="173"/>
      <c r="U54" s="173"/>
      <c r="V54" s="173"/>
      <c r="W54" s="174"/>
      <c r="X54" s="142">
        <f t="shared" si="4"/>
        <v>0</v>
      </c>
      <c r="Z54" s="175"/>
      <c r="AA54" s="175"/>
      <c r="AB54" s="176"/>
      <c r="AC54" s="176"/>
      <c r="AD54" s="176"/>
      <c r="AE54" s="175"/>
      <c r="AF54" s="176"/>
      <c r="AG54" s="171">
        <f t="shared" si="5"/>
        <v>0</v>
      </c>
      <c r="AI54" s="177"/>
      <c r="AJ54" s="169"/>
      <c r="AK54" s="168">
        <f t="shared" si="6"/>
        <v>0</v>
      </c>
      <c r="AL54" s="168">
        <f>IFERROR(VLOOKUP(B54,[3]rptBudgetaryBudgetCrossOrganiza!$A$5855:$O$6136,13,FALSE),"0")</f>
        <v>0</v>
      </c>
      <c r="AM54" s="169"/>
      <c r="AN54" s="169"/>
      <c r="AO54" s="169"/>
      <c r="AP54" s="169"/>
      <c r="AQ54" s="169">
        <f t="shared" si="7"/>
        <v>0</v>
      </c>
      <c r="AS54" s="142"/>
      <c r="AT54" s="142"/>
      <c r="AU54" s="142"/>
      <c r="AV54" s="142"/>
      <c r="AW54" s="142"/>
      <c r="AX54" s="142"/>
      <c r="AY54" s="142"/>
      <c r="AZ54" s="142">
        <f t="shared" si="8"/>
        <v>0</v>
      </c>
    </row>
    <row r="55" spans="1:52" ht="12" customHeight="1" x14ac:dyDescent="0.2">
      <c r="A55" s="193"/>
      <c r="B55" s="195" t="s">
        <v>205</v>
      </c>
      <c r="C55" s="189" t="str">
        <f t="shared" si="11"/>
        <v>45</v>
      </c>
      <c r="D55" s="191" t="str">
        <f t="shared" si="12"/>
        <v>40</v>
      </c>
      <c r="E55" s="191" t="str">
        <f t="shared" si="13"/>
        <v>000</v>
      </c>
      <c r="F55" s="143" t="str">
        <f t="shared" si="14"/>
        <v>6400.02</v>
      </c>
      <c r="G55" s="143" t="s">
        <v>346</v>
      </c>
      <c r="H55" s="163"/>
      <c r="I55" s="163"/>
      <c r="J55" s="163"/>
      <c r="K55" s="163"/>
      <c r="L55" s="163"/>
      <c r="M55" s="163"/>
      <c r="N55" s="163"/>
      <c r="O55" s="141">
        <f t="shared" si="3"/>
        <v>0</v>
      </c>
      <c r="Q55" s="173"/>
      <c r="R55" s="173"/>
      <c r="S55" s="173"/>
      <c r="T55" s="173"/>
      <c r="U55" s="173"/>
      <c r="V55" s="173"/>
      <c r="W55" s="174"/>
      <c r="X55" s="142">
        <f t="shared" si="4"/>
        <v>0</v>
      </c>
      <c r="Z55" s="175"/>
      <c r="AA55" s="175"/>
      <c r="AB55" s="176"/>
      <c r="AC55" s="176"/>
      <c r="AD55" s="176"/>
      <c r="AE55" s="175"/>
      <c r="AF55" s="176"/>
      <c r="AG55" s="171">
        <f t="shared" si="5"/>
        <v>0</v>
      </c>
      <c r="AI55" s="177"/>
      <c r="AJ55" s="169"/>
      <c r="AK55" s="168">
        <f t="shared" si="6"/>
        <v>0</v>
      </c>
      <c r="AL55" s="168">
        <f>IFERROR(VLOOKUP(B55,[3]rptBudgetaryBudgetCrossOrganiza!$A$5855:$O$6136,13,FALSE),"0")</f>
        <v>0</v>
      </c>
      <c r="AM55" s="169"/>
      <c r="AN55" s="169"/>
      <c r="AO55" s="169"/>
      <c r="AP55" s="169"/>
      <c r="AQ55" s="169">
        <f t="shared" si="7"/>
        <v>0</v>
      </c>
      <c r="AS55" s="142"/>
      <c r="AT55" s="142"/>
      <c r="AU55" s="142"/>
      <c r="AV55" s="142"/>
      <c r="AW55" s="142"/>
      <c r="AX55" s="142"/>
      <c r="AY55" s="142"/>
      <c r="AZ55" s="142">
        <f t="shared" si="8"/>
        <v>0</v>
      </c>
    </row>
    <row r="56" spans="1:52" ht="12" customHeight="1" x14ac:dyDescent="0.2">
      <c r="A56" s="193"/>
      <c r="B56" s="195" t="s">
        <v>206</v>
      </c>
      <c r="C56" s="189" t="str">
        <f t="shared" si="11"/>
        <v>45</v>
      </c>
      <c r="D56" s="191" t="str">
        <f t="shared" si="12"/>
        <v>40</v>
      </c>
      <c r="E56" s="191" t="str">
        <f t="shared" si="13"/>
        <v>000</v>
      </c>
      <c r="F56" s="143" t="str">
        <f t="shared" si="14"/>
        <v>6400.03</v>
      </c>
      <c r="G56" s="143" t="s">
        <v>347</v>
      </c>
      <c r="H56" s="163"/>
      <c r="I56" s="163"/>
      <c r="J56" s="163"/>
      <c r="K56" s="163"/>
      <c r="L56" s="163"/>
      <c r="M56" s="163"/>
      <c r="N56" s="163"/>
      <c r="O56" s="141">
        <f t="shared" si="3"/>
        <v>0</v>
      </c>
      <c r="Q56" s="173"/>
      <c r="R56" s="173"/>
      <c r="S56" s="173"/>
      <c r="T56" s="173"/>
      <c r="U56" s="173"/>
      <c r="V56" s="173"/>
      <c r="W56" s="174"/>
      <c r="X56" s="142">
        <f t="shared" si="4"/>
        <v>0</v>
      </c>
      <c r="Z56" s="175"/>
      <c r="AA56" s="175"/>
      <c r="AB56" s="176"/>
      <c r="AC56" s="176"/>
      <c r="AD56" s="176"/>
      <c r="AE56" s="175"/>
      <c r="AF56" s="176"/>
      <c r="AG56" s="171">
        <f t="shared" si="5"/>
        <v>0</v>
      </c>
      <c r="AI56" s="177"/>
      <c r="AJ56" s="169"/>
      <c r="AK56" s="168">
        <f t="shared" si="6"/>
        <v>0</v>
      </c>
      <c r="AL56" s="168">
        <f>IFERROR(VLOOKUP(B56,[3]rptBudgetaryBudgetCrossOrganiza!$A$5855:$O$6136,13,FALSE),"0")</f>
        <v>0</v>
      </c>
      <c r="AM56" s="169"/>
      <c r="AN56" s="169"/>
      <c r="AO56" s="169"/>
      <c r="AP56" s="169"/>
      <c r="AQ56" s="169">
        <f t="shared" si="7"/>
        <v>0</v>
      </c>
      <c r="AS56" s="142"/>
      <c r="AT56" s="142"/>
      <c r="AU56" s="142"/>
      <c r="AV56" s="142"/>
      <c r="AW56" s="142"/>
      <c r="AX56" s="142"/>
      <c r="AY56" s="142"/>
      <c r="AZ56" s="142">
        <f t="shared" si="8"/>
        <v>0</v>
      </c>
    </row>
    <row r="57" spans="1:52" ht="12" customHeight="1" x14ac:dyDescent="0.2">
      <c r="A57" s="193"/>
      <c r="B57" s="195" t="s">
        <v>207</v>
      </c>
      <c r="C57" s="189" t="str">
        <f t="shared" si="11"/>
        <v>45</v>
      </c>
      <c r="D57" s="191" t="str">
        <f t="shared" si="12"/>
        <v>40</v>
      </c>
      <c r="E57" s="191" t="str">
        <f t="shared" si="13"/>
        <v>000</v>
      </c>
      <c r="F57" s="143" t="str">
        <f t="shared" si="14"/>
        <v>6400.04</v>
      </c>
      <c r="G57" s="143" t="s">
        <v>348</v>
      </c>
      <c r="H57" s="163"/>
      <c r="I57" s="163"/>
      <c r="J57" s="163"/>
      <c r="K57" s="163"/>
      <c r="L57" s="163"/>
      <c r="M57" s="163"/>
      <c r="N57" s="163"/>
      <c r="O57" s="141">
        <f t="shared" si="3"/>
        <v>0</v>
      </c>
      <c r="Q57" s="173"/>
      <c r="R57" s="173"/>
      <c r="S57" s="173"/>
      <c r="T57" s="173"/>
      <c r="U57" s="173"/>
      <c r="V57" s="173"/>
      <c r="W57" s="174"/>
      <c r="X57" s="142">
        <f t="shared" si="4"/>
        <v>0</v>
      </c>
      <c r="Z57" s="175"/>
      <c r="AA57" s="175"/>
      <c r="AB57" s="176"/>
      <c r="AC57" s="176"/>
      <c r="AD57" s="176"/>
      <c r="AE57" s="175"/>
      <c r="AF57" s="176"/>
      <c r="AG57" s="171">
        <f t="shared" si="5"/>
        <v>0</v>
      </c>
      <c r="AI57" s="177"/>
      <c r="AJ57" s="169"/>
      <c r="AK57" s="168">
        <f t="shared" si="6"/>
        <v>0</v>
      </c>
      <c r="AL57" s="168">
        <f>IFERROR(VLOOKUP(B57,[3]rptBudgetaryBudgetCrossOrganiza!$A$5855:$O$6136,13,FALSE),"0")</f>
        <v>0</v>
      </c>
      <c r="AM57" s="169"/>
      <c r="AN57" s="169"/>
      <c r="AO57" s="169"/>
      <c r="AP57" s="169"/>
      <c r="AQ57" s="169">
        <f t="shared" si="7"/>
        <v>0</v>
      </c>
      <c r="AS57" s="142"/>
      <c r="AT57" s="142"/>
      <c r="AU57" s="142"/>
      <c r="AV57" s="142"/>
      <c r="AW57" s="142"/>
      <c r="AX57" s="142"/>
      <c r="AY57" s="142"/>
      <c r="AZ57" s="142">
        <f t="shared" si="8"/>
        <v>0</v>
      </c>
    </row>
    <row r="58" spans="1:52" ht="12" customHeight="1" x14ac:dyDescent="0.2">
      <c r="A58" s="193"/>
      <c r="B58" s="195" t="s">
        <v>208</v>
      </c>
      <c r="C58" s="189" t="str">
        <f t="shared" si="11"/>
        <v>45</v>
      </c>
      <c r="D58" s="191" t="str">
        <f t="shared" si="12"/>
        <v>40</v>
      </c>
      <c r="E58" s="191" t="str">
        <f t="shared" si="13"/>
        <v>000</v>
      </c>
      <c r="F58" s="143" t="str">
        <f t="shared" si="14"/>
        <v>6400.05</v>
      </c>
      <c r="G58" s="143" t="s">
        <v>349</v>
      </c>
      <c r="H58" s="163"/>
      <c r="I58" s="163"/>
      <c r="J58" s="163"/>
      <c r="K58" s="163"/>
      <c r="L58" s="163"/>
      <c r="M58" s="163"/>
      <c r="N58" s="163"/>
      <c r="O58" s="141">
        <f t="shared" si="3"/>
        <v>0</v>
      </c>
      <c r="Q58" s="173"/>
      <c r="R58" s="173"/>
      <c r="S58" s="173"/>
      <c r="T58" s="173"/>
      <c r="U58" s="173"/>
      <c r="V58" s="173"/>
      <c r="W58" s="174"/>
      <c r="X58" s="142">
        <f t="shared" si="4"/>
        <v>0</v>
      </c>
      <c r="Z58" s="175"/>
      <c r="AA58" s="175"/>
      <c r="AB58" s="176"/>
      <c r="AC58" s="176"/>
      <c r="AD58" s="176"/>
      <c r="AE58" s="175"/>
      <c r="AF58" s="176"/>
      <c r="AG58" s="171">
        <f t="shared" si="5"/>
        <v>0</v>
      </c>
      <c r="AI58" s="177"/>
      <c r="AJ58" s="169"/>
      <c r="AK58" s="168">
        <f t="shared" si="6"/>
        <v>0</v>
      </c>
      <c r="AL58" s="168">
        <f>IFERROR(VLOOKUP(B58,[3]rptBudgetaryBudgetCrossOrganiza!$A$5855:$O$6136,13,FALSE),"0")</f>
        <v>0</v>
      </c>
      <c r="AM58" s="169"/>
      <c r="AN58" s="169"/>
      <c r="AO58" s="169"/>
      <c r="AP58" s="169"/>
      <c r="AQ58" s="169">
        <f t="shared" si="7"/>
        <v>0</v>
      </c>
      <c r="AS58" s="142"/>
      <c r="AT58" s="142"/>
      <c r="AU58" s="142"/>
      <c r="AV58" s="142"/>
      <c r="AW58" s="142"/>
      <c r="AX58" s="142"/>
      <c r="AY58" s="142"/>
      <c r="AZ58" s="142">
        <f t="shared" si="8"/>
        <v>0</v>
      </c>
    </row>
    <row r="59" spans="1:52" ht="12" customHeight="1" x14ac:dyDescent="0.2">
      <c r="A59" s="193"/>
      <c r="B59" s="195" t="s">
        <v>209</v>
      </c>
      <c r="C59" s="189" t="str">
        <f t="shared" si="11"/>
        <v>45</v>
      </c>
      <c r="D59" s="191" t="str">
        <f t="shared" si="12"/>
        <v>40</v>
      </c>
      <c r="E59" s="191" t="str">
        <f t="shared" si="13"/>
        <v>000</v>
      </c>
      <c r="F59" s="143" t="str">
        <f t="shared" si="14"/>
        <v>6600.01</v>
      </c>
      <c r="G59" s="143" t="s">
        <v>350</v>
      </c>
      <c r="H59" s="163"/>
      <c r="I59" s="163"/>
      <c r="J59" s="163"/>
      <c r="K59" s="163"/>
      <c r="L59" s="163"/>
      <c r="M59" s="163"/>
      <c r="N59" s="163"/>
      <c r="O59" s="141">
        <f t="shared" si="3"/>
        <v>0</v>
      </c>
      <c r="Q59" s="173"/>
      <c r="R59" s="173"/>
      <c r="S59" s="173"/>
      <c r="T59" s="173"/>
      <c r="U59" s="173"/>
      <c r="V59" s="173"/>
      <c r="W59" s="174"/>
      <c r="X59" s="142">
        <f t="shared" si="4"/>
        <v>0</v>
      </c>
      <c r="Z59" s="175"/>
      <c r="AA59" s="175"/>
      <c r="AB59" s="176"/>
      <c r="AC59" s="176"/>
      <c r="AD59" s="176"/>
      <c r="AE59" s="175"/>
      <c r="AF59" s="176"/>
      <c r="AG59" s="171">
        <f t="shared" si="5"/>
        <v>0</v>
      </c>
      <c r="AI59" s="177"/>
      <c r="AJ59" s="169"/>
      <c r="AK59" s="168">
        <f t="shared" si="6"/>
        <v>0</v>
      </c>
      <c r="AL59" s="168">
        <f>IFERROR(VLOOKUP(B59,[3]rptBudgetaryBudgetCrossOrganiza!$A$5855:$O$6136,13,FALSE),"0")</f>
        <v>0</v>
      </c>
      <c r="AM59" s="169"/>
      <c r="AN59" s="169"/>
      <c r="AO59" s="169"/>
      <c r="AP59" s="169"/>
      <c r="AQ59" s="169">
        <f t="shared" si="7"/>
        <v>0</v>
      </c>
      <c r="AS59" s="142"/>
      <c r="AT59" s="142"/>
      <c r="AU59" s="142"/>
      <c r="AV59" s="142"/>
      <c r="AW59" s="142"/>
      <c r="AX59" s="142"/>
      <c r="AY59" s="142"/>
      <c r="AZ59" s="142">
        <f t="shared" si="8"/>
        <v>0</v>
      </c>
    </row>
    <row r="60" spans="1:52" ht="12" customHeight="1" x14ac:dyDescent="0.2">
      <c r="A60" s="193"/>
      <c r="B60" s="195" t="s">
        <v>210</v>
      </c>
      <c r="C60" s="189" t="str">
        <f t="shared" si="11"/>
        <v>45</v>
      </c>
      <c r="D60" s="191" t="str">
        <f t="shared" si="12"/>
        <v>40</v>
      </c>
      <c r="E60" s="191" t="str">
        <f t="shared" si="13"/>
        <v>000</v>
      </c>
      <c r="F60" s="143" t="str">
        <f t="shared" si="14"/>
        <v>6600.03</v>
      </c>
      <c r="G60" s="143" t="s">
        <v>351</v>
      </c>
      <c r="H60" s="163"/>
      <c r="I60" s="163"/>
      <c r="J60" s="163"/>
      <c r="K60" s="163"/>
      <c r="L60" s="163"/>
      <c r="M60" s="163"/>
      <c r="N60" s="163"/>
      <c r="O60" s="141">
        <f t="shared" si="3"/>
        <v>0</v>
      </c>
      <c r="Q60" s="173"/>
      <c r="R60" s="173"/>
      <c r="S60" s="173"/>
      <c r="T60" s="173"/>
      <c r="U60" s="173"/>
      <c r="V60" s="173"/>
      <c r="W60" s="174"/>
      <c r="X60" s="142">
        <f t="shared" si="4"/>
        <v>0</v>
      </c>
      <c r="Z60" s="175"/>
      <c r="AA60" s="175"/>
      <c r="AB60" s="176"/>
      <c r="AC60" s="176"/>
      <c r="AD60" s="176"/>
      <c r="AE60" s="175"/>
      <c r="AF60" s="176"/>
      <c r="AG60" s="171">
        <f t="shared" si="5"/>
        <v>0</v>
      </c>
      <c r="AI60" s="177"/>
      <c r="AJ60" s="169"/>
      <c r="AK60" s="168">
        <f t="shared" si="6"/>
        <v>0</v>
      </c>
      <c r="AL60" s="168">
        <f>IFERROR(VLOOKUP(B60,[3]rptBudgetaryBudgetCrossOrganiza!$A$5855:$O$6136,13,FALSE),"0")</f>
        <v>0</v>
      </c>
      <c r="AM60" s="169"/>
      <c r="AN60" s="169"/>
      <c r="AO60" s="169"/>
      <c r="AP60" s="169"/>
      <c r="AQ60" s="169">
        <f t="shared" si="7"/>
        <v>0</v>
      </c>
      <c r="AS60" s="142"/>
      <c r="AT60" s="142"/>
      <c r="AU60" s="142"/>
      <c r="AV60" s="142"/>
      <c r="AW60" s="142"/>
      <c r="AX60" s="142"/>
      <c r="AY60" s="142"/>
      <c r="AZ60" s="142">
        <f t="shared" si="8"/>
        <v>0</v>
      </c>
    </row>
    <row r="61" spans="1:52" ht="12" customHeight="1" x14ac:dyDescent="0.2">
      <c r="A61" s="193"/>
      <c r="B61" s="195" t="s">
        <v>211</v>
      </c>
      <c r="C61" s="189" t="str">
        <f t="shared" si="11"/>
        <v>45</v>
      </c>
      <c r="D61" s="191" t="str">
        <f t="shared" si="12"/>
        <v>40</v>
      </c>
      <c r="E61" s="191" t="str">
        <f t="shared" si="13"/>
        <v>000</v>
      </c>
      <c r="F61" s="143" t="str">
        <f t="shared" si="14"/>
        <v>6600.04</v>
      </c>
      <c r="G61" s="143" t="s">
        <v>352</v>
      </c>
      <c r="H61" s="163"/>
      <c r="I61" s="163"/>
      <c r="J61" s="163"/>
      <c r="K61" s="163"/>
      <c r="L61" s="163"/>
      <c r="M61" s="163"/>
      <c r="N61" s="163"/>
      <c r="O61" s="141">
        <f t="shared" si="3"/>
        <v>0</v>
      </c>
      <c r="Q61" s="173"/>
      <c r="R61" s="173"/>
      <c r="S61" s="173"/>
      <c r="T61" s="173"/>
      <c r="U61" s="173"/>
      <c r="V61" s="173"/>
      <c r="W61" s="174"/>
      <c r="X61" s="142">
        <f t="shared" si="4"/>
        <v>0</v>
      </c>
      <c r="Z61" s="175"/>
      <c r="AA61" s="175"/>
      <c r="AB61" s="176"/>
      <c r="AC61" s="176"/>
      <c r="AD61" s="176"/>
      <c r="AE61" s="175"/>
      <c r="AF61" s="176"/>
      <c r="AG61" s="171">
        <f t="shared" si="5"/>
        <v>0</v>
      </c>
      <c r="AI61" s="177"/>
      <c r="AJ61" s="169"/>
      <c r="AK61" s="168">
        <f t="shared" si="6"/>
        <v>0</v>
      </c>
      <c r="AL61" s="168">
        <f>IFERROR(VLOOKUP(B61,[3]rptBudgetaryBudgetCrossOrganiza!$A$5855:$O$6136,13,FALSE),"0")</f>
        <v>0</v>
      </c>
      <c r="AM61" s="169"/>
      <c r="AN61" s="169"/>
      <c r="AO61" s="169"/>
      <c r="AP61" s="169"/>
      <c r="AQ61" s="169">
        <f t="shared" si="7"/>
        <v>0</v>
      </c>
      <c r="AS61" s="142"/>
      <c r="AT61" s="142"/>
      <c r="AU61" s="142"/>
      <c r="AV61" s="142"/>
      <c r="AW61" s="142"/>
      <c r="AX61" s="142"/>
      <c r="AY61" s="142"/>
      <c r="AZ61" s="142">
        <f t="shared" si="8"/>
        <v>0</v>
      </c>
    </row>
    <row r="62" spans="1:52" ht="12" customHeight="1" x14ac:dyDescent="0.2">
      <c r="A62" s="193"/>
      <c r="B62" s="195" t="s">
        <v>212</v>
      </c>
      <c r="C62" s="189" t="str">
        <f t="shared" si="11"/>
        <v>45</v>
      </c>
      <c r="D62" s="191" t="str">
        <f t="shared" si="12"/>
        <v>40</v>
      </c>
      <c r="E62" s="191" t="str">
        <f t="shared" si="13"/>
        <v>000</v>
      </c>
      <c r="F62" s="143" t="str">
        <f t="shared" si="14"/>
        <v>6600.05</v>
      </c>
      <c r="G62" s="143" t="s">
        <v>353</v>
      </c>
      <c r="H62" s="163"/>
      <c r="I62" s="163"/>
      <c r="J62" s="163"/>
      <c r="K62" s="163"/>
      <c r="L62" s="163"/>
      <c r="M62" s="163"/>
      <c r="N62" s="163"/>
      <c r="O62" s="141"/>
      <c r="Q62" s="173"/>
      <c r="R62" s="173"/>
      <c r="S62" s="173"/>
      <c r="T62" s="173"/>
      <c r="U62" s="173"/>
      <c r="V62" s="173"/>
      <c r="W62" s="174"/>
      <c r="X62" s="142"/>
      <c r="Z62" s="175"/>
      <c r="AA62" s="175"/>
      <c r="AB62" s="176"/>
      <c r="AC62" s="176"/>
      <c r="AD62" s="176"/>
      <c r="AE62" s="175"/>
      <c r="AF62" s="176"/>
      <c r="AG62" s="171">
        <f t="shared" si="5"/>
        <v>0</v>
      </c>
      <c r="AI62" s="177"/>
      <c r="AJ62" s="169"/>
      <c r="AK62" s="168">
        <f t="shared" si="6"/>
        <v>0</v>
      </c>
      <c r="AL62" s="168">
        <f>IFERROR(VLOOKUP(B62,[3]rptBudgetaryBudgetCrossOrganiza!$A$5855:$O$6136,13,FALSE),"0")</f>
        <v>0</v>
      </c>
      <c r="AM62" s="169"/>
      <c r="AN62" s="169"/>
      <c r="AO62" s="169"/>
      <c r="AP62" s="169"/>
      <c r="AQ62" s="169">
        <f t="shared" si="7"/>
        <v>0</v>
      </c>
      <c r="AS62" s="142"/>
      <c r="AT62" s="142"/>
      <c r="AU62" s="142"/>
      <c r="AV62" s="142"/>
      <c r="AW62" s="142"/>
      <c r="AX62" s="142"/>
      <c r="AY62" s="142"/>
      <c r="AZ62" s="142">
        <f t="shared" si="8"/>
        <v>0</v>
      </c>
    </row>
    <row r="63" spans="1:52" ht="12" customHeight="1" x14ac:dyDescent="0.2">
      <c r="A63" s="193"/>
      <c r="B63" s="195" t="s">
        <v>213</v>
      </c>
      <c r="C63" s="189" t="str">
        <f t="shared" si="11"/>
        <v>45</v>
      </c>
      <c r="D63" s="191" t="str">
        <f t="shared" si="12"/>
        <v>40</v>
      </c>
      <c r="E63" s="191" t="str">
        <f t="shared" si="13"/>
        <v>000</v>
      </c>
      <c r="F63" s="143" t="str">
        <f t="shared" si="14"/>
        <v>6600.06</v>
      </c>
      <c r="G63" s="143" t="s">
        <v>354</v>
      </c>
      <c r="H63" s="163"/>
      <c r="I63" s="163"/>
      <c r="J63" s="163"/>
      <c r="K63" s="163"/>
      <c r="L63" s="163"/>
      <c r="M63" s="163"/>
      <c r="N63" s="163"/>
      <c r="O63" s="141"/>
      <c r="Q63" s="173"/>
      <c r="R63" s="173"/>
      <c r="S63" s="173"/>
      <c r="T63" s="173"/>
      <c r="U63" s="173"/>
      <c r="V63" s="173"/>
      <c r="W63" s="174"/>
      <c r="X63" s="142"/>
      <c r="Z63" s="175"/>
      <c r="AA63" s="175"/>
      <c r="AB63" s="176"/>
      <c r="AC63" s="176"/>
      <c r="AD63" s="176"/>
      <c r="AE63" s="175"/>
      <c r="AF63" s="176"/>
      <c r="AG63" s="171">
        <f t="shared" si="5"/>
        <v>0</v>
      </c>
      <c r="AI63" s="177"/>
      <c r="AJ63" s="169"/>
      <c r="AK63" s="168">
        <f t="shared" si="6"/>
        <v>0</v>
      </c>
      <c r="AL63" s="168">
        <f>IFERROR(VLOOKUP(B63,[3]rptBudgetaryBudgetCrossOrganiza!$A$5855:$O$6136,13,FALSE),"0")</f>
        <v>0</v>
      </c>
      <c r="AM63" s="169"/>
      <c r="AN63" s="169"/>
      <c r="AO63" s="169"/>
      <c r="AP63" s="169"/>
      <c r="AQ63" s="169">
        <f t="shared" si="7"/>
        <v>0</v>
      </c>
      <c r="AS63" s="142"/>
      <c r="AT63" s="142"/>
      <c r="AU63" s="142"/>
      <c r="AV63" s="142"/>
      <c r="AW63" s="142"/>
      <c r="AX63" s="142"/>
      <c r="AY63" s="142"/>
      <c r="AZ63" s="142">
        <f t="shared" si="8"/>
        <v>0</v>
      </c>
    </row>
    <row r="64" spans="1:52" ht="12" customHeight="1" x14ac:dyDescent="0.2">
      <c r="A64" s="193"/>
      <c r="B64" s="195" t="s">
        <v>214</v>
      </c>
      <c r="C64" s="189" t="str">
        <f t="shared" si="11"/>
        <v>45</v>
      </c>
      <c r="D64" s="191" t="str">
        <f t="shared" si="12"/>
        <v>40</v>
      </c>
      <c r="E64" s="191" t="str">
        <f t="shared" si="13"/>
        <v>000</v>
      </c>
      <c r="F64" s="143" t="str">
        <f t="shared" si="14"/>
        <v>6600.07</v>
      </c>
      <c r="G64" s="143" t="s">
        <v>355</v>
      </c>
      <c r="H64" s="163"/>
      <c r="I64" s="163"/>
      <c r="J64" s="163"/>
      <c r="K64" s="163"/>
      <c r="L64" s="163"/>
      <c r="M64" s="163"/>
      <c r="N64" s="163"/>
      <c r="O64" s="141"/>
      <c r="Q64" s="173"/>
      <c r="R64" s="173"/>
      <c r="S64" s="173"/>
      <c r="T64" s="173"/>
      <c r="U64" s="173"/>
      <c r="V64" s="173"/>
      <c r="W64" s="174"/>
      <c r="X64" s="142"/>
      <c r="Z64" s="175"/>
      <c r="AA64" s="175"/>
      <c r="AB64" s="176"/>
      <c r="AC64" s="176"/>
      <c r="AD64" s="176"/>
      <c r="AE64" s="175"/>
      <c r="AF64" s="176"/>
      <c r="AG64" s="171">
        <f t="shared" si="5"/>
        <v>0</v>
      </c>
      <c r="AI64" s="177"/>
      <c r="AJ64" s="169"/>
      <c r="AK64" s="168">
        <f t="shared" si="6"/>
        <v>0</v>
      </c>
      <c r="AL64" s="168">
        <f>IFERROR(VLOOKUP(B64,[3]rptBudgetaryBudgetCrossOrganiza!$A$5855:$O$6136,13,FALSE),"0")</f>
        <v>0</v>
      </c>
      <c r="AM64" s="169"/>
      <c r="AN64" s="169"/>
      <c r="AO64" s="169"/>
      <c r="AP64" s="169"/>
      <c r="AQ64" s="169">
        <f t="shared" si="7"/>
        <v>0</v>
      </c>
      <c r="AS64" s="142"/>
      <c r="AT64" s="142"/>
      <c r="AU64" s="142"/>
      <c r="AV64" s="142"/>
      <c r="AW64" s="142"/>
      <c r="AX64" s="142"/>
      <c r="AY64" s="142"/>
      <c r="AZ64" s="142">
        <f t="shared" si="8"/>
        <v>0</v>
      </c>
    </row>
    <row r="65" spans="1:52" ht="12" customHeight="1" x14ac:dyDescent="0.2">
      <c r="A65" s="193"/>
      <c r="B65" s="195" t="s">
        <v>215</v>
      </c>
      <c r="C65" s="189" t="str">
        <f t="shared" si="11"/>
        <v>45</v>
      </c>
      <c r="D65" s="191" t="str">
        <f t="shared" si="12"/>
        <v>40</v>
      </c>
      <c r="E65" s="191" t="str">
        <f t="shared" si="13"/>
        <v>000</v>
      </c>
      <c r="F65" s="143" t="str">
        <f t="shared" si="14"/>
        <v>6600.08</v>
      </c>
      <c r="G65" s="143" t="s">
        <v>356</v>
      </c>
      <c r="H65" s="163"/>
      <c r="I65" s="163"/>
      <c r="J65" s="163"/>
      <c r="K65" s="163"/>
      <c r="L65" s="163"/>
      <c r="M65" s="163"/>
      <c r="N65" s="163"/>
      <c r="O65" s="141"/>
      <c r="Q65" s="173"/>
      <c r="R65" s="173"/>
      <c r="S65" s="173"/>
      <c r="T65" s="173"/>
      <c r="U65" s="173"/>
      <c r="V65" s="173"/>
      <c r="W65" s="174"/>
      <c r="X65" s="142"/>
      <c r="Z65" s="175"/>
      <c r="AA65" s="175"/>
      <c r="AB65" s="176"/>
      <c r="AC65" s="176"/>
      <c r="AD65" s="176"/>
      <c r="AE65" s="175"/>
      <c r="AF65" s="176"/>
      <c r="AG65" s="171">
        <f t="shared" si="5"/>
        <v>0</v>
      </c>
      <c r="AI65" s="177"/>
      <c r="AJ65" s="169"/>
      <c r="AK65" s="168">
        <f t="shared" si="6"/>
        <v>0</v>
      </c>
      <c r="AL65" s="168">
        <f>IFERROR(VLOOKUP(B65,[3]rptBudgetaryBudgetCrossOrganiza!$A$5855:$O$6136,13,FALSE),"0")</f>
        <v>0</v>
      </c>
      <c r="AM65" s="169"/>
      <c r="AN65" s="169"/>
      <c r="AO65" s="169"/>
      <c r="AP65" s="169"/>
      <c r="AQ65" s="169">
        <f t="shared" si="7"/>
        <v>0</v>
      </c>
      <c r="AS65" s="142"/>
      <c r="AT65" s="142"/>
      <c r="AU65" s="142"/>
      <c r="AV65" s="142"/>
      <c r="AW65" s="142"/>
      <c r="AX65" s="142"/>
      <c r="AY65" s="142"/>
      <c r="AZ65" s="142">
        <f t="shared" si="8"/>
        <v>0</v>
      </c>
    </row>
    <row r="66" spans="1:52" ht="12" customHeight="1" x14ac:dyDescent="0.2">
      <c r="A66" s="193"/>
      <c r="B66" s="195" t="s">
        <v>216</v>
      </c>
      <c r="C66" s="189" t="str">
        <f t="shared" si="11"/>
        <v>45</v>
      </c>
      <c r="D66" s="191" t="str">
        <f t="shared" si="12"/>
        <v>40</v>
      </c>
      <c r="E66" s="191" t="str">
        <f t="shared" si="13"/>
        <v>000</v>
      </c>
      <c r="F66" s="143" t="str">
        <f t="shared" si="14"/>
        <v>6600.14</v>
      </c>
      <c r="G66" s="143" t="s">
        <v>357</v>
      </c>
      <c r="H66" s="163"/>
      <c r="I66" s="163"/>
      <c r="J66" s="163"/>
      <c r="K66" s="163"/>
      <c r="L66" s="163"/>
      <c r="M66" s="163"/>
      <c r="N66" s="163"/>
      <c r="O66" s="141"/>
      <c r="Q66" s="173"/>
      <c r="R66" s="173"/>
      <c r="S66" s="173"/>
      <c r="T66" s="173"/>
      <c r="U66" s="173"/>
      <c r="V66" s="173"/>
      <c r="W66" s="174"/>
      <c r="X66" s="142"/>
      <c r="Z66" s="175"/>
      <c r="AA66" s="175"/>
      <c r="AB66" s="176"/>
      <c r="AC66" s="176"/>
      <c r="AD66" s="176"/>
      <c r="AE66" s="175"/>
      <c r="AF66" s="176"/>
      <c r="AG66" s="171">
        <f t="shared" si="5"/>
        <v>0</v>
      </c>
      <c r="AI66" s="177"/>
      <c r="AJ66" s="169"/>
      <c r="AK66" s="168">
        <f t="shared" si="6"/>
        <v>0</v>
      </c>
      <c r="AL66" s="168">
        <f>IFERROR(VLOOKUP(B66,[3]rptBudgetaryBudgetCrossOrganiza!$A$5855:$O$6136,13,FALSE),"0")</f>
        <v>0</v>
      </c>
      <c r="AM66" s="169"/>
      <c r="AN66" s="169"/>
      <c r="AO66" s="169"/>
      <c r="AP66" s="169"/>
      <c r="AQ66" s="169">
        <f t="shared" si="7"/>
        <v>0</v>
      </c>
      <c r="AS66" s="142"/>
      <c r="AT66" s="142"/>
      <c r="AU66" s="142"/>
      <c r="AV66" s="142"/>
      <c r="AW66" s="142"/>
      <c r="AX66" s="142"/>
      <c r="AY66" s="142"/>
      <c r="AZ66" s="142">
        <f t="shared" si="8"/>
        <v>0</v>
      </c>
    </row>
    <row r="67" spans="1:52" ht="12" customHeight="1" x14ac:dyDescent="0.2">
      <c r="A67" s="193"/>
      <c r="B67" s="195" t="s">
        <v>217</v>
      </c>
      <c r="C67" s="189" t="str">
        <f t="shared" si="11"/>
        <v>45</v>
      </c>
      <c r="D67" s="191" t="str">
        <f t="shared" si="12"/>
        <v>40</v>
      </c>
      <c r="E67" s="191" t="str">
        <f t="shared" si="13"/>
        <v>000</v>
      </c>
      <c r="F67" s="143" t="str">
        <f t="shared" si="14"/>
        <v>6600.24</v>
      </c>
      <c r="G67" s="143" t="s">
        <v>358</v>
      </c>
      <c r="H67" s="163"/>
      <c r="I67" s="163"/>
      <c r="J67" s="163"/>
      <c r="K67" s="163"/>
      <c r="L67" s="163"/>
      <c r="M67" s="163"/>
      <c r="N67" s="163"/>
      <c r="O67" s="141"/>
      <c r="Q67" s="173"/>
      <c r="R67" s="173"/>
      <c r="S67" s="173"/>
      <c r="T67" s="173"/>
      <c r="U67" s="173"/>
      <c r="V67" s="173"/>
      <c r="W67" s="174"/>
      <c r="X67" s="142"/>
      <c r="Z67" s="175"/>
      <c r="AA67" s="175"/>
      <c r="AB67" s="176"/>
      <c r="AC67" s="176"/>
      <c r="AD67" s="176"/>
      <c r="AE67" s="175"/>
      <c r="AF67" s="176"/>
      <c r="AG67" s="171">
        <f t="shared" si="5"/>
        <v>0</v>
      </c>
      <c r="AI67" s="177"/>
      <c r="AJ67" s="169"/>
      <c r="AK67" s="168">
        <f t="shared" si="6"/>
        <v>0</v>
      </c>
      <c r="AL67" s="168">
        <f>IFERROR(VLOOKUP(B67,[3]rptBudgetaryBudgetCrossOrganiza!$A$5855:$O$6136,13,FALSE),"0")</f>
        <v>0</v>
      </c>
      <c r="AM67" s="169"/>
      <c r="AN67" s="169"/>
      <c r="AO67" s="169"/>
      <c r="AP67" s="169"/>
      <c r="AQ67" s="169">
        <f t="shared" si="7"/>
        <v>0</v>
      </c>
      <c r="AS67" s="142"/>
      <c r="AT67" s="142"/>
      <c r="AU67" s="142"/>
      <c r="AV67" s="142"/>
      <c r="AW67" s="142"/>
      <c r="AX67" s="142"/>
      <c r="AY67" s="142"/>
      <c r="AZ67" s="142">
        <f t="shared" si="8"/>
        <v>0</v>
      </c>
    </row>
    <row r="68" spans="1:52" ht="12" customHeight="1" x14ac:dyDescent="0.2">
      <c r="A68" s="193"/>
      <c r="B68" s="195" t="s">
        <v>218</v>
      </c>
      <c r="C68" s="189" t="str">
        <f t="shared" si="11"/>
        <v>45</v>
      </c>
      <c r="D68" s="191" t="str">
        <f t="shared" si="12"/>
        <v>40</v>
      </c>
      <c r="E68" s="191" t="str">
        <f t="shared" si="13"/>
        <v>000</v>
      </c>
      <c r="F68" s="143" t="str">
        <f t="shared" si="14"/>
        <v>6600.25</v>
      </c>
      <c r="G68" s="143" t="s">
        <v>359</v>
      </c>
      <c r="H68" s="163"/>
      <c r="I68" s="163"/>
      <c r="J68" s="163"/>
      <c r="K68" s="163"/>
      <c r="L68" s="163"/>
      <c r="M68" s="163"/>
      <c r="N68" s="163"/>
      <c r="O68" s="141"/>
      <c r="Q68" s="173"/>
      <c r="R68" s="173"/>
      <c r="S68" s="173"/>
      <c r="T68" s="173"/>
      <c r="U68" s="173"/>
      <c r="V68" s="173"/>
      <c r="W68" s="174"/>
      <c r="X68" s="142"/>
      <c r="Z68" s="175"/>
      <c r="AA68" s="175"/>
      <c r="AB68" s="176"/>
      <c r="AC68" s="176"/>
      <c r="AD68" s="176"/>
      <c r="AE68" s="175"/>
      <c r="AF68" s="176"/>
      <c r="AG68" s="171">
        <f t="shared" ref="AG68:AG131" si="15">AF68-AA68</f>
        <v>0</v>
      </c>
      <c r="AI68" s="177"/>
      <c r="AJ68" s="169"/>
      <c r="AK68" s="168">
        <f t="shared" ref="AK68:AK131" si="16">AJ68</f>
        <v>0</v>
      </c>
      <c r="AL68" s="168">
        <f>IFERROR(VLOOKUP(B68,[3]rptBudgetaryBudgetCrossOrganiza!$A$5855:$O$6136,13,FALSE),"0")</f>
        <v>0</v>
      </c>
      <c r="AM68" s="169"/>
      <c r="AN68" s="169"/>
      <c r="AO68" s="169"/>
      <c r="AP68" s="169"/>
      <c r="AQ68" s="169">
        <f t="shared" ref="AQ68:AQ131" si="17">AP68-AJ68</f>
        <v>0</v>
      </c>
      <c r="AS68" s="142"/>
      <c r="AT68" s="142"/>
      <c r="AU68" s="142"/>
      <c r="AV68" s="142"/>
      <c r="AW68" s="142"/>
      <c r="AX68" s="142"/>
      <c r="AY68" s="142"/>
      <c r="AZ68" s="142">
        <f t="shared" ref="AZ68:AZ131" si="18">AY68-AT68</f>
        <v>0</v>
      </c>
    </row>
    <row r="69" spans="1:52" ht="12" customHeight="1" x14ac:dyDescent="0.2">
      <c r="A69" s="193"/>
      <c r="B69" s="195" t="s">
        <v>219</v>
      </c>
      <c r="C69" s="189" t="str">
        <f t="shared" si="11"/>
        <v>45</v>
      </c>
      <c r="D69" s="191" t="str">
        <f t="shared" si="12"/>
        <v>40</v>
      </c>
      <c r="E69" s="191" t="str">
        <f t="shared" si="13"/>
        <v>000</v>
      </c>
      <c r="F69" s="143" t="str">
        <f t="shared" si="14"/>
        <v>6600.26</v>
      </c>
      <c r="G69" s="143" t="s">
        <v>360</v>
      </c>
      <c r="H69" s="163"/>
      <c r="I69" s="163"/>
      <c r="J69" s="163"/>
      <c r="K69" s="163"/>
      <c r="L69" s="163"/>
      <c r="M69" s="163"/>
      <c r="N69" s="163"/>
      <c r="O69" s="141"/>
      <c r="Q69" s="173"/>
      <c r="R69" s="173"/>
      <c r="S69" s="173"/>
      <c r="T69" s="173"/>
      <c r="U69" s="173"/>
      <c r="V69" s="173"/>
      <c r="W69" s="174"/>
      <c r="X69" s="142"/>
      <c r="Z69" s="175"/>
      <c r="AA69" s="175"/>
      <c r="AB69" s="176"/>
      <c r="AC69" s="176"/>
      <c r="AD69" s="176"/>
      <c r="AE69" s="175"/>
      <c r="AF69" s="176"/>
      <c r="AG69" s="171">
        <f t="shared" si="15"/>
        <v>0</v>
      </c>
      <c r="AI69" s="177"/>
      <c r="AJ69" s="169"/>
      <c r="AK69" s="168">
        <f t="shared" si="16"/>
        <v>0</v>
      </c>
      <c r="AL69" s="168">
        <f>IFERROR(VLOOKUP(B69,[3]rptBudgetaryBudgetCrossOrganiza!$A$5855:$O$6136,13,FALSE),"0")</f>
        <v>0</v>
      </c>
      <c r="AM69" s="169"/>
      <c r="AN69" s="169"/>
      <c r="AO69" s="169"/>
      <c r="AP69" s="169"/>
      <c r="AQ69" s="169">
        <f t="shared" si="17"/>
        <v>0</v>
      </c>
      <c r="AS69" s="142"/>
      <c r="AT69" s="142"/>
      <c r="AU69" s="142"/>
      <c r="AV69" s="142"/>
      <c r="AW69" s="142"/>
      <c r="AX69" s="142"/>
      <c r="AY69" s="142"/>
      <c r="AZ69" s="142">
        <f t="shared" si="18"/>
        <v>0</v>
      </c>
    </row>
    <row r="70" spans="1:52" ht="12" customHeight="1" x14ac:dyDescent="0.2">
      <c r="A70" s="193"/>
      <c r="B70" s="195" t="s">
        <v>220</v>
      </c>
      <c r="C70" s="189" t="str">
        <f t="shared" si="11"/>
        <v>45</v>
      </c>
      <c r="D70" s="191" t="str">
        <f t="shared" si="12"/>
        <v>40</v>
      </c>
      <c r="E70" s="191" t="str">
        <f t="shared" si="13"/>
        <v>000</v>
      </c>
      <c r="F70" s="143" t="str">
        <f t="shared" si="14"/>
        <v>6600.27</v>
      </c>
      <c r="G70" s="143" t="s">
        <v>361</v>
      </c>
      <c r="H70" s="163"/>
      <c r="I70" s="163"/>
      <c r="J70" s="163"/>
      <c r="K70" s="163"/>
      <c r="L70" s="163"/>
      <c r="M70" s="163"/>
      <c r="N70" s="163"/>
      <c r="O70" s="141"/>
      <c r="Q70" s="173"/>
      <c r="R70" s="173"/>
      <c r="S70" s="173"/>
      <c r="T70" s="173"/>
      <c r="U70" s="173"/>
      <c r="V70" s="173"/>
      <c r="W70" s="174"/>
      <c r="X70" s="142"/>
      <c r="Z70" s="175"/>
      <c r="AA70" s="175"/>
      <c r="AB70" s="176"/>
      <c r="AC70" s="176"/>
      <c r="AD70" s="176"/>
      <c r="AE70" s="175"/>
      <c r="AF70" s="176"/>
      <c r="AG70" s="171">
        <f t="shared" si="15"/>
        <v>0</v>
      </c>
      <c r="AI70" s="177"/>
      <c r="AJ70" s="169"/>
      <c r="AK70" s="168">
        <f t="shared" si="16"/>
        <v>0</v>
      </c>
      <c r="AL70" s="168">
        <f>IFERROR(VLOOKUP(B70,[3]rptBudgetaryBudgetCrossOrganiza!$A$5855:$O$6136,13,FALSE),"0")</f>
        <v>0</v>
      </c>
      <c r="AM70" s="169"/>
      <c r="AN70" s="169"/>
      <c r="AO70" s="169"/>
      <c r="AP70" s="169"/>
      <c r="AQ70" s="169">
        <f t="shared" si="17"/>
        <v>0</v>
      </c>
      <c r="AS70" s="142"/>
      <c r="AT70" s="142"/>
      <c r="AU70" s="142"/>
      <c r="AV70" s="142"/>
      <c r="AW70" s="142"/>
      <c r="AX70" s="142"/>
      <c r="AY70" s="142"/>
      <c r="AZ70" s="142">
        <f t="shared" si="18"/>
        <v>0</v>
      </c>
    </row>
    <row r="71" spans="1:52" ht="12" customHeight="1" x14ac:dyDescent="0.2">
      <c r="A71" s="193"/>
      <c r="B71" s="195" t="s">
        <v>221</v>
      </c>
      <c r="C71" s="189" t="str">
        <f t="shared" si="11"/>
        <v>45</v>
      </c>
      <c r="D71" s="191" t="str">
        <f t="shared" si="12"/>
        <v>40</v>
      </c>
      <c r="E71" s="191" t="str">
        <f t="shared" si="13"/>
        <v>000</v>
      </c>
      <c r="F71" s="143" t="str">
        <f t="shared" si="14"/>
        <v>6600.29</v>
      </c>
      <c r="G71" s="143" t="s">
        <v>362</v>
      </c>
      <c r="H71" s="163"/>
      <c r="I71" s="163"/>
      <c r="J71" s="163"/>
      <c r="K71" s="163"/>
      <c r="L71" s="163"/>
      <c r="M71" s="163"/>
      <c r="N71" s="163"/>
      <c r="O71" s="141"/>
      <c r="Q71" s="173"/>
      <c r="R71" s="173"/>
      <c r="S71" s="173"/>
      <c r="T71" s="173"/>
      <c r="U71" s="173"/>
      <c r="V71" s="173"/>
      <c r="W71" s="174"/>
      <c r="X71" s="142"/>
      <c r="Z71" s="175"/>
      <c r="AA71" s="175"/>
      <c r="AB71" s="176"/>
      <c r="AC71" s="176"/>
      <c r="AD71" s="176"/>
      <c r="AE71" s="175"/>
      <c r="AF71" s="176"/>
      <c r="AG71" s="171">
        <f t="shared" si="15"/>
        <v>0</v>
      </c>
      <c r="AI71" s="177"/>
      <c r="AJ71" s="169"/>
      <c r="AK71" s="168">
        <f t="shared" si="16"/>
        <v>0</v>
      </c>
      <c r="AL71" s="168">
        <f>IFERROR(VLOOKUP(B71,[3]rptBudgetaryBudgetCrossOrganiza!$A$5855:$O$6136,13,FALSE),"0")</f>
        <v>0</v>
      </c>
      <c r="AM71" s="169"/>
      <c r="AN71" s="169"/>
      <c r="AO71" s="169"/>
      <c r="AP71" s="169"/>
      <c r="AQ71" s="169">
        <f t="shared" si="17"/>
        <v>0</v>
      </c>
      <c r="AS71" s="142"/>
      <c r="AT71" s="142"/>
      <c r="AU71" s="142"/>
      <c r="AV71" s="142"/>
      <c r="AW71" s="142"/>
      <c r="AX71" s="142"/>
      <c r="AY71" s="142"/>
      <c r="AZ71" s="142">
        <f t="shared" si="18"/>
        <v>0</v>
      </c>
    </row>
    <row r="72" spans="1:52" ht="12" customHeight="1" x14ac:dyDescent="0.2">
      <c r="A72" s="193"/>
      <c r="B72" s="195" t="s">
        <v>222</v>
      </c>
      <c r="C72" s="189" t="str">
        <f t="shared" ref="C72:C135" si="19">MID(B72,5,2)</f>
        <v>45</v>
      </c>
      <c r="D72" s="191" t="str">
        <f t="shared" ref="D72:D135" si="20">MID(B72,8,2)</f>
        <v>40</v>
      </c>
      <c r="E72" s="191" t="str">
        <f t="shared" ref="E72:E135" si="21">MID(B72,11,3)</f>
        <v>000</v>
      </c>
      <c r="F72" s="143" t="str">
        <f t="shared" ref="F72:F135" si="22">RIGHT(B72,7)</f>
        <v>6600.30</v>
      </c>
      <c r="G72" s="143" t="s">
        <v>363</v>
      </c>
      <c r="H72" s="163"/>
      <c r="I72" s="163"/>
      <c r="J72" s="163"/>
      <c r="K72" s="163"/>
      <c r="L72" s="163"/>
      <c r="M72" s="163"/>
      <c r="N72" s="163"/>
      <c r="O72" s="141"/>
      <c r="Q72" s="173"/>
      <c r="R72" s="173"/>
      <c r="S72" s="173"/>
      <c r="T72" s="173"/>
      <c r="U72" s="173"/>
      <c r="V72" s="173"/>
      <c r="W72" s="174"/>
      <c r="X72" s="142"/>
      <c r="Z72" s="175"/>
      <c r="AA72" s="175"/>
      <c r="AB72" s="176"/>
      <c r="AC72" s="176"/>
      <c r="AD72" s="176"/>
      <c r="AE72" s="175"/>
      <c r="AF72" s="176"/>
      <c r="AG72" s="171">
        <f t="shared" si="15"/>
        <v>0</v>
      </c>
      <c r="AI72" s="177"/>
      <c r="AJ72" s="169"/>
      <c r="AK72" s="168">
        <f t="shared" si="16"/>
        <v>0</v>
      </c>
      <c r="AL72" s="168">
        <f>IFERROR(VLOOKUP(B72,[3]rptBudgetaryBudgetCrossOrganiza!$A$5855:$O$6136,13,FALSE),"0")</f>
        <v>0</v>
      </c>
      <c r="AM72" s="169"/>
      <c r="AN72" s="169"/>
      <c r="AO72" s="169"/>
      <c r="AP72" s="169"/>
      <c r="AQ72" s="169">
        <f t="shared" si="17"/>
        <v>0</v>
      </c>
      <c r="AS72" s="142"/>
      <c r="AT72" s="142"/>
      <c r="AU72" s="142"/>
      <c r="AV72" s="142"/>
      <c r="AW72" s="142"/>
      <c r="AX72" s="142"/>
      <c r="AY72" s="142"/>
      <c r="AZ72" s="142">
        <f t="shared" si="18"/>
        <v>0</v>
      </c>
    </row>
    <row r="73" spans="1:52" ht="12" customHeight="1" x14ac:dyDescent="0.2">
      <c r="A73" s="193"/>
      <c r="B73" s="195" t="s">
        <v>223</v>
      </c>
      <c r="C73" s="189" t="str">
        <f t="shared" si="19"/>
        <v>45</v>
      </c>
      <c r="D73" s="191" t="str">
        <f t="shared" si="20"/>
        <v>40</v>
      </c>
      <c r="E73" s="191" t="str">
        <f t="shared" si="21"/>
        <v>000</v>
      </c>
      <c r="F73" s="143" t="str">
        <f t="shared" si="22"/>
        <v>7000.03</v>
      </c>
      <c r="G73" s="143" t="s">
        <v>364</v>
      </c>
      <c r="H73" s="163"/>
      <c r="I73" s="163"/>
      <c r="J73" s="163"/>
      <c r="K73" s="163"/>
      <c r="L73" s="163"/>
      <c r="M73" s="163"/>
      <c r="N73" s="163"/>
      <c r="O73" s="141"/>
      <c r="Q73" s="173"/>
      <c r="R73" s="173"/>
      <c r="S73" s="173"/>
      <c r="T73" s="173"/>
      <c r="U73" s="173"/>
      <c r="V73" s="173"/>
      <c r="W73" s="174"/>
      <c r="X73" s="142"/>
      <c r="Z73" s="175"/>
      <c r="AA73" s="175"/>
      <c r="AB73" s="176"/>
      <c r="AC73" s="176"/>
      <c r="AD73" s="176"/>
      <c r="AE73" s="175"/>
      <c r="AF73" s="176"/>
      <c r="AG73" s="171">
        <f t="shared" si="15"/>
        <v>0</v>
      </c>
      <c r="AI73" s="177"/>
      <c r="AJ73" s="169"/>
      <c r="AK73" s="168">
        <f t="shared" si="16"/>
        <v>0</v>
      </c>
      <c r="AL73" s="168">
        <f>IFERROR(VLOOKUP(B73,[3]rptBudgetaryBudgetCrossOrganiza!$A$5855:$O$6136,13,FALSE),"0")</f>
        <v>0</v>
      </c>
      <c r="AM73" s="169"/>
      <c r="AN73" s="169"/>
      <c r="AO73" s="169"/>
      <c r="AP73" s="169"/>
      <c r="AQ73" s="169">
        <f t="shared" si="17"/>
        <v>0</v>
      </c>
      <c r="AS73" s="142"/>
      <c r="AT73" s="142"/>
      <c r="AU73" s="142"/>
      <c r="AV73" s="142"/>
      <c r="AW73" s="142"/>
      <c r="AX73" s="142"/>
      <c r="AY73" s="142"/>
      <c r="AZ73" s="142">
        <f t="shared" si="18"/>
        <v>0</v>
      </c>
    </row>
    <row r="74" spans="1:52" ht="12" customHeight="1" x14ac:dyDescent="0.2">
      <c r="A74" s="193"/>
      <c r="B74" s="195" t="s">
        <v>224</v>
      </c>
      <c r="C74" s="189" t="str">
        <f t="shared" si="19"/>
        <v>45</v>
      </c>
      <c r="D74" s="191" t="str">
        <f t="shared" si="20"/>
        <v>40</v>
      </c>
      <c r="E74" s="191" t="str">
        <f t="shared" si="21"/>
        <v>000</v>
      </c>
      <c r="F74" s="143" t="str">
        <f t="shared" si="22"/>
        <v>7000.04</v>
      </c>
      <c r="G74" s="143" t="s">
        <v>365</v>
      </c>
      <c r="H74" s="163"/>
      <c r="I74" s="163"/>
      <c r="J74" s="163"/>
      <c r="K74" s="163"/>
      <c r="L74" s="163"/>
      <c r="M74" s="163"/>
      <c r="N74" s="163"/>
      <c r="O74" s="141"/>
      <c r="Q74" s="173"/>
      <c r="R74" s="173"/>
      <c r="S74" s="173"/>
      <c r="T74" s="173"/>
      <c r="U74" s="173"/>
      <c r="V74" s="173"/>
      <c r="W74" s="174"/>
      <c r="X74" s="142"/>
      <c r="Z74" s="175"/>
      <c r="AA74" s="175"/>
      <c r="AB74" s="176"/>
      <c r="AC74" s="176"/>
      <c r="AD74" s="176"/>
      <c r="AE74" s="175"/>
      <c r="AF74" s="176"/>
      <c r="AG74" s="171">
        <f t="shared" si="15"/>
        <v>0</v>
      </c>
      <c r="AI74" s="177"/>
      <c r="AJ74" s="169"/>
      <c r="AK74" s="168">
        <f t="shared" si="16"/>
        <v>0</v>
      </c>
      <c r="AL74" s="168">
        <f>IFERROR(VLOOKUP(B74,[3]rptBudgetaryBudgetCrossOrganiza!$A$5855:$O$6136,13,FALSE),"0")</f>
        <v>0</v>
      </c>
      <c r="AM74" s="169"/>
      <c r="AN74" s="169"/>
      <c r="AO74" s="169"/>
      <c r="AP74" s="169"/>
      <c r="AQ74" s="169">
        <f t="shared" si="17"/>
        <v>0</v>
      </c>
      <c r="AS74" s="142"/>
      <c r="AT74" s="142"/>
      <c r="AU74" s="142"/>
      <c r="AV74" s="142"/>
      <c r="AW74" s="142"/>
      <c r="AX74" s="142"/>
      <c r="AY74" s="142"/>
      <c r="AZ74" s="142">
        <f t="shared" si="18"/>
        <v>0</v>
      </c>
    </row>
    <row r="75" spans="1:52" x14ac:dyDescent="0.2">
      <c r="B75" s="143" t="s">
        <v>225</v>
      </c>
      <c r="C75" s="189" t="str">
        <f t="shared" si="19"/>
        <v>45</v>
      </c>
      <c r="D75" s="191" t="str">
        <f t="shared" si="20"/>
        <v>40</v>
      </c>
      <c r="E75" s="191" t="str">
        <f t="shared" si="21"/>
        <v>000</v>
      </c>
      <c r="F75" s="143" t="str">
        <f t="shared" si="22"/>
        <v>7000.07</v>
      </c>
      <c r="G75" s="143" t="s">
        <v>366</v>
      </c>
      <c r="H75" s="143">
        <f>SUBTOTAL(9,H3:H74)</f>
        <v>0</v>
      </c>
      <c r="I75" s="163"/>
      <c r="J75" s="163"/>
      <c r="K75" s="163"/>
      <c r="L75" s="163"/>
      <c r="M75" s="163"/>
      <c r="N75" s="163"/>
      <c r="O75" s="141"/>
      <c r="Q75" s="173"/>
      <c r="R75" s="173"/>
      <c r="S75" s="173"/>
      <c r="T75" s="173"/>
      <c r="U75" s="173"/>
      <c r="V75" s="173"/>
      <c r="W75" s="174"/>
      <c r="X75" s="142"/>
      <c r="Z75" s="175"/>
      <c r="AA75" s="175"/>
      <c r="AB75" s="176"/>
      <c r="AC75" s="176"/>
      <c r="AD75" s="176"/>
      <c r="AE75" s="175"/>
      <c r="AF75" s="176"/>
      <c r="AG75" s="171">
        <f t="shared" si="15"/>
        <v>0</v>
      </c>
      <c r="AI75" s="177"/>
      <c r="AJ75" s="169"/>
      <c r="AK75" s="168">
        <f t="shared" si="16"/>
        <v>0</v>
      </c>
      <c r="AL75" s="168">
        <f>IFERROR(VLOOKUP(B75,[3]rptBudgetaryBudgetCrossOrganiza!$A$5855:$O$6136,13,FALSE),"0")</f>
        <v>0</v>
      </c>
      <c r="AM75" s="169"/>
      <c r="AN75" s="169"/>
      <c r="AO75" s="169"/>
      <c r="AP75" s="169"/>
      <c r="AQ75" s="169">
        <f t="shared" si="17"/>
        <v>0</v>
      </c>
      <c r="AS75" s="142"/>
      <c r="AT75" s="142"/>
      <c r="AU75" s="142"/>
      <c r="AV75" s="142"/>
      <c r="AW75" s="142"/>
      <c r="AX75" s="142"/>
      <c r="AY75" s="142"/>
      <c r="AZ75" s="142">
        <f t="shared" si="18"/>
        <v>0</v>
      </c>
    </row>
    <row r="76" spans="1:52" x14ac:dyDescent="0.2">
      <c r="B76" s="143" t="s">
        <v>226</v>
      </c>
      <c r="C76" s="189" t="str">
        <f t="shared" si="19"/>
        <v>45</v>
      </c>
      <c r="D76" s="191" t="str">
        <f t="shared" si="20"/>
        <v>40</v>
      </c>
      <c r="E76" s="191" t="str">
        <f t="shared" si="21"/>
        <v>000</v>
      </c>
      <c r="F76" s="143" t="str">
        <f t="shared" si="22"/>
        <v>7000.08</v>
      </c>
      <c r="G76" s="143" t="s">
        <v>367</v>
      </c>
      <c r="I76" s="163"/>
      <c r="J76" s="163"/>
      <c r="K76" s="163"/>
      <c r="L76" s="163"/>
      <c r="M76" s="163"/>
      <c r="N76" s="163"/>
      <c r="O76" s="141"/>
      <c r="Q76" s="173"/>
      <c r="R76" s="173"/>
      <c r="S76" s="173"/>
      <c r="T76" s="173"/>
      <c r="U76" s="173"/>
      <c r="V76" s="173"/>
      <c r="W76" s="174"/>
      <c r="X76" s="142"/>
      <c r="Z76" s="175"/>
      <c r="AA76" s="175"/>
      <c r="AB76" s="176"/>
      <c r="AC76" s="176"/>
      <c r="AD76" s="176"/>
      <c r="AE76" s="175"/>
      <c r="AF76" s="176"/>
      <c r="AG76" s="171">
        <f t="shared" si="15"/>
        <v>0</v>
      </c>
      <c r="AI76" s="177"/>
      <c r="AJ76" s="169"/>
      <c r="AK76" s="168">
        <f t="shared" si="16"/>
        <v>0</v>
      </c>
      <c r="AL76" s="168">
        <f>IFERROR(VLOOKUP(B76,[3]rptBudgetaryBudgetCrossOrganiza!$A$5855:$O$6136,13,FALSE),"0")</f>
        <v>0</v>
      </c>
      <c r="AM76" s="169"/>
      <c r="AN76" s="169"/>
      <c r="AO76" s="169"/>
      <c r="AP76" s="169"/>
      <c r="AQ76" s="169">
        <f t="shared" si="17"/>
        <v>0</v>
      </c>
      <c r="AS76" s="142"/>
      <c r="AT76" s="142"/>
      <c r="AU76" s="142"/>
      <c r="AV76" s="142"/>
      <c r="AW76" s="142"/>
      <c r="AX76" s="142"/>
      <c r="AY76" s="142"/>
      <c r="AZ76" s="142">
        <f t="shared" si="18"/>
        <v>0</v>
      </c>
    </row>
    <row r="77" spans="1:52" x14ac:dyDescent="0.2">
      <c r="B77" s="143" t="s">
        <v>227</v>
      </c>
      <c r="C77" s="189" t="str">
        <f t="shared" si="19"/>
        <v>45</v>
      </c>
      <c r="D77" s="191" t="str">
        <f t="shared" si="20"/>
        <v>40</v>
      </c>
      <c r="E77" s="191" t="str">
        <f t="shared" si="21"/>
        <v>000</v>
      </c>
      <c r="F77" s="143" t="str">
        <f t="shared" si="22"/>
        <v>7000.12</v>
      </c>
      <c r="G77" s="143" t="s">
        <v>368</v>
      </c>
      <c r="I77" s="163"/>
      <c r="J77" s="163"/>
      <c r="K77" s="163"/>
      <c r="L77" s="163"/>
      <c r="M77" s="163"/>
      <c r="N77" s="163"/>
      <c r="O77" s="141"/>
      <c r="Q77" s="173"/>
      <c r="R77" s="173"/>
      <c r="S77" s="173"/>
      <c r="T77" s="173"/>
      <c r="U77" s="173"/>
      <c r="V77" s="173"/>
      <c r="W77" s="174"/>
      <c r="X77" s="142"/>
      <c r="Z77" s="175"/>
      <c r="AA77" s="175"/>
      <c r="AB77" s="176"/>
      <c r="AC77" s="176"/>
      <c r="AD77" s="176"/>
      <c r="AE77" s="175"/>
      <c r="AF77" s="176"/>
      <c r="AG77" s="171">
        <f t="shared" si="15"/>
        <v>0</v>
      </c>
      <c r="AI77" s="177"/>
      <c r="AJ77" s="169"/>
      <c r="AK77" s="168">
        <f t="shared" si="16"/>
        <v>0</v>
      </c>
      <c r="AL77" s="168">
        <f>IFERROR(VLOOKUP(B77,[3]rptBudgetaryBudgetCrossOrganiza!$A$5855:$O$6136,13,FALSE),"0")</f>
        <v>0</v>
      </c>
      <c r="AM77" s="169"/>
      <c r="AN77" s="169"/>
      <c r="AO77" s="169"/>
      <c r="AP77" s="169"/>
      <c r="AQ77" s="169">
        <f t="shared" si="17"/>
        <v>0</v>
      </c>
      <c r="AS77" s="142"/>
      <c r="AT77" s="142"/>
      <c r="AU77" s="142"/>
      <c r="AV77" s="142"/>
      <c r="AW77" s="142"/>
      <c r="AX77" s="142"/>
      <c r="AY77" s="142"/>
      <c r="AZ77" s="142">
        <f t="shared" si="18"/>
        <v>0</v>
      </c>
    </row>
    <row r="78" spans="1:52" x14ac:dyDescent="0.2">
      <c r="B78" s="143" t="s">
        <v>228</v>
      </c>
      <c r="C78" s="189" t="str">
        <f t="shared" si="19"/>
        <v>45</v>
      </c>
      <c r="D78" s="191" t="str">
        <f t="shared" si="20"/>
        <v>40</v>
      </c>
      <c r="E78" s="191" t="str">
        <f t="shared" si="21"/>
        <v>000</v>
      </c>
      <c r="F78" s="143" t="str">
        <f t="shared" si="22"/>
        <v>7000.99</v>
      </c>
      <c r="G78" s="143" t="s">
        <v>369</v>
      </c>
      <c r="I78" s="163"/>
      <c r="J78" s="163"/>
      <c r="K78" s="163"/>
      <c r="L78" s="163"/>
      <c r="M78" s="163"/>
      <c r="N78" s="163"/>
      <c r="O78" s="141"/>
      <c r="Q78" s="173"/>
      <c r="R78" s="173"/>
      <c r="S78" s="173"/>
      <c r="T78" s="173"/>
      <c r="U78" s="173"/>
      <c r="V78" s="173"/>
      <c r="W78" s="174"/>
      <c r="X78" s="142"/>
      <c r="Z78" s="175"/>
      <c r="AA78" s="175"/>
      <c r="AB78" s="176"/>
      <c r="AC78" s="176"/>
      <c r="AD78" s="176"/>
      <c r="AE78" s="175"/>
      <c r="AF78" s="176"/>
      <c r="AG78" s="171">
        <f t="shared" si="15"/>
        <v>0</v>
      </c>
      <c r="AI78" s="177"/>
      <c r="AJ78" s="169"/>
      <c r="AK78" s="168">
        <f t="shared" si="16"/>
        <v>0</v>
      </c>
      <c r="AL78" s="168">
        <f>IFERROR(VLOOKUP(B78,[3]rptBudgetaryBudgetCrossOrganiza!$A$5855:$O$6136,13,FALSE),"0")</f>
        <v>0</v>
      </c>
      <c r="AM78" s="169"/>
      <c r="AN78" s="169"/>
      <c r="AO78" s="169"/>
      <c r="AP78" s="169"/>
      <c r="AQ78" s="169">
        <f t="shared" si="17"/>
        <v>0</v>
      </c>
      <c r="AS78" s="142"/>
      <c r="AT78" s="142"/>
      <c r="AU78" s="142"/>
      <c r="AV78" s="142"/>
      <c r="AW78" s="142"/>
      <c r="AX78" s="142"/>
      <c r="AY78" s="142"/>
      <c r="AZ78" s="142">
        <f t="shared" si="18"/>
        <v>0</v>
      </c>
    </row>
    <row r="79" spans="1:52" x14ac:dyDescent="0.2">
      <c r="B79" s="143" t="s">
        <v>229</v>
      </c>
      <c r="C79" s="189" t="str">
        <f t="shared" si="19"/>
        <v>45</v>
      </c>
      <c r="D79" s="191" t="str">
        <f t="shared" si="20"/>
        <v>41</v>
      </c>
      <c r="E79" s="191" t="str">
        <f t="shared" si="21"/>
        <v>000</v>
      </c>
      <c r="F79" s="143" t="str">
        <f t="shared" si="22"/>
        <v>5000.01</v>
      </c>
      <c r="G79" s="143" t="s">
        <v>300</v>
      </c>
      <c r="I79" s="163"/>
      <c r="J79" s="163"/>
      <c r="K79" s="163"/>
      <c r="L79" s="163"/>
      <c r="M79" s="163"/>
      <c r="N79" s="163"/>
      <c r="O79" s="141"/>
      <c r="Q79" s="173"/>
      <c r="R79" s="173"/>
      <c r="S79" s="173"/>
      <c r="T79" s="173"/>
      <c r="U79" s="173"/>
      <c r="V79" s="173"/>
      <c r="W79" s="174"/>
      <c r="X79" s="142"/>
      <c r="Z79" s="175"/>
      <c r="AA79" s="175"/>
      <c r="AB79" s="176"/>
      <c r="AC79" s="176"/>
      <c r="AD79" s="176"/>
      <c r="AE79" s="175"/>
      <c r="AF79" s="176"/>
      <c r="AG79" s="171">
        <f t="shared" si="15"/>
        <v>0</v>
      </c>
      <c r="AI79" s="177"/>
      <c r="AJ79" s="169"/>
      <c r="AK79" s="168">
        <f t="shared" si="16"/>
        <v>0</v>
      </c>
      <c r="AL79" s="168">
        <f>IFERROR(VLOOKUP(B79,[3]rptBudgetaryBudgetCrossOrganiza!$A$5855:$O$6136,13,FALSE),"0")</f>
        <v>0</v>
      </c>
      <c r="AM79" s="169"/>
      <c r="AN79" s="169"/>
      <c r="AO79" s="169"/>
      <c r="AP79" s="169"/>
      <c r="AQ79" s="169">
        <f t="shared" si="17"/>
        <v>0</v>
      </c>
      <c r="AS79" s="142"/>
      <c r="AT79" s="142"/>
      <c r="AU79" s="142"/>
      <c r="AV79" s="142"/>
      <c r="AW79" s="142"/>
      <c r="AX79" s="142"/>
      <c r="AY79" s="142"/>
      <c r="AZ79" s="142">
        <f t="shared" si="18"/>
        <v>0</v>
      </c>
    </row>
    <row r="80" spans="1:52" x14ac:dyDescent="0.2">
      <c r="B80" s="143" t="s">
        <v>230</v>
      </c>
      <c r="C80" s="189" t="str">
        <f t="shared" si="19"/>
        <v>45</v>
      </c>
      <c r="D80" s="191" t="str">
        <f t="shared" si="20"/>
        <v>41</v>
      </c>
      <c r="E80" s="191" t="str">
        <f t="shared" si="21"/>
        <v>000</v>
      </c>
      <c r="F80" s="143" t="str">
        <f t="shared" si="22"/>
        <v>5000.02</v>
      </c>
      <c r="G80" s="143" t="s">
        <v>301</v>
      </c>
      <c r="I80" s="163"/>
      <c r="J80" s="163"/>
      <c r="K80" s="163"/>
      <c r="L80" s="163"/>
      <c r="M80" s="163"/>
      <c r="N80" s="163"/>
      <c r="O80" s="141"/>
      <c r="Q80" s="173"/>
      <c r="R80" s="173"/>
      <c r="S80" s="173"/>
      <c r="T80" s="173"/>
      <c r="U80" s="173"/>
      <c r="V80" s="173"/>
      <c r="W80" s="174"/>
      <c r="X80" s="142"/>
      <c r="Z80" s="175"/>
      <c r="AA80" s="175"/>
      <c r="AB80" s="176"/>
      <c r="AC80" s="176"/>
      <c r="AD80" s="176"/>
      <c r="AE80" s="175"/>
      <c r="AF80" s="176"/>
      <c r="AG80" s="171">
        <f t="shared" si="15"/>
        <v>0</v>
      </c>
      <c r="AI80" s="177"/>
      <c r="AJ80" s="169"/>
      <c r="AK80" s="168">
        <f t="shared" si="16"/>
        <v>0</v>
      </c>
      <c r="AL80" s="168">
        <f>IFERROR(VLOOKUP(B80,[3]rptBudgetaryBudgetCrossOrganiza!$A$5855:$O$6136,13,FALSE),"0")</f>
        <v>0</v>
      </c>
      <c r="AM80" s="169"/>
      <c r="AN80" s="169"/>
      <c r="AO80" s="169"/>
      <c r="AP80" s="169"/>
      <c r="AQ80" s="169">
        <f t="shared" si="17"/>
        <v>0</v>
      </c>
      <c r="AS80" s="142"/>
      <c r="AT80" s="142"/>
      <c r="AU80" s="142"/>
      <c r="AV80" s="142"/>
      <c r="AW80" s="142"/>
      <c r="AX80" s="142"/>
      <c r="AY80" s="142"/>
      <c r="AZ80" s="142">
        <f t="shared" si="18"/>
        <v>0</v>
      </c>
    </row>
    <row r="81" spans="2:52" x14ac:dyDescent="0.2">
      <c r="B81" s="143" t="s">
        <v>231</v>
      </c>
      <c r="C81" s="189" t="str">
        <f t="shared" si="19"/>
        <v>45</v>
      </c>
      <c r="D81" s="191" t="str">
        <f t="shared" si="20"/>
        <v>41</v>
      </c>
      <c r="E81" s="191" t="str">
        <f t="shared" si="21"/>
        <v>000</v>
      </c>
      <c r="F81" s="143" t="str">
        <f t="shared" si="22"/>
        <v>5000.03</v>
      </c>
      <c r="G81" s="143" t="s">
        <v>302</v>
      </c>
      <c r="I81" s="163"/>
      <c r="J81" s="163"/>
      <c r="K81" s="163"/>
      <c r="L81" s="163"/>
      <c r="M81" s="163"/>
      <c r="N81" s="163"/>
      <c r="O81" s="141"/>
      <c r="Q81" s="173"/>
      <c r="R81" s="173"/>
      <c r="S81" s="173"/>
      <c r="T81" s="173"/>
      <c r="U81" s="173"/>
      <c r="V81" s="173"/>
      <c r="W81" s="174"/>
      <c r="X81" s="142"/>
      <c r="Z81" s="175"/>
      <c r="AA81" s="175"/>
      <c r="AB81" s="176"/>
      <c r="AC81" s="176"/>
      <c r="AD81" s="176"/>
      <c r="AE81" s="175"/>
      <c r="AF81" s="176"/>
      <c r="AG81" s="171">
        <f t="shared" si="15"/>
        <v>0</v>
      </c>
      <c r="AI81" s="177"/>
      <c r="AJ81" s="169"/>
      <c r="AK81" s="168">
        <f t="shared" si="16"/>
        <v>0</v>
      </c>
      <c r="AL81" s="168">
        <f>IFERROR(VLOOKUP(B81,[3]rptBudgetaryBudgetCrossOrganiza!$A$5855:$O$6136,13,FALSE),"0")</f>
        <v>0</v>
      </c>
      <c r="AM81" s="169"/>
      <c r="AN81" s="169"/>
      <c r="AO81" s="169"/>
      <c r="AP81" s="169"/>
      <c r="AQ81" s="169">
        <f t="shared" si="17"/>
        <v>0</v>
      </c>
      <c r="AS81" s="142"/>
      <c r="AT81" s="142"/>
      <c r="AU81" s="142"/>
      <c r="AV81" s="142"/>
      <c r="AW81" s="142"/>
      <c r="AX81" s="142"/>
      <c r="AY81" s="142"/>
      <c r="AZ81" s="142">
        <f t="shared" si="18"/>
        <v>0</v>
      </c>
    </row>
    <row r="82" spans="2:52" x14ac:dyDescent="0.2">
      <c r="B82" s="143" t="s">
        <v>232</v>
      </c>
      <c r="C82" s="189" t="str">
        <f t="shared" si="19"/>
        <v>45</v>
      </c>
      <c r="D82" s="191" t="str">
        <f t="shared" si="20"/>
        <v>41</v>
      </c>
      <c r="E82" s="191" t="str">
        <f t="shared" si="21"/>
        <v>000</v>
      </c>
      <c r="F82" s="143" t="str">
        <f t="shared" si="22"/>
        <v>5000.04</v>
      </c>
      <c r="G82" s="143" t="s">
        <v>303</v>
      </c>
      <c r="I82" s="163"/>
      <c r="J82" s="163"/>
      <c r="K82" s="163"/>
      <c r="L82" s="163"/>
      <c r="M82" s="163"/>
      <c r="N82" s="163"/>
      <c r="O82" s="141"/>
      <c r="Q82" s="173"/>
      <c r="R82" s="173"/>
      <c r="S82" s="173"/>
      <c r="T82" s="173"/>
      <c r="U82" s="173"/>
      <c r="V82" s="173"/>
      <c r="W82" s="174"/>
      <c r="X82" s="142"/>
      <c r="Z82" s="175"/>
      <c r="AA82" s="175"/>
      <c r="AB82" s="176"/>
      <c r="AC82" s="176"/>
      <c r="AD82" s="176"/>
      <c r="AE82" s="175"/>
      <c r="AF82" s="176"/>
      <c r="AG82" s="171">
        <f t="shared" si="15"/>
        <v>0</v>
      </c>
      <c r="AI82" s="177"/>
      <c r="AJ82" s="169"/>
      <c r="AK82" s="168">
        <f t="shared" si="16"/>
        <v>0</v>
      </c>
      <c r="AL82" s="168">
        <f>IFERROR(VLOOKUP(B82,[3]rptBudgetaryBudgetCrossOrganiza!$A$5855:$O$6136,13,FALSE),"0")</f>
        <v>0</v>
      </c>
      <c r="AM82" s="169"/>
      <c r="AN82" s="169"/>
      <c r="AO82" s="169"/>
      <c r="AP82" s="169"/>
      <c r="AQ82" s="169">
        <f t="shared" si="17"/>
        <v>0</v>
      </c>
      <c r="AS82" s="142"/>
      <c r="AT82" s="142"/>
      <c r="AU82" s="142"/>
      <c r="AV82" s="142"/>
      <c r="AW82" s="142"/>
      <c r="AX82" s="142"/>
      <c r="AY82" s="142"/>
      <c r="AZ82" s="142">
        <f t="shared" si="18"/>
        <v>0</v>
      </c>
    </row>
    <row r="83" spans="2:52" x14ac:dyDescent="0.2">
      <c r="B83" s="143" t="s">
        <v>233</v>
      </c>
      <c r="C83" s="189" t="str">
        <f t="shared" si="19"/>
        <v>45</v>
      </c>
      <c r="D83" s="191" t="str">
        <f t="shared" si="20"/>
        <v>41</v>
      </c>
      <c r="E83" s="191" t="str">
        <f t="shared" si="21"/>
        <v>000</v>
      </c>
      <c r="F83" s="143" t="str">
        <f t="shared" si="22"/>
        <v>5000.06</v>
      </c>
      <c r="G83" s="143" t="s">
        <v>304</v>
      </c>
      <c r="I83" s="163"/>
      <c r="J83" s="163"/>
      <c r="K83" s="163"/>
      <c r="L83" s="163"/>
      <c r="M83" s="163"/>
      <c r="N83" s="163"/>
      <c r="O83" s="141"/>
      <c r="Q83" s="173"/>
      <c r="R83" s="173"/>
      <c r="S83" s="173"/>
      <c r="T83" s="173"/>
      <c r="U83" s="173"/>
      <c r="V83" s="173"/>
      <c r="W83" s="174"/>
      <c r="X83" s="142"/>
      <c r="Z83" s="175"/>
      <c r="AA83" s="175"/>
      <c r="AB83" s="176"/>
      <c r="AC83" s="176"/>
      <c r="AD83" s="176"/>
      <c r="AE83" s="175"/>
      <c r="AF83" s="176"/>
      <c r="AG83" s="171">
        <f t="shared" si="15"/>
        <v>0</v>
      </c>
      <c r="AI83" s="177"/>
      <c r="AJ83" s="169"/>
      <c r="AK83" s="168">
        <f t="shared" si="16"/>
        <v>0</v>
      </c>
      <c r="AL83" s="168">
        <f>IFERROR(VLOOKUP(B83,[3]rptBudgetaryBudgetCrossOrganiza!$A$5855:$O$6136,13,FALSE),"0")</f>
        <v>0</v>
      </c>
      <c r="AM83" s="169"/>
      <c r="AN83" s="169"/>
      <c r="AO83" s="169"/>
      <c r="AP83" s="169"/>
      <c r="AQ83" s="169">
        <f t="shared" si="17"/>
        <v>0</v>
      </c>
      <c r="AS83" s="142"/>
      <c r="AT83" s="142"/>
      <c r="AU83" s="142"/>
      <c r="AV83" s="142"/>
      <c r="AW83" s="142"/>
      <c r="AX83" s="142"/>
      <c r="AY83" s="142"/>
      <c r="AZ83" s="142">
        <f t="shared" si="18"/>
        <v>0</v>
      </c>
    </row>
    <row r="84" spans="2:52" x14ac:dyDescent="0.2">
      <c r="B84" s="143" t="s">
        <v>234</v>
      </c>
      <c r="C84" s="189" t="str">
        <f t="shared" si="19"/>
        <v>45</v>
      </c>
      <c r="D84" s="191" t="str">
        <f t="shared" si="20"/>
        <v>41</v>
      </c>
      <c r="E84" s="191" t="str">
        <f t="shared" si="21"/>
        <v>000</v>
      </c>
      <c r="F84" s="143" t="str">
        <f t="shared" si="22"/>
        <v>5000.07</v>
      </c>
      <c r="G84" s="143" t="s">
        <v>305</v>
      </c>
      <c r="I84" s="163"/>
      <c r="J84" s="163"/>
      <c r="K84" s="163"/>
      <c r="L84" s="163"/>
      <c r="M84" s="163"/>
      <c r="N84" s="163"/>
      <c r="O84" s="141"/>
      <c r="Q84" s="173"/>
      <c r="R84" s="173"/>
      <c r="S84" s="173"/>
      <c r="T84" s="173"/>
      <c r="U84" s="173"/>
      <c r="V84" s="173"/>
      <c r="W84" s="174"/>
      <c r="X84" s="142"/>
      <c r="Z84" s="175"/>
      <c r="AA84" s="175"/>
      <c r="AB84" s="176"/>
      <c r="AC84" s="176"/>
      <c r="AD84" s="176"/>
      <c r="AE84" s="175"/>
      <c r="AF84" s="176"/>
      <c r="AG84" s="171">
        <f t="shared" si="15"/>
        <v>0</v>
      </c>
      <c r="AI84" s="177"/>
      <c r="AJ84" s="169"/>
      <c r="AK84" s="168">
        <f t="shared" si="16"/>
        <v>0</v>
      </c>
      <c r="AL84" s="168">
        <f>IFERROR(VLOOKUP(B84,[3]rptBudgetaryBudgetCrossOrganiza!$A$5855:$O$6136,13,FALSE),"0")</f>
        <v>0</v>
      </c>
      <c r="AM84" s="169"/>
      <c r="AN84" s="169"/>
      <c r="AO84" s="169"/>
      <c r="AP84" s="169"/>
      <c r="AQ84" s="169">
        <f t="shared" si="17"/>
        <v>0</v>
      </c>
      <c r="AS84" s="142"/>
      <c r="AT84" s="142"/>
      <c r="AU84" s="142"/>
      <c r="AV84" s="142"/>
      <c r="AW84" s="142"/>
      <c r="AX84" s="142"/>
      <c r="AY84" s="142"/>
      <c r="AZ84" s="142">
        <f t="shared" si="18"/>
        <v>0</v>
      </c>
    </row>
    <row r="85" spans="2:52" x14ac:dyDescent="0.2">
      <c r="B85" s="143" t="s">
        <v>235</v>
      </c>
      <c r="C85" s="189" t="str">
        <f t="shared" si="19"/>
        <v>45</v>
      </c>
      <c r="D85" s="191" t="str">
        <f t="shared" si="20"/>
        <v>41</v>
      </c>
      <c r="E85" s="191" t="str">
        <f t="shared" si="21"/>
        <v>000</v>
      </c>
      <c r="F85" s="143" t="str">
        <f t="shared" si="22"/>
        <v>5000.08</v>
      </c>
      <c r="G85" s="143" t="s">
        <v>306</v>
      </c>
      <c r="I85" s="163"/>
      <c r="J85" s="163"/>
      <c r="K85" s="163"/>
      <c r="L85" s="163"/>
      <c r="M85" s="163"/>
      <c r="N85" s="163"/>
      <c r="O85" s="141"/>
      <c r="Q85" s="173"/>
      <c r="R85" s="173"/>
      <c r="S85" s="173"/>
      <c r="T85" s="173"/>
      <c r="U85" s="173"/>
      <c r="V85" s="173"/>
      <c r="W85" s="174"/>
      <c r="X85" s="142"/>
      <c r="Z85" s="175"/>
      <c r="AA85" s="175"/>
      <c r="AB85" s="176"/>
      <c r="AC85" s="176"/>
      <c r="AD85" s="176"/>
      <c r="AE85" s="175"/>
      <c r="AF85" s="176"/>
      <c r="AG85" s="171">
        <f t="shared" si="15"/>
        <v>0</v>
      </c>
      <c r="AI85" s="177"/>
      <c r="AJ85" s="169"/>
      <c r="AK85" s="168">
        <f t="shared" si="16"/>
        <v>0</v>
      </c>
      <c r="AL85" s="168">
        <f>IFERROR(VLOOKUP(B85,[3]rptBudgetaryBudgetCrossOrganiza!$A$5855:$O$6136,13,FALSE),"0")</f>
        <v>0</v>
      </c>
      <c r="AM85" s="169"/>
      <c r="AN85" s="169"/>
      <c r="AO85" s="169"/>
      <c r="AP85" s="169"/>
      <c r="AQ85" s="169">
        <f t="shared" si="17"/>
        <v>0</v>
      </c>
      <c r="AS85" s="142"/>
      <c r="AT85" s="142"/>
      <c r="AU85" s="142"/>
      <c r="AV85" s="142"/>
      <c r="AW85" s="142"/>
      <c r="AX85" s="142"/>
      <c r="AY85" s="142"/>
      <c r="AZ85" s="142">
        <f t="shared" si="18"/>
        <v>0</v>
      </c>
    </row>
    <row r="86" spans="2:52" x14ac:dyDescent="0.2">
      <c r="B86" s="143" t="s">
        <v>236</v>
      </c>
      <c r="C86" s="189" t="str">
        <f t="shared" si="19"/>
        <v>45</v>
      </c>
      <c r="D86" s="191" t="str">
        <f t="shared" si="20"/>
        <v>41</v>
      </c>
      <c r="E86" s="191" t="str">
        <f t="shared" si="21"/>
        <v>000</v>
      </c>
      <c r="F86" s="143" t="str">
        <f t="shared" si="22"/>
        <v>5000.11</v>
      </c>
      <c r="G86" s="143" t="s">
        <v>307</v>
      </c>
      <c r="I86" s="163"/>
      <c r="J86" s="163"/>
      <c r="K86" s="163"/>
      <c r="L86" s="163"/>
      <c r="M86" s="163"/>
      <c r="N86" s="163"/>
      <c r="O86" s="141"/>
      <c r="Q86" s="173"/>
      <c r="R86" s="173"/>
      <c r="S86" s="173"/>
      <c r="T86" s="173"/>
      <c r="U86" s="173"/>
      <c r="V86" s="173"/>
      <c r="W86" s="174"/>
      <c r="X86" s="142"/>
      <c r="Z86" s="175"/>
      <c r="AA86" s="175"/>
      <c r="AB86" s="176"/>
      <c r="AC86" s="176"/>
      <c r="AD86" s="176"/>
      <c r="AE86" s="175"/>
      <c r="AF86" s="176"/>
      <c r="AG86" s="171">
        <f t="shared" si="15"/>
        <v>0</v>
      </c>
      <c r="AI86" s="177"/>
      <c r="AJ86" s="169"/>
      <c r="AK86" s="168">
        <f t="shared" si="16"/>
        <v>0</v>
      </c>
      <c r="AL86" s="168">
        <f>IFERROR(VLOOKUP(B86,[3]rptBudgetaryBudgetCrossOrganiza!$A$5855:$O$6136,13,FALSE),"0")</f>
        <v>0</v>
      </c>
      <c r="AM86" s="169"/>
      <c r="AN86" s="169"/>
      <c r="AO86" s="169"/>
      <c r="AP86" s="169"/>
      <c r="AQ86" s="169">
        <f t="shared" si="17"/>
        <v>0</v>
      </c>
      <c r="AS86" s="142"/>
      <c r="AT86" s="142"/>
      <c r="AU86" s="142"/>
      <c r="AV86" s="142"/>
      <c r="AW86" s="142"/>
      <c r="AX86" s="142"/>
      <c r="AY86" s="142"/>
      <c r="AZ86" s="142">
        <f t="shared" si="18"/>
        <v>0</v>
      </c>
    </row>
    <row r="87" spans="2:52" x14ac:dyDescent="0.2">
      <c r="B87" s="143" t="s">
        <v>237</v>
      </c>
      <c r="C87" s="189" t="str">
        <f t="shared" si="19"/>
        <v>45</v>
      </c>
      <c r="D87" s="191" t="str">
        <f t="shared" si="20"/>
        <v>41</v>
      </c>
      <c r="E87" s="191" t="str">
        <f t="shared" si="21"/>
        <v>000</v>
      </c>
      <c r="F87" s="143" t="str">
        <f t="shared" si="22"/>
        <v>5000.99</v>
      </c>
      <c r="G87" s="143" t="s">
        <v>308</v>
      </c>
      <c r="I87" s="163"/>
      <c r="J87" s="163"/>
      <c r="K87" s="163"/>
      <c r="L87" s="163"/>
      <c r="M87" s="163"/>
      <c r="N87" s="163"/>
      <c r="O87" s="141"/>
      <c r="Q87" s="173"/>
      <c r="R87" s="173"/>
      <c r="S87" s="173"/>
      <c r="T87" s="173"/>
      <c r="U87" s="173"/>
      <c r="V87" s="173"/>
      <c r="W87" s="174"/>
      <c r="X87" s="142"/>
      <c r="Z87" s="175"/>
      <c r="AA87" s="175"/>
      <c r="AB87" s="176"/>
      <c r="AC87" s="176"/>
      <c r="AD87" s="176"/>
      <c r="AE87" s="175"/>
      <c r="AF87" s="176"/>
      <c r="AG87" s="171">
        <f t="shared" si="15"/>
        <v>0</v>
      </c>
      <c r="AI87" s="177"/>
      <c r="AJ87" s="169"/>
      <c r="AK87" s="168">
        <f t="shared" si="16"/>
        <v>0</v>
      </c>
      <c r="AL87" s="168">
        <f>IFERROR(VLOOKUP(B87,[3]rptBudgetaryBudgetCrossOrganiza!$A$5855:$O$6136,13,FALSE),"0")</f>
        <v>0</v>
      </c>
      <c r="AM87" s="169"/>
      <c r="AN87" s="169"/>
      <c r="AO87" s="169"/>
      <c r="AP87" s="169"/>
      <c r="AQ87" s="169">
        <f t="shared" si="17"/>
        <v>0</v>
      </c>
      <c r="AS87" s="142"/>
      <c r="AT87" s="142"/>
      <c r="AU87" s="142"/>
      <c r="AV87" s="142"/>
      <c r="AW87" s="142"/>
      <c r="AX87" s="142"/>
      <c r="AY87" s="142"/>
      <c r="AZ87" s="142">
        <f t="shared" si="18"/>
        <v>0</v>
      </c>
    </row>
    <row r="88" spans="2:52" x14ac:dyDescent="0.2">
      <c r="B88" s="143" t="s">
        <v>238</v>
      </c>
      <c r="C88" s="189" t="str">
        <f t="shared" si="19"/>
        <v>45</v>
      </c>
      <c r="D88" s="191" t="str">
        <f t="shared" si="20"/>
        <v>41</v>
      </c>
      <c r="E88" s="191" t="str">
        <f t="shared" si="21"/>
        <v>000</v>
      </c>
      <c r="F88" s="143" t="str">
        <f t="shared" si="22"/>
        <v>5100.00</v>
      </c>
      <c r="G88" s="143" t="s">
        <v>309</v>
      </c>
      <c r="I88" s="163"/>
      <c r="J88" s="163"/>
      <c r="K88" s="163"/>
      <c r="L88" s="163"/>
      <c r="M88" s="163"/>
      <c r="N88" s="163"/>
      <c r="O88" s="141"/>
      <c r="Q88" s="173"/>
      <c r="R88" s="173"/>
      <c r="S88" s="173"/>
      <c r="T88" s="173"/>
      <c r="U88" s="173"/>
      <c r="V88" s="173"/>
      <c r="W88" s="174"/>
      <c r="X88" s="142"/>
      <c r="Z88" s="175"/>
      <c r="AA88" s="175"/>
      <c r="AB88" s="176"/>
      <c r="AC88" s="176"/>
      <c r="AD88" s="176"/>
      <c r="AE88" s="175"/>
      <c r="AF88" s="176"/>
      <c r="AG88" s="171">
        <f t="shared" si="15"/>
        <v>0</v>
      </c>
      <c r="AI88" s="177"/>
      <c r="AJ88" s="169"/>
      <c r="AK88" s="168">
        <f t="shared" si="16"/>
        <v>0</v>
      </c>
      <c r="AL88" s="168">
        <f>IFERROR(VLOOKUP(B88,[3]rptBudgetaryBudgetCrossOrganiza!$A$5855:$O$6136,13,FALSE),"0")</f>
        <v>0</v>
      </c>
      <c r="AM88" s="169"/>
      <c r="AN88" s="169"/>
      <c r="AO88" s="169"/>
      <c r="AP88" s="169"/>
      <c r="AQ88" s="169">
        <f t="shared" si="17"/>
        <v>0</v>
      </c>
      <c r="AS88" s="142"/>
      <c r="AT88" s="142"/>
      <c r="AU88" s="142"/>
      <c r="AV88" s="142"/>
      <c r="AW88" s="142"/>
      <c r="AX88" s="142"/>
      <c r="AY88" s="142"/>
      <c r="AZ88" s="142">
        <f t="shared" si="18"/>
        <v>0</v>
      </c>
    </row>
    <row r="89" spans="2:52" x14ac:dyDescent="0.2">
      <c r="B89" s="143" t="s">
        <v>239</v>
      </c>
      <c r="C89" s="189" t="str">
        <f t="shared" si="19"/>
        <v>45</v>
      </c>
      <c r="D89" s="191" t="str">
        <f t="shared" si="20"/>
        <v>41</v>
      </c>
      <c r="E89" s="191" t="str">
        <f t="shared" si="21"/>
        <v>000</v>
      </c>
      <c r="F89" s="143" t="str">
        <f t="shared" si="22"/>
        <v>5100.01</v>
      </c>
      <c r="G89" s="143" t="s">
        <v>310</v>
      </c>
      <c r="I89" s="163"/>
      <c r="J89" s="163"/>
      <c r="K89" s="163"/>
      <c r="L89" s="163"/>
      <c r="M89" s="163"/>
      <c r="N89" s="163"/>
      <c r="O89" s="141"/>
      <c r="Q89" s="173"/>
      <c r="R89" s="173"/>
      <c r="S89" s="173"/>
      <c r="T89" s="173"/>
      <c r="U89" s="173"/>
      <c r="V89" s="173"/>
      <c r="W89" s="174"/>
      <c r="X89" s="142"/>
      <c r="Z89" s="175"/>
      <c r="AA89" s="175"/>
      <c r="AB89" s="176"/>
      <c r="AC89" s="176"/>
      <c r="AD89" s="176"/>
      <c r="AE89" s="175"/>
      <c r="AF89" s="176"/>
      <c r="AG89" s="171">
        <f t="shared" si="15"/>
        <v>0</v>
      </c>
      <c r="AI89" s="177"/>
      <c r="AJ89" s="169"/>
      <c r="AK89" s="168">
        <f t="shared" si="16"/>
        <v>0</v>
      </c>
      <c r="AL89" s="168">
        <f>IFERROR(VLOOKUP(B89,[3]rptBudgetaryBudgetCrossOrganiza!$A$5855:$O$6136,13,FALSE),"0")</f>
        <v>0</v>
      </c>
      <c r="AM89" s="169"/>
      <c r="AN89" s="169"/>
      <c r="AO89" s="169"/>
      <c r="AP89" s="169"/>
      <c r="AQ89" s="169">
        <f t="shared" si="17"/>
        <v>0</v>
      </c>
      <c r="AS89" s="142"/>
      <c r="AT89" s="142"/>
      <c r="AU89" s="142"/>
      <c r="AV89" s="142"/>
      <c r="AW89" s="142"/>
      <c r="AX89" s="142"/>
      <c r="AY89" s="142"/>
      <c r="AZ89" s="142">
        <f t="shared" si="18"/>
        <v>0</v>
      </c>
    </row>
    <row r="90" spans="2:52" x14ac:dyDescent="0.2">
      <c r="B90" s="143" t="s">
        <v>240</v>
      </c>
      <c r="C90" s="189" t="str">
        <f t="shared" si="19"/>
        <v>45</v>
      </c>
      <c r="D90" s="191" t="str">
        <f t="shared" si="20"/>
        <v>41</v>
      </c>
      <c r="E90" s="191" t="str">
        <f t="shared" si="21"/>
        <v>000</v>
      </c>
      <c r="F90" s="143" t="str">
        <f t="shared" si="22"/>
        <v>5100.02</v>
      </c>
      <c r="G90" s="143" t="s">
        <v>311</v>
      </c>
      <c r="I90" s="163"/>
      <c r="J90" s="163"/>
      <c r="K90" s="163"/>
      <c r="L90" s="163"/>
      <c r="M90" s="163"/>
      <c r="N90" s="163"/>
      <c r="O90" s="141"/>
      <c r="Q90" s="173"/>
      <c r="R90" s="173"/>
      <c r="S90" s="173"/>
      <c r="T90" s="173"/>
      <c r="U90" s="173"/>
      <c r="V90" s="173"/>
      <c r="W90" s="174"/>
      <c r="X90" s="142"/>
      <c r="Z90" s="175"/>
      <c r="AA90" s="175"/>
      <c r="AB90" s="176"/>
      <c r="AC90" s="176"/>
      <c r="AD90" s="176"/>
      <c r="AE90" s="175"/>
      <c r="AF90" s="176"/>
      <c r="AG90" s="171">
        <f t="shared" si="15"/>
        <v>0</v>
      </c>
      <c r="AI90" s="177"/>
      <c r="AJ90" s="169"/>
      <c r="AK90" s="168">
        <f t="shared" si="16"/>
        <v>0</v>
      </c>
      <c r="AL90" s="168">
        <f>IFERROR(VLOOKUP(B90,[3]rptBudgetaryBudgetCrossOrganiza!$A$5855:$O$6136,13,FALSE),"0")</f>
        <v>0</v>
      </c>
      <c r="AM90" s="169"/>
      <c r="AN90" s="169"/>
      <c r="AO90" s="169"/>
      <c r="AP90" s="169"/>
      <c r="AQ90" s="169">
        <f t="shared" si="17"/>
        <v>0</v>
      </c>
      <c r="AS90" s="142"/>
      <c r="AT90" s="142"/>
      <c r="AU90" s="142"/>
      <c r="AV90" s="142"/>
      <c r="AW90" s="142"/>
      <c r="AX90" s="142"/>
      <c r="AY90" s="142"/>
      <c r="AZ90" s="142">
        <f t="shared" si="18"/>
        <v>0</v>
      </c>
    </row>
    <row r="91" spans="2:52" x14ac:dyDescent="0.2">
      <c r="B91" s="143" t="s">
        <v>241</v>
      </c>
      <c r="C91" s="189" t="str">
        <f t="shared" si="19"/>
        <v>45</v>
      </c>
      <c r="D91" s="191" t="str">
        <f t="shared" si="20"/>
        <v>41</v>
      </c>
      <c r="E91" s="191" t="str">
        <f t="shared" si="21"/>
        <v>000</v>
      </c>
      <c r="F91" s="143" t="str">
        <f t="shared" si="22"/>
        <v>5100.03</v>
      </c>
      <c r="G91" s="143" t="s">
        <v>312</v>
      </c>
      <c r="I91" s="163"/>
      <c r="J91" s="163"/>
      <c r="K91" s="163"/>
      <c r="L91" s="163"/>
      <c r="M91" s="163"/>
      <c r="N91" s="163"/>
      <c r="O91" s="141"/>
      <c r="Q91" s="173"/>
      <c r="R91" s="173"/>
      <c r="S91" s="173"/>
      <c r="T91" s="173"/>
      <c r="U91" s="173"/>
      <c r="V91" s="173"/>
      <c r="W91" s="174"/>
      <c r="X91" s="142"/>
      <c r="Z91" s="175"/>
      <c r="AA91" s="175"/>
      <c r="AB91" s="176"/>
      <c r="AC91" s="176"/>
      <c r="AD91" s="176"/>
      <c r="AE91" s="175"/>
      <c r="AF91" s="176"/>
      <c r="AG91" s="171">
        <f t="shared" si="15"/>
        <v>0</v>
      </c>
      <c r="AI91" s="177"/>
      <c r="AJ91" s="169"/>
      <c r="AK91" s="168">
        <f t="shared" si="16"/>
        <v>0</v>
      </c>
      <c r="AL91" s="168">
        <f>IFERROR(VLOOKUP(B91,[3]rptBudgetaryBudgetCrossOrganiza!$A$5855:$O$6136,13,FALSE),"0")</f>
        <v>0</v>
      </c>
      <c r="AM91" s="169"/>
      <c r="AN91" s="169"/>
      <c r="AO91" s="169"/>
      <c r="AP91" s="169"/>
      <c r="AQ91" s="169">
        <f t="shared" si="17"/>
        <v>0</v>
      </c>
      <c r="AS91" s="142"/>
      <c r="AT91" s="142"/>
      <c r="AU91" s="142"/>
      <c r="AV91" s="142"/>
      <c r="AW91" s="142"/>
      <c r="AX91" s="142"/>
      <c r="AY91" s="142"/>
      <c r="AZ91" s="142">
        <f t="shared" si="18"/>
        <v>0</v>
      </c>
    </row>
    <row r="92" spans="2:52" x14ac:dyDescent="0.2">
      <c r="B92" s="143" t="s">
        <v>242</v>
      </c>
      <c r="C92" s="189" t="str">
        <f t="shared" si="19"/>
        <v>45</v>
      </c>
      <c r="D92" s="191" t="str">
        <f t="shared" si="20"/>
        <v>41</v>
      </c>
      <c r="E92" s="191" t="str">
        <f t="shared" si="21"/>
        <v>000</v>
      </c>
      <c r="F92" s="143" t="str">
        <f t="shared" si="22"/>
        <v>5100.04</v>
      </c>
      <c r="G92" s="143" t="s">
        <v>313</v>
      </c>
      <c r="I92" s="163"/>
      <c r="J92" s="163"/>
      <c r="K92" s="163"/>
      <c r="L92" s="163"/>
      <c r="M92" s="163"/>
      <c r="N92" s="163"/>
      <c r="O92" s="141"/>
      <c r="Q92" s="173"/>
      <c r="R92" s="173"/>
      <c r="S92" s="173"/>
      <c r="T92" s="173"/>
      <c r="U92" s="173"/>
      <c r="V92" s="173"/>
      <c r="W92" s="174"/>
      <c r="X92" s="142"/>
      <c r="Z92" s="175"/>
      <c r="AA92" s="175"/>
      <c r="AB92" s="176"/>
      <c r="AC92" s="176"/>
      <c r="AD92" s="176"/>
      <c r="AE92" s="175"/>
      <c r="AF92" s="176"/>
      <c r="AG92" s="171">
        <f t="shared" si="15"/>
        <v>0</v>
      </c>
      <c r="AI92" s="177"/>
      <c r="AJ92" s="169"/>
      <c r="AK92" s="168">
        <f t="shared" si="16"/>
        <v>0</v>
      </c>
      <c r="AL92" s="168">
        <f>IFERROR(VLOOKUP(B92,[3]rptBudgetaryBudgetCrossOrganiza!$A$5855:$O$6136,13,FALSE),"0")</f>
        <v>0</v>
      </c>
      <c r="AM92" s="169"/>
      <c r="AN92" s="169"/>
      <c r="AO92" s="169"/>
      <c r="AP92" s="169"/>
      <c r="AQ92" s="169">
        <f t="shared" si="17"/>
        <v>0</v>
      </c>
      <c r="AS92" s="142"/>
      <c r="AT92" s="142"/>
      <c r="AU92" s="142"/>
      <c r="AV92" s="142"/>
      <c r="AW92" s="142"/>
      <c r="AX92" s="142"/>
      <c r="AY92" s="142"/>
      <c r="AZ92" s="142">
        <f t="shared" si="18"/>
        <v>0</v>
      </c>
    </row>
    <row r="93" spans="2:52" x14ac:dyDescent="0.2">
      <c r="B93" s="143" t="s">
        <v>243</v>
      </c>
      <c r="C93" s="189" t="str">
        <f t="shared" si="19"/>
        <v>45</v>
      </c>
      <c r="D93" s="191" t="str">
        <f t="shared" si="20"/>
        <v>41</v>
      </c>
      <c r="E93" s="191" t="str">
        <f t="shared" si="21"/>
        <v>000</v>
      </c>
      <c r="F93" s="143" t="str">
        <f t="shared" si="22"/>
        <v>5100.05</v>
      </c>
      <c r="G93" s="143" t="s">
        <v>314</v>
      </c>
      <c r="I93" s="163"/>
      <c r="J93" s="163"/>
      <c r="K93" s="163"/>
      <c r="L93" s="163"/>
      <c r="M93" s="163"/>
      <c r="N93" s="163"/>
      <c r="O93" s="141"/>
      <c r="Q93" s="173"/>
      <c r="R93" s="173"/>
      <c r="S93" s="173"/>
      <c r="T93" s="173"/>
      <c r="U93" s="173"/>
      <c r="V93" s="173"/>
      <c r="W93" s="174"/>
      <c r="X93" s="142"/>
      <c r="Z93" s="175"/>
      <c r="AA93" s="175"/>
      <c r="AB93" s="176"/>
      <c r="AC93" s="176"/>
      <c r="AD93" s="176"/>
      <c r="AE93" s="175"/>
      <c r="AF93" s="176"/>
      <c r="AG93" s="171">
        <f t="shared" si="15"/>
        <v>0</v>
      </c>
      <c r="AI93" s="177"/>
      <c r="AJ93" s="169"/>
      <c r="AK93" s="168">
        <f t="shared" si="16"/>
        <v>0</v>
      </c>
      <c r="AL93" s="168">
        <f>IFERROR(VLOOKUP(B93,[3]rptBudgetaryBudgetCrossOrganiza!$A$5855:$O$6136,13,FALSE),"0")</f>
        <v>0</v>
      </c>
      <c r="AM93" s="169"/>
      <c r="AN93" s="169"/>
      <c r="AO93" s="169"/>
      <c r="AP93" s="169"/>
      <c r="AQ93" s="169">
        <f t="shared" si="17"/>
        <v>0</v>
      </c>
      <c r="AS93" s="142"/>
      <c r="AT93" s="142"/>
      <c r="AU93" s="142"/>
      <c r="AV93" s="142"/>
      <c r="AW93" s="142"/>
      <c r="AX93" s="142"/>
      <c r="AY93" s="142"/>
      <c r="AZ93" s="142">
        <f t="shared" si="18"/>
        <v>0</v>
      </c>
    </row>
    <row r="94" spans="2:52" x14ac:dyDescent="0.2">
      <c r="B94" s="143" t="s">
        <v>244</v>
      </c>
      <c r="C94" s="189" t="str">
        <f t="shared" si="19"/>
        <v>45</v>
      </c>
      <c r="D94" s="191" t="str">
        <f t="shared" si="20"/>
        <v>41</v>
      </c>
      <c r="E94" s="191" t="str">
        <f t="shared" si="21"/>
        <v>000</v>
      </c>
      <c r="F94" s="143" t="str">
        <f t="shared" si="22"/>
        <v>5100.06</v>
      </c>
      <c r="G94" s="143" t="s">
        <v>315</v>
      </c>
      <c r="I94" s="163"/>
      <c r="J94" s="163"/>
      <c r="K94" s="163"/>
      <c r="L94" s="163"/>
      <c r="M94" s="163"/>
      <c r="N94" s="163"/>
      <c r="O94" s="141"/>
      <c r="Q94" s="173"/>
      <c r="R94" s="173"/>
      <c r="S94" s="173"/>
      <c r="T94" s="173"/>
      <c r="U94" s="173"/>
      <c r="V94" s="173"/>
      <c r="W94" s="174"/>
      <c r="X94" s="142"/>
      <c r="Z94" s="175"/>
      <c r="AA94" s="175"/>
      <c r="AB94" s="176"/>
      <c r="AC94" s="176"/>
      <c r="AD94" s="176"/>
      <c r="AE94" s="175"/>
      <c r="AF94" s="176"/>
      <c r="AG94" s="171">
        <f t="shared" si="15"/>
        <v>0</v>
      </c>
      <c r="AI94" s="177"/>
      <c r="AJ94" s="169"/>
      <c r="AK94" s="168">
        <f t="shared" si="16"/>
        <v>0</v>
      </c>
      <c r="AL94" s="168">
        <f>IFERROR(VLOOKUP(B94,[3]rptBudgetaryBudgetCrossOrganiza!$A$5855:$O$6136,13,FALSE),"0")</f>
        <v>0</v>
      </c>
      <c r="AM94" s="169"/>
      <c r="AN94" s="169"/>
      <c r="AO94" s="169"/>
      <c r="AP94" s="169"/>
      <c r="AQ94" s="169">
        <f t="shared" si="17"/>
        <v>0</v>
      </c>
      <c r="AS94" s="142"/>
      <c r="AT94" s="142"/>
      <c r="AU94" s="142"/>
      <c r="AV94" s="142"/>
      <c r="AW94" s="142"/>
      <c r="AX94" s="142"/>
      <c r="AY94" s="142"/>
      <c r="AZ94" s="142">
        <f t="shared" si="18"/>
        <v>0</v>
      </c>
    </row>
    <row r="95" spans="2:52" x14ac:dyDescent="0.2">
      <c r="B95" s="143" t="s">
        <v>245</v>
      </c>
      <c r="C95" s="189" t="str">
        <f t="shared" si="19"/>
        <v>45</v>
      </c>
      <c r="D95" s="191" t="str">
        <f t="shared" si="20"/>
        <v>41</v>
      </c>
      <c r="E95" s="191" t="str">
        <f t="shared" si="21"/>
        <v>000</v>
      </c>
      <c r="F95" s="143" t="str">
        <f t="shared" si="22"/>
        <v>5100.07</v>
      </c>
      <c r="G95" s="143" t="s">
        <v>316</v>
      </c>
      <c r="I95" s="163"/>
      <c r="J95" s="163"/>
      <c r="K95" s="163"/>
      <c r="L95" s="163"/>
      <c r="M95" s="163"/>
      <c r="N95" s="163"/>
      <c r="O95" s="141"/>
      <c r="Q95" s="173"/>
      <c r="R95" s="173"/>
      <c r="S95" s="173"/>
      <c r="T95" s="173"/>
      <c r="U95" s="173"/>
      <c r="V95" s="173"/>
      <c r="W95" s="174"/>
      <c r="X95" s="142"/>
      <c r="Z95" s="175"/>
      <c r="AA95" s="175"/>
      <c r="AB95" s="176"/>
      <c r="AC95" s="176"/>
      <c r="AD95" s="176"/>
      <c r="AE95" s="175"/>
      <c r="AF95" s="176"/>
      <c r="AG95" s="171">
        <f t="shared" si="15"/>
        <v>0</v>
      </c>
      <c r="AI95" s="177"/>
      <c r="AJ95" s="169"/>
      <c r="AK95" s="168">
        <f t="shared" si="16"/>
        <v>0</v>
      </c>
      <c r="AL95" s="168">
        <f>IFERROR(VLOOKUP(B95,[3]rptBudgetaryBudgetCrossOrganiza!$A$5855:$O$6136,13,FALSE),"0")</f>
        <v>0</v>
      </c>
      <c r="AM95" s="169"/>
      <c r="AN95" s="169"/>
      <c r="AO95" s="169"/>
      <c r="AP95" s="169"/>
      <c r="AQ95" s="169">
        <f t="shared" si="17"/>
        <v>0</v>
      </c>
      <c r="AS95" s="142"/>
      <c r="AT95" s="142"/>
      <c r="AU95" s="142"/>
      <c r="AV95" s="142"/>
      <c r="AW95" s="142"/>
      <c r="AX95" s="142"/>
      <c r="AY95" s="142"/>
      <c r="AZ95" s="142">
        <f t="shared" si="18"/>
        <v>0</v>
      </c>
    </row>
    <row r="96" spans="2:52" x14ac:dyDescent="0.2">
      <c r="B96" s="143" t="s">
        <v>246</v>
      </c>
      <c r="C96" s="189" t="str">
        <f t="shared" si="19"/>
        <v>45</v>
      </c>
      <c r="D96" s="191" t="str">
        <f t="shared" si="20"/>
        <v>41</v>
      </c>
      <c r="E96" s="191" t="str">
        <f t="shared" si="21"/>
        <v>000</v>
      </c>
      <c r="F96" s="143" t="str">
        <f t="shared" si="22"/>
        <v>5100.08</v>
      </c>
      <c r="G96" s="143" t="s">
        <v>317</v>
      </c>
      <c r="I96" s="163"/>
      <c r="J96" s="163"/>
      <c r="K96" s="163"/>
      <c r="L96" s="163"/>
      <c r="M96" s="163"/>
      <c r="N96" s="163"/>
      <c r="O96" s="141"/>
      <c r="Q96" s="173"/>
      <c r="R96" s="173"/>
      <c r="S96" s="173"/>
      <c r="T96" s="173"/>
      <c r="U96" s="173"/>
      <c r="V96" s="173"/>
      <c r="W96" s="174"/>
      <c r="X96" s="142"/>
      <c r="Z96" s="175"/>
      <c r="AA96" s="175"/>
      <c r="AB96" s="176"/>
      <c r="AC96" s="176"/>
      <c r="AD96" s="176"/>
      <c r="AE96" s="175"/>
      <c r="AF96" s="176"/>
      <c r="AG96" s="171">
        <f t="shared" si="15"/>
        <v>0</v>
      </c>
      <c r="AI96" s="177"/>
      <c r="AJ96" s="169"/>
      <c r="AK96" s="168">
        <f t="shared" si="16"/>
        <v>0</v>
      </c>
      <c r="AL96" s="168">
        <f>IFERROR(VLOOKUP(B96,[3]rptBudgetaryBudgetCrossOrganiza!$A$5855:$O$6136,13,FALSE),"0")</f>
        <v>0</v>
      </c>
      <c r="AM96" s="169"/>
      <c r="AN96" s="169"/>
      <c r="AO96" s="169"/>
      <c r="AP96" s="169"/>
      <c r="AQ96" s="169">
        <f t="shared" si="17"/>
        <v>0</v>
      </c>
      <c r="AS96" s="142"/>
      <c r="AT96" s="142"/>
      <c r="AU96" s="142"/>
      <c r="AV96" s="142"/>
      <c r="AW96" s="142"/>
      <c r="AX96" s="142"/>
      <c r="AY96" s="142"/>
      <c r="AZ96" s="142">
        <f t="shared" si="18"/>
        <v>0</v>
      </c>
    </row>
    <row r="97" spans="2:52" x14ac:dyDescent="0.2">
      <c r="B97" s="143" t="s">
        <v>247</v>
      </c>
      <c r="C97" s="189" t="str">
        <f t="shared" si="19"/>
        <v>45</v>
      </c>
      <c r="D97" s="191" t="str">
        <f t="shared" si="20"/>
        <v>41</v>
      </c>
      <c r="E97" s="191" t="str">
        <f t="shared" si="21"/>
        <v>000</v>
      </c>
      <c r="F97" s="143" t="str">
        <f t="shared" si="22"/>
        <v>5100.09</v>
      </c>
      <c r="G97" s="143" t="s">
        <v>318</v>
      </c>
      <c r="I97" s="163"/>
      <c r="J97" s="163"/>
      <c r="K97" s="163"/>
      <c r="L97" s="163"/>
      <c r="M97" s="163"/>
      <c r="N97" s="163"/>
      <c r="O97" s="141"/>
      <c r="Q97" s="173"/>
      <c r="R97" s="173"/>
      <c r="S97" s="173"/>
      <c r="T97" s="173"/>
      <c r="U97" s="173"/>
      <c r="V97" s="173"/>
      <c r="W97" s="174"/>
      <c r="X97" s="142"/>
      <c r="Z97" s="175"/>
      <c r="AA97" s="175"/>
      <c r="AB97" s="176"/>
      <c r="AC97" s="176"/>
      <c r="AD97" s="176"/>
      <c r="AE97" s="175"/>
      <c r="AF97" s="176"/>
      <c r="AG97" s="171">
        <f t="shared" si="15"/>
        <v>0</v>
      </c>
      <c r="AI97" s="177"/>
      <c r="AJ97" s="169"/>
      <c r="AK97" s="168">
        <f t="shared" si="16"/>
        <v>0</v>
      </c>
      <c r="AL97" s="168">
        <f>IFERROR(VLOOKUP(B97,[3]rptBudgetaryBudgetCrossOrganiza!$A$5855:$O$6136,13,FALSE),"0")</f>
        <v>0</v>
      </c>
      <c r="AM97" s="169"/>
      <c r="AN97" s="169"/>
      <c r="AO97" s="169"/>
      <c r="AP97" s="169"/>
      <c r="AQ97" s="169">
        <f t="shared" si="17"/>
        <v>0</v>
      </c>
      <c r="AS97" s="142"/>
      <c r="AT97" s="142"/>
      <c r="AU97" s="142"/>
      <c r="AV97" s="142"/>
      <c r="AW97" s="142"/>
      <c r="AX97" s="142"/>
      <c r="AY97" s="142"/>
      <c r="AZ97" s="142">
        <f t="shared" si="18"/>
        <v>0</v>
      </c>
    </row>
    <row r="98" spans="2:52" x14ac:dyDescent="0.2">
      <c r="B98" s="143" t="s">
        <v>248</v>
      </c>
      <c r="C98" s="189" t="str">
        <f t="shared" si="19"/>
        <v>45</v>
      </c>
      <c r="D98" s="191" t="str">
        <f t="shared" si="20"/>
        <v>41</v>
      </c>
      <c r="E98" s="191" t="str">
        <f t="shared" si="21"/>
        <v>000</v>
      </c>
      <c r="F98" s="143" t="str">
        <f t="shared" si="22"/>
        <v>5100.11</v>
      </c>
      <c r="G98" s="143" t="s">
        <v>319</v>
      </c>
      <c r="I98" s="163"/>
      <c r="J98" s="163"/>
      <c r="K98" s="163"/>
      <c r="L98" s="163"/>
      <c r="M98" s="163"/>
      <c r="N98" s="163"/>
      <c r="O98" s="141"/>
      <c r="Q98" s="173"/>
      <c r="R98" s="173"/>
      <c r="S98" s="173"/>
      <c r="T98" s="173"/>
      <c r="U98" s="173"/>
      <c r="V98" s="173"/>
      <c r="W98" s="174"/>
      <c r="X98" s="142"/>
      <c r="Z98" s="175"/>
      <c r="AA98" s="175"/>
      <c r="AB98" s="176"/>
      <c r="AC98" s="176"/>
      <c r="AD98" s="176"/>
      <c r="AE98" s="175"/>
      <c r="AF98" s="176"/>
      <c r="AG98" s="171">
        <f t="shared" si="15"/>
        <v>0</v>
      </c>
      <c r="AI98" s="177"/>
      <c r="AJ98" s="169"/>
      <c r="AK98" s="168">
        <f t="shared" si="16"/>
        <v>0</v>
      </c>
      <c r="AL98" s="168">
        <f>IFERROR(VLOOKUP(B98,[3]rptBudgetaryBudgetCrossOrganiza!$A$5855:$O$6136,13,FALSE),"0")</f>
        <v>0</v>
      </c>
      <c r="AM98" s="169"/>
      <c r="AN98" s="169"/>
      <c r="AO98" s="169"/>
      <c r="AP98" s="169"/>
      <c r="AQ98" s="169">
        <f t="shared" si="17"/>
        <v>0</v>
      </c>
      <c r="AS98" s="142"/>
      <c r="AT98" s="142"/>
      <c r="AU98" s="142"/>
      <c r="AV98" s="142"/>
      <c r="AW98" s="142"/>
      <c r="AX98" s="142"/>
      <c r="AY98" s="142"/>
      <c r="AZ98" s="142">
        <f t="shared" si="18"/>
        <v>0</v>
      </c>
    </row>
    <row r="99" spans="2:52" x14ac:dyDescent="0.2">
      <c r="B99" s="143" t="s">
        <v>249</v>
      </c>
      <c r="C99" s="189" t="str">
        <f t="shared" si="19"/>
        <v>45</v>
      </c>
      <c r="D99" s="191" t="str">
        <f t="shared" si="20"/>
        <v>41</v>
      </c>
      <c r="E99" s="191" t="str">
        <f t="shared" si="21"/>
        <v>000</v>
      </c>
      <c r="F99" s="143" t="str">
        <f t="shared" si="22"/>
        <v>5100.15</v>
      </c>
      <c r="G99" s="143" t="s">
        <v>320</v>
      </c>
      <c r="I99" s="163"/>
      <c r="J99" s="163"/>
      <c r="K99" s="163"/>
      <c r="L99" s="163"/>
      <c r="M99" s="163"/>
      <c r="N99" s="163"/>
      <c r="O99" s="141"/>
      <c r="Q99" s="173"/>
      <c r="R99" s="173"/>
      <c r="S99" s="173"/>
      <c r="T99" s="173"/>
      <c r="U99" s="173"/>
      <c r="V99" s="173"/>
      <c r="W99" s="174"/>
      <c r="X99" s="142"/>
      <c r="Z99" s="175"/>
      <c r="AA99" s="175"/>
      <c r="AB99" s="176"/>
      <c r="AC99" s="176"/>
      <c r="AD99" s="176"/>
      <c r="AE99" s="175"/>
      <c r="AF99" s="176"/>
      <c r="AG99" s="171">
        <f t="shared" si="15"/>
        <v>0</v>
      </c>
      <c r="AI99" s="177"/>
      <c r="AJ99" s="169"/>
      <c r="AK99" s="168">
        <f t="shared" si="16"/>
        <v>0</v>
      </c>
      <c r="AL99" s="168">
        <f>IFERROR(VLOOKUP(B99,[3]rptBudgetaryBudgetCrossOrganiza!$A$5855:$O$6136,13,FALSE),"0")</f>
        <v>0</v>
      </c>
      <c r="AM99" s="169"/>
      <c r="AN99" s="169"/>
      <c r="AO99" s="169"/>
      <c r="AP99" s="169"/>
      <c r="AQ99" s="169">
        <f t="shared" si="17"/>
        <v>0</v>
      </c>
      <c r="AS99" s="142"/>
      <c r="AT99" s="142"/>
      <c r="AU99" s="142"/>
      <c r="AV99" s="142"/>
      <c r="AW99" s="142"/>
      <c r="AX99" s="142"/>
      <c r="AY99" s="142"/>
      <c r="AZ99" s="142">
        <f t="shared" si="18"/>
        <v>0</v>
      </c>
    </row>
    <row r="100" spans="2:52" x14ac:dyDescent="0.2">
      <c r="B100" s="143" t="s">
        <v>250</v>
      </c>
      <c r="C100" s="189" t="str">
        <f t="shared" si="19"/>
        <v>45</v>
      </c>
      <c r="D100" s="191" t="str">
        <f t="shared" si="20"/>
        <v>41</v>
      </c>
      <c r="E100" s="191" t="str">
        <f t="shared" si="21"/>
        <v>000</v>
      </c>
      <c r="F100" s="143" t="str">
        <f t="shared" si="22"/>
        <v>5100.17</v>
      </c>
      <c r="G100" s="143" t="s">
        <v>321</v>
      </c>
      <c r="I100" s="163"/>
      <c r="J100" s="163"/>
      <c r="K100" s="163"/>
      <c r="L100" s="163"/>
      <c r="M100" s="163"/>
      <c r="N100" s="163"/>
      <c r="O100" s="141"/>
      <c r="Q100" s="173"/>
      <c r="R100" s="173"/>
      <c r="S100" s="173"/>
      <c r="T100" s="173"/>
      <c r="U100" s="173"/>
      <c r="V100" s="173"/>
      <c r="W100" s="174"/>
      <c r="X100" s="142"/>
      <c r="Z100" s="175"/>
      <c r="AA100" s="175"/>
      <c r="AB100" s="176"/>
      <c r="AC100" s="176"/>
      <c r="AD100" s="176"/>
      <c r="AE100" s="175"/>
      <c r="AF100" s="176"/>
      <c r="AG100" s="171">
        <f t="shared" si="15"/>
        <v>0</v>
      </c>
      <c r="AI100" s="177"/>
      <c r="AJ100" s="169"/>
      <c r="AK100" s="168">
        <f t="shared" si="16"/>
        <v>0</v>
      </c>
      <c r="AL100" s="168">
        <f>IFERROR(VLOOKUP(B100,[3]rptBudgetaryBudgetCrossOrganiza!$A$5855:$O$6136,13,FALSE),"0")</f>
        <v>0</v>
      </c>
      <c r="AM100" s="169"/>
      <c r="AN100" s="169"/>
      <c r="AO100" s="169"/>
      <c r="AP100" s="169"/>
      <c r="AQ100" s="169">
        <f t="shared" si="17"/>
        <v>0</v>
      </c>
      <c r="AS100" s="142"/>
      <c r="AT100" s="142"/>
      <c r="AU100" s="142"/>
      <c r="AV100" s="142"/>
      <c r="AW100" s="142"/>
      <c r="AX100" s="142"/>
      <c r="AY100" s="142"/>
      <c r="AZ100" s="142">
        <f t="shared" si="18"/>
        <v>0</v>
      </c>
    </row>
    <row r="101" spans="2:52" x14ac:dyDescent="0.2">
      <c r="B101" s="143" t="s">
        <v>251</v>
      </c>
      <c r="C101" s="189" t="str">
        <f t="shared" si="19"/>
        <v>45</v>
      </c>
      <c r="D101" s="191" t="str">
        <f t="shared" si="20"/>
        <v>41</v>
      </c>
      <c r="E101" s="191" t="str">
        <f t="shared" si="21"/>
        <v>000</v>
      </c>
      <c r="F101" s="143" t="str">
        <f t="shared" si="22"/>
        <v>6000.01</v>
      </c>
      <c r="G101" s="143" t="s">
        <v>83</v>
      </c>
      <c r="I101" s="163"/>
      <c r="J101" s="163"/>
      <c r="K101" s="163"/>
      <c r="L101" s="163"/>
      <c r="M101" s="163"/>
      <c r="N101" s="163"/>
      <c r="O101" s="141"/>
      <c r="Q101" s="173"/>
      <c r="R101" s="173"/>
      <c r="S101" s="173"/>
      <c r="T101" s="173"/>
      <c r="U101" s="173"/>
      <c r="V101" s="173"/>
      <c r="W101" s="174"/>
      <c r="X101" s="142"/>
      <c r="Z101" s="175"/>
      <c r="AA101" s="175"/>
      <c r="AB101" s="176"/>
      <c r="AC101" s="176"/>
      <c r="AD101" s="176"/>
      <c r="AE101" s="175"/>
      <c r="AF101" s="176"/>
      <c r="AG101" s="171">
        <f t="shared" si="15"/>
        <v>0</v>
      </c>
      <c r="AI101" s="177"/>
      <c r="AJ101" s="169"/>
      <c r="AK101" s="168">
        <f t="shared" si="16"/>
        <v>0</v>
      </c>
      <c r="AL101" s="168">
        <f>IFERROR(VLOOKUP(B101,[3]rptBudgetaryBudgetCrossOrganiza!$A$5855:$O$6136,13,FALSE),"0")</f>
        <v>0</v>
      </c>
      <c r="AM101" s="169"/>
      <c r="AN101" s="169"/>
      <c r="AO101" s="169"/>
      <c r="AP101" s="169"/>
      <c r="AQ101" s="169">
        <f t="shared" si="17"/>
        <v>0</v>
      </c>
      <c r="AS101" s="142"/>
      <c r="AT101" s="142"/>
      <c r="AU101" s="142"/>
      <c r="AV101" s="142"/>
      <c r="AW101" s="142"/>
      <c r="AX101" s="142"/>
      <c r="AY101" s="142"/>
      <c r="AZ101" s="142">
        <f t="shared" si="18"/>
        <v>0</v>
      </c>
    </row>
    <row r="102" spans="2:52" x14ac:dyDescent="0.2">
      <c r="B102" s="143" t="s">
        <v>252</v>
      </c>
      <c r="C102" s="189" t="str">
        <f t="shared" si="19"/>
        <v>45</v>
      </c>
      <c r="D102" s="191" t="str">
        <f t="shared" si="20"/>
        <v>41</v>
      </c>
      <c r="E102" s="191" t="str">
        <f t="shared" si="21"/>
        <v>000</v>
      </c>
      <c r="F102" s="143" t="str">
        <f t="shared" si="22"/>
        <v>6000.10</v>
      </c>
      <c r="G102" s="143" t="s">
        <v>322</v>
      </c>
      <c r="I102" s="163"/>
      <c r="J102" s="163"/>
      <c r="K102" s="163"/>
      <c r="L102" s="163"/>
      <c r="M102" s="163"/>
      <c r="N102" s="163"/>
      <c r="O102" s="141"/>
      <c r="Q102" s="173"/>
      <c r="R102" s="173"/>
      <c r="S102" s="173"/>
      <c r="T102" s="173"/>
      <c r="U102" s="173"/>
      <c r="V102" s="173"/>
      <c r="W102" s="174"/>
      <c r="X102" s="142"/>
      <c r="Z102" s="175"/>
      <c r="AA102" s="175"/>
      <c r="AB102" s="176"/>
      <c r="AC102" s="176"/>
      <c r="AD102" s="176"/>
      <c r="AE102" s="175"/>
      <c r="AF102" s="176"/>
      <c r="AG102" s="171">
        <f t="shared" si="15"/>
        <v>0</v>
      </c>
      <c r="AI102" s="177"/>
      <c r="AJ102" s="169"/>
      <c r="AK102" s="168">
        <f t="shared" si="16"/>
        <v>0</v>
      </c>
      <c r="AL102" s="168">
        <f>IFERROR(VLOOKUP(B102,[3]rptBudgetaryBudgetCrossOrganiza!$A$5855:$O$6136,13,FALSE),"0")</f>
        <v>0</v>
      </c>
      <c r="AM102" s="169"/>
      <c r="AN102" s="169"/>
      <c r="AO102" s="169"/>
      <c r="AP102" s="169"/>
      <c r="AQ102" s="169">
        <f t="shared" si="17"/>
        <v>0</v>
      </c>
      <c r="AS102" s="142"/>
      <c r="AT102" s="142"/>
      <c r="AU102" s="142"/>
      <c r="AV102" s="142"/>
      <c r="AW102" s="142"/>
      <c r="AX102" s="142"/>
      <c r="AY102" s="142"/>
      <c r="AZ102" s="142">
        <f t="shared" si="18"/>
        <v>0</v>
      </c>
    </row>
    <row r="103" spans="2:52" x14ac:dyDescent="0.2">
      <c r="B103" s="143" t="s">
        <v>253</v>
      </c>
      <c r="C103" s="189" t="str">
        <f t="shared" si="19"/>
        <v>45</v>
      </c>
      <c r="D103" s="191" t="str">
        <f t="shared" si="20"/>
        <v>41</v>
      </c>
      <c r="E103" s="191" t="str">
        <f t="shared" si="21"/>
        <v>000</v>
      </c>
      <c r="F103" s="143" t="str">
        <f t="shared" si="22"/>
        <v>6000.12</v>
      </c>
      <c r="G103" s="143" t="s">
        <v>323</v>
      </c>
      <c r="I103" s="163"/>
      <c r="J103" s="163"/>
      <c r="K103" s="163"/>
      <c r="L103" s="163"/>
      <c r="M103" s="163"/>
      <c r="N103" s="163"/>
      <c r="O103" s="141"/>
      <c r="Q103" s="173"/>
      <c r="R103" s="173"/>
      <c r="S103" s="173"/>
      <c r="T103" s="173"/>
      <c r="U103" s="173"/>
      <c r="V103" s="173"/>
      <c r="W103" s="174"/>
      <c r="X103" s="142"/>
      <c r="Z103" s="175"/>
      <c r="AA103" s="175"/>
      <c r="AB103" s="176"/>
      <c r="AC103" s="176"/>
      <c r="AD103" s="176"/>
      <c r="AE103" s="175"/>
      <c r="AF103" s="176"/>
      <c r="AG103" s="171">
        <f t="shared" si="15"/>
        <v>0</v>
      </c>
      <c r="AI103" s="177"/>
      <c r="AJ103" s="169"/>
      <c r="AK103" s="168">
        <f t="shared" si="16"/>
        <v>0</v>
      </c>
      <c r="AL103" s="168">
        <f>IFERROR(VLOOKUP(B103,[3]rptBudgetaryBudgetCrossOrganiza!$A$5855:$O$6136,13,FALSE),"0")</f>
        <v>0</v>
      </c>
      <c r="AM103" s="169"/>
      <c r="AN103" s="169"/>
      <c r="AO103" s="169"/>
      <c r="AP103" s="169"/>
      <c r="AQ103" s="169">
        <f t="shared" si="17"/>
        <v>0</v>
      </c>
      <c r="AS103" s="142"/>
      <c r="AT103" s="142"/>
      <c r="AU103" s="142"/>
      <c r="AV103" s="142"/>
      <c r="AW103" s="142"/>
      <c r="AX103" s="142"/>
      <c r="AY103" s="142"/>
      <c r="AZ103" s="142">
        <f t="shared" si="18"/>
        <v>0</v>
      </c>
    </row>
    <row r="104" spans="2:52" x14ac:dyDescent="0.2">
      <c r="B104" s="143" t="s">
        <v>254</v>
      </c>
      <c r="C104" s="189" t="str">
        <f t="shared" si="19"/>
        <v>45</v>
      </c>
      <c r="D104" s="191" t="str">
        <f t="shared" si="20"/>
        <v>41</v>
      </c>
      <c r="E104" s="191" t="str">
        <f t="shared" si="21"/>
        <v>000</v>
      </c>
      <c r="F104" s="143" t="str">
        <f t="shared" si="22"/>
        <v>6000.13</v>
      </c>
      <c r="G104" s="143" t="s">
        <v>324</v>
      </c>
      <c r="I104" s="163"/>
      <c r="J104" s="163"/>
      <c r="K104" s="163"/>
      <c r="L104" s="163"/>
      <c r="M104" s="163"/>
      <c r="N104" s="163"/>
      <c r="O104" s="141"/>
      <c r="Q104" s="173"/>
      <c r="R104" s="173"/>
      <c r="S104" s="173"/>
      <c r="T104" s="173"/>
      <c r="U104" s="173"/>
      <c r="V104" s="173"/>
      <c r="W104" s="174"/>
      <c r="X104" s="142"/>
      <c r="Z104" s="175"/>
      <c r="AA104" s="175"/>
      <c r="AB104" s="176"/>
      <c r="AC104" s="176"/>
      <c r="AD104" s="176"/>
      <c r="AE104" s="175"/>
      <c r="AF104" s="176"/>
      <c r="AG104" s="171">
        <f t="shared" si="15"/>
        <v>0</v>
      </c>
      <c r="AI104" s="177"/>
      <c r="AJ104" s="169"/>
      <c r="AK104" s="168">
        <f t="shared" si="16"/>
        <v>0</v>
      </c>
      <c r="AL104" s="168">
        <f>IFERROR(VLOOKUP(B104,[3]rptBudgetaryBudgetCrossOrganiza!$A$5855:$O$6136,13,FALSE),"0")</f>
        <v>0</v>
      </c>
      <c r="AM104" s="169"/>
      <c r="AN104" s="169"/>
      <c r="AO104" s="169"/>
      <c r="AP104" s="169"/>
      <c r="AQ104" s="169">
        <f t="shared" si="17"/>
        <v>0</v>
      </c>
      <c r="AS104" s="142"/>
      <c r="AT104" s="142"/>
      <c r="AU104" s="142"/>
      <c r="AV104" s="142"/>
      <c r="AW104" s="142"/>
      <c r="AX104" s="142"/>
      <c r="AY104" s="142"/>
      <c r="AZ104" s="142">
        <f t="shared" si="18"/>
        <v>0</v>
      </c>
    </row>
    <row r="105" spans="2:52" x14ac:dyDescent="0.2">
      <c r="B105" s="143" t="s">
        <v>255</v>
      </c>
      <c r="C105" s="189" t="str">
        <f t="shared" si="19"/>
        <v>45</v>
      </c>
      <c r="D105" s="191" t="str">
        <f t="shared" si="20"/>
        <v>41</v>
      </c>
      <c r="E105" s="191" t="str">
        <f t="shared" si="21"/>
        <v>000</v>
      </c>
      <c r="F105" s="143" t="str">
        <f t="shared" si="22"/>
        <v>6000.14</v>
      </c>
      <c r="G105" s="143" t="s">
        <v>325</v>
      </c>
      <c r="I105" s="163"/>
      <c r="J105" s="163"/>
      <c r="K105" s="163"/>
      <c r="L105" s="163"/>
      <c r="M105" s="163"/>
      <c r="N105" s="163"/>
      <c r="O105" s="141"/>
      <c r="Q105" s="173"/>
      <c r="R105" s="173"/>
      <c r="S105" s="173"/>
      <c r="T105" s="173"/>
      <c r="U105" s="173"/>
      <c r="V105" s="173"/>
      <c r="W105" s="174"/>
      <c r="X105" s="142"/>
      <c r="Z105" s="175"/>
      <c r="AA105" s="175"/>
      <c r="AB105" s="176"/>
      <c r="AC105" s="176"/>
      <c r="AD105" s="176"/>
      <c r="AE105" s="175"/>
      <c r="AF105" s="176"/>
      <c r="AG105" s="171">
        <f t="shared" si="15"/>
        <v>0</v>
      </c>
      <c r="AI105" s="177"/>
      <c r="AJ105" s="169"/>
      <c r="AK105" s="168">
        <f t="shared" si="16"/>
        <v>0</v>
      </c>
      <c r="AL105" s="168">
        <f>IFERROR(VLOOKUP(B105,[3]rptBudgetaryBudgetCrossOrganiza!$A$5855:$O$6136,13,FALSE),"0")</f>
        <v>0</v>
      </c>
      <c r="AM105" s="169"/>
      <c r="AN105" s="169"/>
      <c r="AO105" s="169"/>
      <c r="AP105" s="169"/>
      <c r="AQ105" s="169">
        <f t="shared" si="17"/>
        <v>0</v>
      </c>
      <c r="AS105" s="142"/>
      <c r="AT105" s="142"/>
      <c r="AU105" s="142"/>
      <c r="AV105" s="142"/>
      <c r="AW105" s="142"/>
      <c r="AX105" s="142"/>
      <c r="AY105" s="142"/>
      <c r="AZ105" s="142">
        <f t="shared" si="18"/>
        <v>0</v>
      </c>
    </row>
    <row r="106" spans="2:52" x14ac:dyDescent="0.2">
      <c r="B106" s="143" t="s">
        <v>256</v>
      </c>
      <c r="C106" s="189" t="str">
        <f t="shared" si="19"/>
        <v>45</v>
      </c>
      <c r="D106" s="191" t="str">
        <f t="shared" si="20"/>
        <v>41</v>
      </c>
      <c r="E106" s="191" t="str">
        <f t="shared" si="21"/>
        <v>000</v>
      </c>
      <c r="F106" s="143" t="str">
        <f t="shared" si="22"/>
        <v>6000.18</v>
      </c>
      <c r="G106" s="143" t="s">
        <v>326</v>
      </c>
      <c r="I106" s="163"/>
      <c r="J106" s="163"/>
      <c r="K106" s="163"/>
      <c r="L106" s="163"/>
      <c r="M106" s="163"/>
      <c r="N106" s="163"/>
      <c r="O106" s="141"/>
      <c r="Q106" s="173"/>
      <c r="R106" s="173"/>
      <c r="S106" s="173"/>
      <c r="T106" s="173"/>
      <c r="U106" s="173"/>
      <c r="V106" s="173"/>
      <c r="W106" s="174"/>
      <c r="X106" s="142"/>
      <c r="Z106" s="175"/>
      <c r="AA106" s="175"/>
      <c r="AB106" s="176"/>
      <c r="AC106" s="176"/>
      <c r="AD106" s="176"/>
      <c r="AE106" s="175"/>
      <c r="AF106" s="176"/>
      <c r="AG106" s="171">
        <f t="shared" si="15"/>
        <v>0</v>
      </c>
      <c r="AI106" s="177"/>
      <c r="AJ106" s="169"/>
      <c r="AK106" s="168">
        <f t="shared" si="16"/>
        <v>0</v>
      </c>
      <c r="AL106" s="168">
        <f>IFERROR(VLOOKUP(B106,[3]rptBudgetaryBudgetCrossOrganiza!$A$5855:$O$6136,13,FALSE),"0")</f>
        <v>0</v>
      </c>
      <c r="AM106" s="169"/>
      <c r="AN106" s="169"/>
      <c r="AO106" s="169"/>
      <c r="AP106" s="169"/>
      <c r="AQ106" s="169">
        <f t="shared" si="17"/>
        <v>0</v>
      </c>
      <c r="AS106" s="142"/>
      <c r="AT106" s="142"/>
      <c r="AU106" s="142"/>
      <c r="AV106" s="142"/>
      <c r="AW106" s="142"/>
      <c r="AX106" s="142"/>
      <c r="AY106" s="142"/>
      <c r="AZ106" s="142">
        <f t="shared" si="18"/>
        <v>0</v>
      </c>
    </row>
    <row r="107" spans="2:52" x14ac:dyDescent="0.2">
      <c r="B107" s="143" t="s">
        <v>257</v>
      </c>
      <c r="C107" s="189" t="str">
        <f t="shared" si="19"/>
        <v>45</v>
      </c>
      <c r="D107" s="191" t="str">
        <f t="shared" si="20"/>
        <v>41</v>
      </c>
      <c r="E107" s="191" t="str">
        <f t="shared" si="21"/>
        <v>000</v>
      </c>
      <c r="F107" s="143" t="str">
        <f t="shared" si="22"/>
        <v>6100.01</v>
      </c>
      <c r="G107" s="143" t="s">
        <v>327</v>
      </c>
      <c r="I107" s="163"/>
      <c r="J107" s="163"/>
      <c r="K107" s="163"/>
      <c r="L107" s="163"/>
      <c r="M107" s="163"/>
      <c r="N107" s="163"/>
      <c r="O107" s="141"/>
      <c r="Q107" s="173"/>
      <c r="R107" s="173"/>
      <c r="S107" s="173"/>
      <c r="T107" s="173"/>
      <c r="U107" s="173"/>
      <c r="V107" s="173"/>
      <c r="W107" s="174"/>
      <c r="X107" s="142"/>
      <c r="Z107" s="175"/>
      <c r="AA107" s="175"/>
      <c r="AB107" s="176"/>
      <c r="AC107" s="176"/>
      <c r="AD107" s="176"/>
      <c r="AE107" s="175"/>
      <c r="AF107" s="176"/>
      <c r="AG107" s="171">
        <f t="shared" si="15"/>
        <v>0</v>
      </c>
      <c r="AI107" s="177"/>
      <c r="AJ107" s="169"/>
      <c r="AK107" s="168">
        <f t="shared" si="16"/>
        <v>0</v>
      </c>
      <c r="AL107" s="168">
        <f>IFERROR(VLOOKUP(B107,[3]rptBudgetaryBudgetCrossOrganiza!$A$5855:$O$6136,13,FALSE),"0")</f>
        <v>0</v>
      </c>
      <c r="AM107" s="169"/>
      <c r="AN107" s="169"/>
      <c r="AO107" s="169"/>
      <c r="AP107" s="169"/>
      <c r="AQ107" s="169">
        <f t="shared" si="17"/>
        <v>0</v>
      </c>
      <c r="AS107" s="142"/>
      <c r="AT107" s="142"/>
      <c r="AU107" s="142"/>
      <c r="AV107" s="142"/>
      <c r="AW107" s="142"/>
      <c r="AX107" s="142"/>
      <c r="AY107" s="142"/>
      <c r="AZ107" s="142">
        <f t="shared" si="18"/>
        <v>0</v>
      </c>
    </row>
    <row r="108" spans="2:52" x14ac:dyDescent="0.2">
      <c r="B108" s="143" t="s">
        <v>258</v>
      </c>
      <c r="C108" s="189" t="str">
        <f t="shared" si="19"/>
        <v>45</v>
      </c>
      <c r="D108" s="191" t="str">
        <f t="shared" si="20"/>
        <v>41</v>
      </c>
      <c r="E108" s="191" t="str">
        <f t="shared" si="21"/>
        <v>000</v>
      </c>
      <c r="F108" s="143" t="str">
        <f t="shared" si="22"/>
        <v>6100.02</v>
      </c>
      <c r="G108" s="143" t="s">
        <v>328</v>
      </c>
      <c r="I108" s="163"/>
      <c r="J108" s="163"/>
      <c r="K108" s="163"/>
      <c r="L108" s="163"/>
      <c r="M108" s="163"/>
      <c r="N108" s="163"/>
      <c r="O108" s="141"/>
      <c r="Q108" s="173"/>
      <c r="R108" s="173"/>
      <c r="S108" s="173"/>
      <c r="T108" s="173"/>
      <c r="U108" s="173"/>
      <c r="V108" s="173"/>
      <c r="W108" s="174"/>
      <c r="X108" s="142"/>
      <c r="Z108" s="175"/>
      <c r="AA108" s="175"/>
      <c r="AB108" s="176"/>
      <c r="AC108" s="176"/>
      <c r="AD108" s="176"/>
      <c r="AE108" s="175"/>
      <c r="AF108" s="176"/>
      <c r="AG108" s="171">
        <f t="shared" si="15"/>
        <v>0</v>
      </c>
      <c r="AI108" s="177"/>
      <c r="AJ108" s="169"/>
      <c r="AK108" s="168">
        <f t="shared" si="16"/>
        <v>0</v>
      </c>
      <c r="AL108" s="168">
        <f>IFERROR(VLOOKUP(B108,[3]rptBudgetaryBudgetCrossOrganiza!$A$5855:$O$6136,13,FALSE),"0")</f>
        <v>0</v>
      </c>
      <c r="AM108" s="169"/>
      <c r="AN108" s="169"/>
      <c r="AO108" s="169"/>
      <c r="AP108" s="169"/>
      <c r="AQ108" s="169">
        <f t="shared" si="17"/>
        <v>0</v>
      </c>
      <c r="AS108" s="142"/>
      <c r="AT108" s="142"/>
      <c r="AU108" s="142"/>
      <c r="AV108" s="142"/>
      <c r="AW108" s="142"/>
      <c r="AX108" s="142"/>
      <c r="AY108" s="142"/>
      <c r="AZ108" s="142">
        <f t="shared" si="18"/>
        <v>0</v>
      </c>
    </row>
    <row r="109" spans="2:52" x14ac:dyDescent="0.2">
      <c r="B109" s="143" t="s">
        <v>259</v>
      </c>
      <c r="C109" s="189" t="str">
        <f t="shared" si="19"/>
        <v>45</v>
      </c>
      <c r="D109" s="191" t="str">
        <f t="shared" si="20"/>
        <v>41</v>
      </c>
      <c r="E109" s="191" t="str">
        <f t="shared" si="21"/>
        <v>000</v>
      </c>
      <c r="F109" s="143" t="str">
        <f t="shared" si="22"/>
        <v>6100.03</v>
      </c>
      <c r="G109" s="143" t="s">
        <v>329</v>
      </c>
      <c r="I109" s="163"/>
      <c r="J109" s="163"/>
      <c r="K109" s="163"/>
      <c r="L109" s="163"/>
      <c r="M109" s="163"/>
      <c r="N109" s="163"/>
      <c r="O109" s="141"/>
      <c r="Q109" s="173"/>
      <c r="R109" s="173"/>
      <c r="S109" s="173"/>
      <c r="T109" s="173"/>
      <c r="U109" s="173"/>
      <c r="V109" s="173"/>
      <c r="W109" s="174"/>
      <c r="X109" s="142"/>
      <c r="Z109" s="175"/>
      <c r="AA109" s="175"/>
      <c r="AB109" s="176"/>
      <c r="AC109" s="176"/>
      <c r="AD109" s="176"/>
      <c r="AE109" s="175"/>
      <c r="AF109" s="176"/>
      <c r="AG109" s="171">
        <f t="shared" si="15"/>
        <v>0</v>
      </c>
      <c r="AI109" s="177"/>
      <c r="AJ109" s="169"/>
      <c r="AK109" s="168">
        <f t="shared" si="16"/>
        <v>0</v>
      </c>
      <c r="AL109" s="168">
        <f>IFERROR(VLOOKUP(B109,[3]rptBudgetaryBudgetCrossOrganiza!$A$5855:$O$6136,13,FALSE),"0")</f>
        <v>0</v>
      </c>
      <c r="AM109" s="169"/>
      <c r="AN109" s="169"/>
      <c r="AO109" s="169"/>
      <c r="AP109" s="169"/>
      <c r="AQ109" s="169">
        <f t="shared" si="17"/>
        <v>0</v>
      </c>
      <c r="AS109" s="142"/>
      <c r="AT109" s="142"/>
      <c r="AU109" s="142"/>
      <c r="AV109" s="142"/>
      <c r="AW109" s="142"/>
      <c r="AX109" s="142"/>
      <c r="AY109" s="142"/>
      <c r="AZ109" s="142">
        <f t="shared" si="18"/>
        <v>0</v>
      </c>
    </row>
    <row r="110" spans="2:52" x14ac:dyDescent="0.2">
      <c r="B110" s="143" t="s">
        <v>260</v>
      </c>
      <c r="C110" s="189" t="str">
        <f t="shared" si="19"/>
        <v>45</v>
      </c>
      <c r="D110" s="191" t="str">
        <f t="shared" si="20"/>
        <v>41</v>
      </c>
      <c r="E110" s="191" t="str">
        <f t="shared" si="21"/>
        <v>000</v>
      </c>
      <c r="F110" s="143" t="str">
        <f t="shared" si="22"/>
        <v>6200.01</v>
      </c>
      <c r="G110" s="143" t="s">
        <v>330</v>
      </c>
      <c r="I110" s="163"/>
      <c r="J110" s="163"/>
      <c r="K110" s="163"/>
      <c r="L110" s="163"/>
      <c r="M110" s="163"/>
      <c r="N110" s="163"/>
      <c r="O110" s="141"/>
      <c r="Q110" s="173"/>
      <c r="R110" s="173"/>
      <c r="S110" s="173"/>
      <c r="T110" s="173"/>
      <c r="U110" s="173"/>
      <c r="V110" s="173"/>
      <c r="W110" s="174"/>
      <c r="X110" s="142"/>
      <c r="Z110" s="175"/>
      <c r="AA110" s="175"/>
      <c r="AB110" s="176"/>
      <c r="AC110" s="176"/>
      <c r="AD110" s="176"/>
      <c r="AE110" s="175"/>
      <c r="AF110" s="176"/>
      <c r="AG110" s="171">
        <f t="shared" si="15"/>
        <v>0</v>
      </c>
      <c r="AI110" s="177"/>
      <c r="AJ110" s="169"/>
      <c r="AK110" s="168">
        <f t="shared" si="16"/>
        <v>0</v>
      </c>
      <c r="AL110" s="168">
        <f>IFERROR(VLOOKUP(B110,[3]rptBudgetaryBudgetCrossOrganiza!$A$5855:$O$6136,13,FALSE),"0")</f>
        <v>0</v>
      </c>
      <c r="AM110" s="169"/>
      <c r="AN110" s="169"/>
      <c r="AO110" s="169"/>
      <c r="AP110" s="169"/>
      <c r="AQ110" s="169">
        <f t="shared" si="17"/>
        <v>0</v>
      </c>
      <c r="AS110" s="142"/>
      <c r="AT110" s="142"/>
      <c r="AU110" s="142"/>
      <c r="AV110" s="142"/>
      <c r="AW110" s="142"/>
      <c r="AX110" s="142"/>
      <c r="AY110" s="142"/>
      <c r="AZ110" s="142">
        <f t="shared" si="18"/>
        <v>0</v>
      </c>
    </row>
    <row r="111" spans="2:52" x14ac:dyDescent="0.2">
      <c r="B111" s="143" t="s">
        <v>261</v>
      </c>
      <c r="C111" s="189" t="str">
        <f t="shared" si="19"/>
        <v>45</v>
      </c>
      <c r="D111" s="191" t="str">
        <f t="shared" si="20"/>
        <v>41</v>
      </c>
      <c r="E111" s="191" t="str">
        <f t="shared" si="21"/>
        <v>000</v>
      </c>
      <c r="F111" s="143" t="str">
        <f t="shared" si="22"/>
        <v>6200.02</v>
      </c>
      <c r="G111" s="143" t="s">
        <v>331</v>
      </c>
      <c r="I111" s="163"/>
      <c r="J111" s="163"/>
      <c r="K111" s="163"/>
      <c r="L111" s="163"/>
      <c r="M111" s="163"/>
      <c r="N111" s="163"/>
      <c r="O111" s="141"/>
      <c r="Q111" s="173"/>
      <c r="R111" s="173"/>
      <c r="S111" s="173"/>
      <c r="T111" s="173"/>
      <c r="U111" s="173"/>
      <c r="V111" s="173"/>
      <c r="W111" s="174"/>
      <c r="X111" s="142"/>
      <c r="Z111" s="175"/>
      <c r="AA111" s="175"/>
      <c r="AB111" s="176"/>
      <c r="AC111" s="176"/>
      <c r="AD111" s="176"/>
      <c r="AE111" s="175"/>
      <c r="AF111" s="176"/>
      <c r="AG111" s="171">
        <f t="shared" si="15"/>
        <v>0</v>
      </c>
      <c r="AI111" s="177"/>
      <c r="AJ111" s="169"/>
      <c r="AK111" s="168">
        <f t="shared" si="16"/>
        <v>0</v>
      </c>
      <c r="AL111" s="168">
        <f>IFERROR(VLOOKUP(B111,[3]rptBudgetaryBudgetCrossOrganiza!$A$5855:$O$6136,13,FALSE),"0")</f>
        <v>0</v>
      </c>
      <c r="AM111" s="169"/>
      <c r="AN111" s="169"/>
      <c r="AO111" s="169"/>
      <c r="AP111" s="169"/>
      <c r="AQ111" s="169">
        <f t="shared" si="17"/>
        <v>0</v>
      </c>
      <c r="AS111" s="142"/>
      <c r="AT111" s="142"/>
      <c r="AU111" s="142"/>
      <c r="AV111" s="142"/>
      <c r="AW111" s="142"/>
      <c r="AX111" s="142"/>
      <c r="AY111" s="142"/>
      <c r="AZ111" s="142">
        <f t="shared" si="18"/>
        <v>0</v>
      </c>
    </row>
    <row r="112" spans="2:52" x14ac:dyDescent="0.2">
      <c r="B112" s="143" t="s">
        <v>262</v>
      </c>
      <c r="C112" s="189" t="str">
        <f t="shared" si="19"/>
        <v>45</v>
      </c>
      <c r="D112" s="191" t="str">
        <f t="shared" si="20"/>
        <v>41</v>
      </c>
      <c r="E112" s="191" t="str">
        <f t="shared" si="21"/>
        <v>000</v>
      </c>
      <c r="F112" s="143" t="str">
        <f t="shared" si="22"/>
        <v>6200.03</v>
      </c>
      <c r="G112" s="143" t="s">
        <v>332</v>
      </c>
      <c r="I112" s="163"/>
      <c r="J112" s="163"/>
      <c r="K112" s="163"/>
      <c r="L112" s="163"/>
      <c r="M112" s="163"/>
      <c r="N112" s="163"/>
      <c r="O112" s="141"/>
      <c r="Q112" s="173"/>
      <c r="R112" s="173"/>
      <c r="S112" s="173"/>
      <c r="T112" s="173"/>
      <c r="U112" s="173"/>
      <c r="V112" s="173"/>
      <c r="W112" s="174"/>
      <c r="X112" s="142"/>
      <c r="Z112" s="175"/>
      <c r="AA112" s="175"/>
      <c r="AB112" s="176"/>
      <c r="AC112" s="176"/>
      <c r="AD112" s="176"/>
      <c r="AE112" s="175"/>
      <c r="AF112" s="176"/>
      <c r="AG112" s="171">
        <f t="shared" si="15"/>
        <v>0</v>
      </c>
      <c r="AI112" s="177"/>
      <c r="AJ112" s="169"/>
      <c r="AK112" s="168">
        <f t="shared" si="16"/>
        <v>0</v>
      </c>
      <c r="AL112" s="168">
        <f>IFERROR(VLOOKUP(B112,[3]rptBudgetaryBudgetCrossOrganiza!$A$5855:$O$6136,13,FALSE),"0")</f>
        <v>0</v>
      </c>
      <c r="AM112" s="169"/>
      <c r="AN112" s="169"/>
      <c r="AO112" s="169"/>
      <c r="AP112" s="169"/>
      <c r="AQ112" s="169">
        <f t="shared" si="17"/>
        <v>0</v>
      </c>
      <c r="AS112" s="142"/>
      <c r="AT112" s="142"/>
      <c r="AU112" s="142"/>
      <c r="AV112" s="142"/>
      <c r="AW112" s="142"/>
      <c r="AX112" s="142"/>
      <c r="AY112" s="142"/>
      <c r="AZ112" s="142">
        <f t="shared" si="18"/>
        <v>0</v>
      </c>
    </row>
    <row r="113" spans="2:52" x14ac:dyDescent="0.2">
      <c r="B113" s="143" t="s">
        <v>263</v>
      </c>
      <c r="C113" s="189" t="str">
        <f t="shared" si="19"/>
        <v>45</v>
      </c>
      <c r="D113" s="191" t="str">
        <f t="shared" si="20"/>
        <v>41</v>
      </c>
      <c r="E113" s="191" t="str">
        <f t="shared" si="21"/>
        <v>000</v>
      </c>
      <c r="F113" s="143" t="str">
        <f t="shared" si="22"/>
        <v>6200.04</v>
      </c>
      <c r="G113" s="143" t="s">
        <v>333</v>
      </c>
      <c r="I113" s="163"/>
      <c r="J113" s="163"/>
      <c r="K113" s="163"/>
      <c r="L113" s="163"/>
      <c r="M113" s="163"/>
      <c r="N113" s="163"/>
      <c r="O113" s="141"/>
      <c r="Q113" s="173"/>
      <c r="R113" s="173"/>
      <c r="S113" s="173"/>
      <c r="T113" s="173"/>
      <c r="U113" s="173"/>
      <c r="V113" s="173"/>
      <c r="W113" s="174"/>
      <c r="X113" s="142"/>
      <c r="Z113" s="175"/>
      <c r="AA113" s="175"/>
      <c r="AB113" s="176"/>
      <c r="AC113" s="176"/>
      <c r="AD113" s="176"/>
      <c r="AE113" s="175"/>
      <c r="AF113" s="176"/>
      <c r="AG113" s="171">
        <f t="shared" si="15"/>
        <v>0</v>
      </c>
      <c r="AI113" s="177"/>
      <c r="AJ113" s="169"/>
      <c r="AK113" s="168">
        <f t="shared" si="16"/>
        <v>0</v>
      </c>
      <c r="AL113" s="168">
        <f>IFERROR(VLOOKUP(B113,[3]rptBudgetaryBudgetCrossOrganiza!$A$5855:$O$6136,13,FALSE),"0")</f>
        <v>0</v>
      </c>
      <c r="AM113" s="169"/>
      <c r="AN113" s="169"/>
      <c r="AO113" s="169"/>
      <c r="AP113" s="169"/>
      <c r="AQ113" s="169">
        <f t="shared" si="17"/>
        <v>0</v>
      </c>
      <c r="AS113" s="142"/>
      <c r="AT113" s="142"/>
      <c r="AU113" s="142"/>
      <c r="AV113" s="142"/>
      <c r="AW113" s="142"/>
      <c r="AX113" s="142"/>
      <c r="AY113" s="142"/>
      <c r="AZ113" s="142">
        <f t="shared" si="18"/>
        <v>0</v>
      </c>
    </row>
    <row r="114" spans="2:52" x14ac:dyDescent="0.2">
      <c r="B114" s="143" t="s">
        <v>264</v>
      </c>
      <c r="C114" s="189" t="str">
        <f t="shared" si="19"/>
        <v>45</v>
      </c>
      <c r="D114" s="191" t="str">
        <f t="shared" si="20"/>
        <v>41</v>
      </c>
      <c r="E114" s="191" t="str">
        <f t="shared" si="21"/>
        <v>000</v>
      </c>
      <c r="F114" s="143" t="str">
        <f t="shared" si="22"/>
        <v>6200.05</v>
      </c>
      <c r="G114" s="143" t="s">
        <v>334</v>
      </c>
      <c r="I114" s="163"/>
      <c r="J114" s="163"/>
      <c r="K114" s="163"/>
      <c r="L114" s="163"/>
      <c r="M114" s="163"/>
      <c r="N114" s="163"/>
      <c r="O114" s="141"/>
      <c r="Q114" s="173"/>
      <c r="R114" s="173"/>
      <c r="S114" s="173"/>
      <c r="T114" s="173"/>
      <c r="U114" s="173"/>
      <c r="V114" s="173"/>
      <c r="W114" s="174"/>
      <c r="X114" s="142"/>
      <c r="Z114" s="175"/>
      <c r="AA114" s="175"/>
      <c r="AB114" s="176"/>
      <c r="AC114" s="176"/>
      <c r="AD114" s="176"/>
      <c r="AE114" s="175"/>
      <c r="AF114" s="176"/>
      <c r="AG114" s="171">
        <f t="shared" si="15"/>
        <v>0</v>
      </c>
      <c r="AI114" s="177"/>
      <c r="AJ114" s="169"/>
      <c r="AK114" s="168">
        <f t="shared" si="16"/>
        <v>0</v>
      </c>
      <c r="AL114" s="168">
        <f>IFERROR(VLOOKUP(B114,[3]rptBudgetaryBudgetCrossOrganiza!$A$5855:$O$6136,13,FALSE),"0")</f>
        <v>0</v>
      </c>
      <c r="AM114" s="169"/>
      <c r="AN114" s="169"/>
      <c r="AO114" s="169"/>
      <c r="AP114" s="169"/>
      <c r="AQ114" s="169">
        <f t="shared" si="17"/>
        <v>0</v>
      </c>
      <c r="AS114" s="142"/>
      <c r="AT114" s="142"/>
      <c r="AU114" s="142"/>
      <c r="AV114" s="142"/>
      <c r="AW114" s="142"/>
      <c r="AX114" s="142"/>
      <c r="AY114" s="142"/>
      <c r="AZ114" s="142">
        <f t="shared" si="18"/>
        <v>0</v>
      </c>
    </row>
    <row r="115" spans="2:52" x14ac:dyDescent="0.2">
      <c r="B115" s="143" t="s">
        <v>265</v>
      </c>
      <c r="C115" s="189" t="str">
        <f t="shared" si="19"/>
        <v>45</v>
      </c>
      <c r="D115" s="191" t="str">
        <f t="shared" si="20"/>
        <v>41</v>
      </c>
      <c r="E115" s="191" t="str">
        <f t="shared" si="21"/>
        <v>000</v>
      </c>
      <c r="F115" s="143" t="str">
        <f t="shared" si="22"/>
        <v>6200.09</v>
      </c>
      <c r="G115" s="143" t="s">
        <v>335</v>
      </c>
      <c r="I115" s="163"/>
      <c r="J115" s="163"/>
      <c r="K115" s="163"/>
      <c r="L115" s="163"/>
      <c r="M115" s="163"/>
      <c r="N115" s="163"/>
      <c r="O115" s="141"/>
      <c r="Q115" s="173"/>
      <c r="R115" s="173"/>
      <c r="S115" s="173"/>
      <c r="T115" s="173"/>
      <c r="U115" s="173"/>
      <c r="V115" s="173"/>
      <c r="W115" s="174"/>
      <c r="X115" s="142"/>
      <c r="Z115" s="175"/>
      <c r="AA115" s="175"/>
      <c r="AB115" s="176"/>
      <c r="AC115" s="176"/>
      <c r="AD115" s="176"/>
      <c r="AE115" s="175"/>
      <c r="AF115" s="176"/>
      <c r="AG115" s="171">
        <f t="shared" si="15"/>
        <v>0</v>
      </c>
      <c r="AI115" s="177"/>
      <c r="AJ115" s="169"/>
      <c r="AK115" s="168">
        <f t="shared" si="16"/>
        <v>0</v>
      </c>
      <c r="AL115" s="168">
        <f>IFERROR(VLOOKUP(B115,[3]rptBudgetaryBudgetCrossOrganiza!$A$5855:$O$6136,13,FALSE),"0")</f>
        <v>0</v>
      </c>
      <c r="AM115" s="169"/>
      <c r="AN115" s="169"/>
      <c r="AO115" s="169"/>
      <c r="AP115" s="169"/>
      <c r="AQ115" s="169">
        <f t="shared" si="17"/>
        <v>0</v>
      </c>
      <c r="AS115" s="142"/>
      <c r="AT115" s="142"/>
      <c r="AU115" s="142"/>
      <c r="AV115" s="142"/>
      <c r="AW115" s="142"/>
      <c r="AX115" s="142"/>
      <c r="AY115" s="142"/>
      <c r="AZ115" s="142">
        <f t="shared" si="18"/>
        <v>0</v>
      </c>
    </row>
    <row r="116" spans="2:52" x14ac:dyDescent="0.2">
      <c r="B116" s="143" t="s">
        <v>266</v>
      </c>
      <c r="C116" s="189" t="str">
        <f t="shared" si="19"/>
        <v>45</v>
      </c>
      <c r="D116" s="191" t="str">
        <f t="shared" si="20"/>
        <v>41</v>
      </c>
      <c r="E116" s="191" t="str">
        <f t="shared" si="21"/>
        <v>000</v>
      </c>
      <c r="F116" s="143" t="str">
        <f t="shared" si="22"/>
        <v>6300.01</v>
      </c>
      <c r="G116" s="143" t="s">
        <v>336</v>
      </c>
      <c r="I116" s="163"/>
      <c r="J116" s="163"/>
      <c r="K116" s="163"/>
      <c r="L116" s="163"/>
      <c r="M116" s="163"/>
      <c r="N116" s="163"/>
      <c r="O116" s="141"/>
      <c r="Q116" s="173"/>
      <c r="R116" s="173"/>
      <c r="S116" s="173"/>
      <c r="T116" s="173"/>
      <c r="U116" s="173"/>
      <c r="V116" s="173"/>
      <c r="W116" s="174"/>
      <c r="X116" s="142"/>
      <c r="Z116" s="175"/>
      <c r="AA116" s="175"/>
      <c r="AB116" s="176"/>
      <c r="AC116" s="176"/>
      <c r="AD116" s="176"/>
      <c r="AE116" s="175"/>
      <c r="AF116" s="176"/>
      <c r="AG116" s="171">
        <f t="shared" si="15"/>
        <v>0</v>
      </c>
      <c r="AI116" s="177"/>
      <c r="AJ116" s="169"/>
      <c r="AK116" s="168">
        <f t="shared" si="16"/>
        <v>0</v>
      </c>
      <c r="AL116" s="168">
        <f>IFERROR(VLOOKUP(B116,[3]rptBudgetaryBudgetCrossOrganiza!$A$5855:$O$6136,13,FALSE),"0")</f>
        <v>0</v>
      </c>
      <c r="AM116" s="169"/>
      <c r="AN116" s="169"/>
      <c r="AO116" s="169"/>
      <c r="AP116" s="169"/>
      <c r="AQ116" s="169">
        <f t="shared" si="17"/>
        <v>0</v>
      </c>
      <c r="AS116" s="142"/>
      <c r="AT116" s="142"/>
      <c r="AU116" s="142"/>
      <c r="AV116" s="142"/>
      <c r="AW116" s="142"/>
      <c r="AX116" s="142"/>
      <c r="AY116" s="142"/>
      <c r="AZ116" s="142">
        <f t="shared" si="18"/>
        <v>0</v>
      </c>
    </row>
    <row r="117" spans="2:52" x14ac:dyDescent="0.2">
      <c r="B117" s="143" t="s">
        <v>267</v>
      </c>
      <c r="C117" s="189" t="str">
        <f t="shared" si="19"/>
        <v>45</v>
      </c>
      <c r="D117" s="191" t="str">
        <f t="shared" si="20"/>
        <v>41</v>
      </c>
      <c r="E117" s="191" t="str">
        <f t="shared" si="21"/>
        <v>000</v>
      </c>
      <c r="F117" s="143" t="str">
        <f t="shared" si="22"/>
        <v>6300.02</v>
      </c>
      <c r="G117" s="143" t="s">
        <v>337</v>
      </c>
      <c r="I117" s="163"/>
      <c r="J117" s="163"/>
      <c r="K117" s="163"/>
      <c r="L117" s="163"/>
      <c r="M117" s="163"/>
      <c r="N117" s="163"/>
      <c r="O117" s="141"/>
      <c r="Q117" s="173"/>
      <c r="R117" s="173"/>
      <c r="S117" s="173"/>
      <c r="T117" s="173"/>
      <c r="U117" s="173"/>
      <c r="V117" s="173"/>
      <c r="W117" s="174"/>
      <c r="X117" s="142"/>
      <c r="Z117" s="175"/>
      <c r="AA117" s="175"/>
      <c r="AB117" s="176"/>
      <c r="AC117" s="176"/>
      <c r="AD117" s="176"/>
      <c r="AE117" s="175"/>
      <c r="AF117" s="176"/>
      <c r="AG117" s="171">
        <f t="shared" si="15"/>
        <v>0</v>
      </c>
      <c r="AI117" s="177"/>
      <c r="AJ117" s="169"/>
      <c r="AK117" s="168">
        <f t="shared" si="16"/>
        <v>0</v>
      </c>
      <c r="AL117" s="168">
        <f>IFERROR(VLOOKUP(B117,[3]rptBudgetaryBudgetCrossOrganiza!$A$5855:$O$6136,13,FALSE),"0")</f>
        <v>0</v>
      </c>
      <c r="AM117" s="169"/>
      <c r="AN117" s="169"/>
      <c r="AO117" s="169"/>
      <c r="AP117" s="169"/>
      <c r="AQ117" s="169">
        <f t="shared" si="17"/>
        <v>0</v>
      </c>
      <c r="AS117" s="142"/>
      <c r="AT117" s="142"/>
      <c r="AU117" s="142"/>
      <c r="AV117" s="142"/>
      <c r="AW117" s="142"/>
      <c r="AX117" s="142"/>
      <c r="AY117" s="142"/>
      <c r="AZ117" s="142">
        <f t="shared" si="18"/>
        <v>0</v>
      </c>
    </row>
    <row r="118" spans="2:52" x14ac:dyDescent="0.2">
      <c r="B118" s="143" t="s">
        <v>268</v>
      </c>
      <c r="C118" s="189" t="str">
        <f t="shared" si="19"/>
        <v>45</v>
      </c>
      <c r="D118" s="191" t="str">
        <f t="shared" si="20"/>
        <v>41</v>
      </c>
      <c r="E118" s="191" t="str">
        <f t="shared" si="21"/>
        <v>000</v>
      </c>
      <c r="F118" s="143" t="str">
        <f t="shared" si="22"/>
        <v>6300.03</v>
      </c>
      <c r="G118" s="143" t="s">
        <v>338</v>
      </c>
      <c r="I118" s="163"/>
      <c r="J118" s="163"/>
      <c r="K118" s="163"/>
      <c r="L118" s="163"/>
      <c r="M118" s="163"/>
      <c r="N118" s="163"/>
      <c r="O118" s="141"/>
      <c r="Q118" s="173"/>
      <c r="R118" s="173"/>
      <c r="S118" s="173"/>
      <c r="T118" s="173"/>
      <c r="U118" s="173"/>
      <c r="V118" s="173"/>
      <c r="W118" s="174"/>
      <c r="X118" s="142"/>
      <c r="Z118" s="175"/>
      <c r="AA118" s="175"/>
      <c r="AB118" s="176"/>
      <c r="AC118" s="176"/>
      <c r="AD118" s="176"/>
      <c r="AE118" s="175"/>
      <c r="AF118" s="176"/>
      <c r="AG118" s="171">
        <f t="shared" si="15"/>
        <v>0</v>
      </c>
      <c r="AI118" s="177"/>
      <c r="AJ118" s="169"/>
      <c r="AK118" s="168">
        <f t="shared" si="16"/>
        <v>0</v>
      </c>
      <c r="AL118" s="168">
        <f>IFERROR(VLOOKUP(B118,[3]rptBudgetaryBudgetCrossOrganiza!$A$5855:$O$6136,13,FALSE),"0")</f>
        <v>0</v>
      </c>
      <c r="AM118" s="169"/>
      <c r="AN118" s="169"/>
      <c r="AO118" s="169"/>
      <c r="AP118" s="169"/>
      <c r="AQ118" s="169">
        <f t="shared" si="17"/>
        <v>0</v>
      </c>
      <c r="AS118" s="142"/>
      <c r="AT118" s="142"/>
      <c r="AU118" s="142"/>
      <c r="AV118" s="142"/>
      <c r="AW118" s="142"/>
      <c r="AX118" s="142"/>
      <c r="AY118" s="142"/>
      <c r="AZ118" s="142">
        <f t="shared" si="18"/>
        <v>0</v>
      </c>
    </row>
    <row r="119" spans="2:52" x14ac:dyDescent="0.2">
      <c r="B119" s="143" t="s">
        <v>269</v>
      </c>
      <c r="C119" s="189" t="str">
        <f t="shared" si="19"/>
        <v>45</v>
      </c>
      <c r="D119" s="191" t="str">
        <f t="shared" si="20"/>
        <v>41</v>
      </c>
      <c r="E119" s="191" t="str">
        <f t="shared" si="21"/>
        <v>000</v>
      </c>
      <c r="F119" s="143" t="str">
        <f t="shared" si="22"/>
        <v>6350.01</v>
      </c>
      <c r="G119" s="143" t="s">
        <v>339</v>
      </c>
      <c r="I119" s="163"/>
      <c r="J119" s="163"/>
      <c r="K119" s="163"/>
      <c r="L119" s="163"/>
      <c r="M119" s="163"/>
      <c r="N119" s="163"/>
      <c r="O119" s="141"/>
      <c r="Q119" s="173"/>
      <c r="R119" s="173"/>
      <c r="S119" s="173"/>
      <c r="T119" s="173"/>
      <c r="U119" s="173"/>
      <c r="V119" s="173"/>
      <c r="W119" s="174"/>
      <c r="X119" s="142"/>
      <c r="Z119" s="175"/>
      <c r="AA119" s="175"/>
      <c r="AB119" s="176"/>
      <c r="AC119" s="176"/>
      <c r="AD119" s="176"/>
      <c r="AE119" s="175"/>
      <c r="AF119" s="176"/>
      <c r="AG119" s="171">
        <f t="shared" si="15"/>
        <v>0</v>
      </c>
      <c r="AI119" s="177"/>
      <c r="AJ119" s="169"/>
      <c r="AK119" s="168">
        <f t="shared" si="16"/>
        <v>0</v>
      </c>
      <c r="AL119" s="168">
        <f>IFERROR(VLOOKUP(B119,[3]rptBudgetaryBudgetCrossOrganiza!$A$5855:$O$6136,13,FALSE),"0")</f>
        <v>0</v>
      </c>
      <c r="AM119" s="169"/>
      <c r="AN119" s="169"/>
      <c r="AO119" s="169"/>
      <c r="AP119" s="169"/>
      <c r="AQ119" s="169">
        <f t="shared" si="17"/>
        <v>0</v>
      </c>
      <c r="AS119" s="142"/>
      <c r="AT119" s="142"/>
      <c r="AU119" s="142"/>
      <c r="AV119" s="142"/>
      <c r="AW119" s="142"/>
      <c r="AX119" s="142"/>
      <c r="AY119" s="142"/>
      <c r="AZ119" s="142">
        <f t="shared" si="18"/>
        <v>0</v>
      </c>
    </row>
    <row r="120" spans="2:52" x14ac:dyDescent="0.2">
      <c r="B120" s="143" t="s">
        <v>270</v>
      </c>
      <c r="C120" s="189" t="str">
        <f t="shared" si="19"/>
        <v>45</v>
      </c>
      <c r="D120" s="191" t="str">
        <f t="shared" si="20"/>
        <v>41</v>
      </c>
      <c r="E120" s="191" t="str">
        <f t="shared" si="21"/>
        <v>000</v>
      </c>
      <c r="F120" s="143" t="str">
        <f t="shared" si="22"/>
        <v>6350.02</v>
      </c>
      <c r="G120" s="143" t="s">
        <v>340</v>
      </c>
      <c r="I120" s="163"/>
      <c r="J120" s="163"/>
      <c r="K120" s="163"/>
      <c r="L120" s="163"/>
      <c r="M120" s="163"/>
      <c r="N120" s="163"/>
      <c r="O120" s="141"/>
      <c r="Q120" s="173"/>
      <c r="R120" s="173"/>
      <c r="S120" s="173"/>
      <c r="T120" s="173"/>
      <c r="U120" s="173"/>
      <c r="V120" s="173"/>
      <c r="W120" s="174"/>
      <c r="X120" s="142"/>
      <c r="Z120" s="175"/>
      <c r="AA120" s="175"/>
      <c r="AB120" s="176"/>
      <c r="AC120" s="176"/>
      <c r="AD120" s="176"/>
      <c r="AE120" s="175"/>
      <c r="AF120" s="176"/>
      <c r="AG120" s="171">
        <f t="shared" si="15"/>
        <v>0</v>
      </c>
      <c r="AI120" s="177"/>
      <c r="AJ120" s="169"/>
      <c r="AK120" s="168">
        <f t="shared" si="16"/>
        <v>0</v>
      </c>
      <c r="AL120" s="168">
        <f>IFERROR(VLOOKUP(B120,[3]rptBudgetaryBudgetCrossOrganiza!$A$5855:$O$6136,13,FALSE),"0")</f>
        <v>0</v>
      </c>
      <c r="AM120" s="169"/>
      <c r="AN120" s="169"/>
      <c r="AO120" s="169"/>
      <c r="AP120" s="169"/>
      <c r="AQ120" s="169">
        <f t="shared" si="17"/>
        <v>0</v>
      </c>
      <c r="AS120" s="142"/>
      <c r="AT120" s="142"/>
      <c r="AU120" s="142"/>
      <c r="AV120" s="142"/>
      <c r="AW120" s="142"/>
      <c r="AX120" s="142"/>
      <c r="AY120" s="142"/>
      <c r="AZ120" s="142">
        <f t="shared" si="18"/>
        <v>0</v>
      </c>
    </row>
    <row r="121" spans="2:52" x14ac:dyDescent="0.2">
      <c r="B121" s="143" t="s">
        <v>271</v>
      </c>
      <c r="C121" s="189" t="str">
        <f t="shared" si="19"/>
        <v>45</v>
      </c>
      <c r="D121" s="191" t="str">
        <f t="shared" si="20"/>
        <v>41</v>
      </c>
      <c r="E121" s="191" t="str">
        <f t="shared" si="21"/>
        <v>000</v>
      </c>
      <c r="F121" s="143" t="str">
        <f t="shared" si="22"/>
        <v>6350.03</v>
      </c>
      <c r="G121" s="143" t="s">
        <v>341</v>
      </c>
      <c r="I121" s="163"/>
      <c r="J121" s="163"/>
      <c r="K121" s="163"/>
      <c r="L121" s="163"/>
      <c r="M121" s="163"/>
      <c r="N121" s="163"/>
      <c r="O121" s="141"/>
      <c r="Q121" s="173"/>
      <c r="R121" s="173"/>
      <c r="S121" s="173"/>
      <c r="T121" s="173"/>
      <c r="U121" s="173"/>
      <c r="V121" s="173"/>
      <c r="W121" s="174"/>
      <c r="X121" s="142"/>
      <c r="Z121" s="175"/>
      <c r="AA121" s="175"/>
      <c r="AB121" s="176"/>
      <c r="AC121" s="176"/>
      <c r="AD121" s="176"/>
      <c r="AE121" s="175"/>
      <c r="AF121" s="176"/>
      <c r="AG121" s="171">
        <f t="shared" si="15"/>
        <v>0</v>
      </c>
      <c r="AI121" s="177"/>
      <c r="AJ121" s="169"/>
      <c r="AK121" s="168">
        <f t="shared" si="16"/>
        <v>0</v>
      </c>
      <c r="AL121" s="168">
        <f>IFERROR(VLOOKUP(B121,[3]rptBudgetaryBudgetCrossOrganiza!$A$5855:$O$6136,13,FALSE),"0")</f>
        <v>0</v>
      </c>
      <c r="AM121" s="169"/>
      <c r="AN121" s="169"/>
      <c r="AO121" s="169"/>
      <c r="AP121" s="169"/>
      <c r="AQ121" s="169">
        <f t="shared" si="17"/>
        <v>0</v>
      </c>
      <c r="AS121" s="142"/>
      <c r="AT121" s="142"/>
      <c r="AU121" s="142"/>
      <c r="AV121" s="142"/>
      <c r="AW121" s="142"/>
      <c r="AX121" s="142"/>
      <c r="AY121" s="142"/>
      <c r="AZ121" s="142">
        <f t="shared" si="18"/>
        <v>0</v>
      </c>
    </row>
    <row r="122" spans="2:52" x14ac:dyDescent="0.2">
      <c r="B122" s="143" t="s">
        <v>272</v>
      </c>
      <c r="C122" s="189" t="str">
        <f t="shared" si="19"/>
        <v>45</v>
      </c>
      <c r="D122" s="191" t="str">
        <f t="shared" si="20"/>
        <v>41</v>
      </c>
      <c r="E122" s="191" t="str">
        <f t="shared" si="21"/>
        <v>000</v>
      </c>
      <c r="F122" s="143" t="str">
        <f t="shared" si="22"/>
        <v>6350.04</v>
      </c>
      <c r="G122" s="143" t="s">
        <v>342</v>
      </c>
      <c r="I122" s="163"/>
      <c r="J122" s="163"/>
      <c r="K122" s="163"/>
      <c r="L122" s="163"/>
      <c r="M122" s="163"/>
      <c r="N122" s="163"/>
      <c r="O122" s="141"/>
      <c r="Q122" s="173"/>
      <c r="R122" s="173"/>
      <c r="S122" s="173"/>
      <c r="T122" s="173"/>
      <c r="U122" s="173"/>
      <c r="V122" s="173"/>
      <c r="W122" s="174"/>
      <c r="X122" s="142"/>
      <c r="Z122" s="175"/>
      <c r="AA122" s="175"/>
      <c r="AB122" s="176"/>
      <c r="AC122" s="176"/>
      <c r="AD122" s="176"/>
      <c r="AE122" s="175"/>
      <c r="AF122" s="176"/>
      <c r="AG122" s="171">
        <f t="shared" si="15"/>
        <v>0</v>
      </c>
      <c r="AI122" s="177"/>
      <c r="AJ122" s="169"/>
      <c r="AK122" s="168">
        <f t="shared" si="16"/>
        <v>0</v>
      </c>
      <c r="AL122" s="168">
        <f>IFERROR(VLOOKUP(B122,[3]rptBudgetaryBudgetCrossOrganiza!$A$5855:$O$6136,13,FALSE),"0")</f>
        <v>0</v>
      </c>
      <c r="AM122" s="169"/>
      <c r="AN122" s="169"/>
      <c r="AO122" s="169"/>
      <c r="AP122" s="169"/>
      <c r="AQ122" s="169">
        <f t="shared" si="17"/>
        <v>0</v>
      </c>
      <c r="AS122" s="142"/>
      <c r="AT122" s="142"/>
      <c r="AU122" s="142"/>
      <c r="AV122" s="142"/>
      <c r="AW122" s="142"/>
      <c r="AX122" s="142"/>
      <c r="AY122" s="142"/>
      <c r="AZ122" s="142">
        <f t="shared" si="18"/>
        <v>0</v>
      </c>
    </row>
    <row r="123" spans="2:52" x14ac:dyDescent="0.2">
      <c r="B123" s="143" t="s">
        <v>273</v>
      </c>
      <c r="C123" s="189" t="str">
        <f t="shared" si="19"/>
        <v>45</v>
      </c>
      <c r="D123" s="191" t="str">
        <f t="shared" si="20"/>
        <v>41</v>
      </c>
      <c r="E123" s="191" t="str">
        <f t="shared" si="21"/>
        <v>000</v>
      </c>
      <c r="F123" s="143" t="str">
        <f t="shared" si="22"/>
        <v>6350.05</v>
      </c>
      <c r="G123" s="143" t="s">
        <v>343</v>
      </c>
      <c r="I123" s="163"/>
      <c r="J123" s="163"/>
      <c r="K123" s="163"/>
      <c r="L123" s="163"/>
      <c r="M123" s="163"/>
      <c r="N123" s="163"/>
      <c r="O123" s="141"/>
      <c r="Q123" s="173"/>
      <c r="R123" s="173"/>
      <c r="S123" s="173"/>
      <c r="T123" s="173"/>
      <c r="U123" s="173"/>
      <c r="V123" s="173"/>
      <c r="W123" s="174"/>
      <c r="X123" s="142"/>
      <c r="Z123" s="175"/>
      <c r="AA123" s="175"/>
      <c r="AB123" s="176"/>
      <c r="AC123" s="176"/>
      <c r="AD123" s="176"/>
      <c r="AE123" s="175"/>
      <c r="AF123" s="176"/>
      <c r="AG123" s="171">
        <f t="shared" si="15"/>
        <v>0</v>
      </c>
      <c r="AI123" s="177"/>
      <c r="AJ123" s="169"/>
      <c r="AK123" s="168">
        <f t="shared" si="16"/>
        <v>0</v>
      </c>
      <c r="AL123" s="168">
        <f>IFERROR(VLOOKUP(B123,[3]rptBudgetaryBudgetCrossOrganiza!$A$5855:$O$6136,13,FALSE),"0")</f>
        <v>0</v>
      </c>
      <c r="AM123" s="169"/>
      <c r="AN123" s="169"/>
      <c r="AO123" s="169"/>
      <c r="AP123" s="169"/>
      <c r="AQ123" s="169">
        <f t="shared" si="17"/>
        <v>0</v>
      </c>
      <c r="AS123" s="142"/>
      <c r="AT123" s="142"/>
      <c r="AU123" s="142"/>
      <c r="AV123" s="142"/>
      <c r="AW123" s="142"/>
      <c r="AX123" s="142"/>
      <c r="AY123" s="142"/>
      <c r="AZ123" s="142">
        <f t="shared" si="18"/>
        <v>0</v>
      </c>
    </row>
    <row r="124" spans="2:52" x14ac:dyDescent="0.2">
      <c r="B124" s="143" t="s">
        <v>274</v>
      </c>
      <c r="C124" s="189" t="str">
        <f t="shared" si="19"/>
        <v>45</v>
      </c>
      <c r="D124" s="191" t="str">
        <f t="shared" si="20"/>
        <v>41</v>
      </c>
      <c r="E124" s="191" t="str">
        <f t="shared" si="21"/>
        <v>000</v>
      </c>
      <c r="F124" s="143" t="str">
        <f t="shared" si="22"/>
        <v>6350.06</v>
      </c>
      <c r="G124" s="143" t="s">
        <v>344</v>
      </c>
      <c r="I124" s="163"/>
      <c r="J124" s="163"/>
      <c r="K124" s="163"/>
      <c r="L124" s="163"/>
      <c r="M124" s="163"/>
      <c r="N124" s="163"/>
      <c r="O124" s="141"/>
      <c r="Q124" s="173"/>
      <c r="R124" s="173"/>
      <c r="S124" s="173"/>
      <c r="T124" s="173"/>
      <c r="U124" s="173"/>
      <c r="V124" s="173"/>
      <c r="W124" s="174"/>
      <c r="X124" s="142"/>
      <c r="Z124" s="175"/>
      <c r="AA124" s="175"/>
      <c r="AB124" s="176"/>
      <c r="AC124" s="176"/>
      <c r="AD124" s="176"/>
      <c r="AE124" s="175"/>
      <c r="AF124" s="176"/>
      <c r="AG124" s="171">
        <f t="shared" si="15"/>
        <v>0</v>
      </c>
      <c r="AI124" s="177"/>
      <c r="AJ124" s="169"/>
      <c r="AK124" s="168">
        <f t="shared" si="16"/>
        <v>0</v>
      </c>
      <c r="AL124" s="168">
        <f>IFERROR(VLOOKUP(B124,[3]rptBudgetaryBudgetCrossOrganiza!$A$5855:$O$6136,13,FALSE),"0")</f>
        <v>0</v>
      </c>
      <c r="AM124" s="169"/>
      <c r="AN124" s="169"/>
      <c r="AO124" s="169"/>
      <c r="AP124" s="169"/>
      <c r="AQ124" s="169">
        <f t="shared" si="17"/>
        <v>0</v>
      </c>
      <c r="AS124" s="142"/>
      <c r="AT124" s="142"/>
      <c r="AU124" s="142"/>
      <c r="AV124" s="142"/>
      <c r="AW124" s="142"/>
      <c r="AX124" s="142"/>
      <c r="AY124" s="142"/>
      <c r="AZ124" s="142">
        <f t="shared" si="18"/>
        <v>0</v>
      </c>
    </row>
    <row r="125" spans="2:52" x14ac:dyDescent="0.2">
      <c r="B125" s="143" t="s">
        <v>275</v>
      </c>
      <c r="C125" s="189" t="str">
        <f t="shared" si="19"/>
        <v>45</v>
      </c>
      <c r="D125" s="191" t="str">
        <f t="shared" si="20"/>
        <v>41</v>
      </c>
      <c r="E125" s="191" t="str">
        <f t="shared" si="21"/>
        <v>000</v>
      </c>
      <c r="F125" s="143" t="str">
        <f t="shared" si="22"/>
        <v>6400.01</v>
      </c>
      <c r="G125" s="143" t="s">
        <v>345</v>
      </c>
      <c r="I125" s="163"/>
      <c r="J125" s="163"/>
      <c r="K125" s="163"/>
      <c r="L125" s="163"/>
      <c r="M125" s="163"/>
      <c r="N125" s="163"/>
      <c r="O125" s="141"/>
      <c r="Q125" s="173"/>
      <c r="R125" s="173"/>
      <c r="S125" s="173"/>
      <c r="T125" s="173"/>
      <c r="U125" s="173"/>
      <c r="V125" s="173"/>
      <c r="W125" s="174"/>
      <c r="X125" s="142"/>
      <c r="Z125" s="175"/>
      <c r="AA125" s="175"/>
      <c r="AB125" s="176"/>
      <c r="AC125" s="176"/>
      <c r="AD125" s="176"/>
      <c r="AE125" s="175"/>
      <c r="AF125" s="176"/>
      <c r="AG125" s="171">
        <f t="shared" si="15"/>
        <v>0</v>
      </c>
      <c r="AI125" s="177"/>
      <c r="AJ125" s="169"/>
      <c r="AK125" s="168">
        <f t="shared" si="16"/>
        <v>0</v>
      </c>
      <c r="AL125" s="168">
        <f>IFERROR(VLOOKUP(B125,[3]rptBudgetaryBudgetCrossOrganiza!$A$5855:$O$6136,13,FALSE),"0")</f>
        <v>0</v>
      </c>
      <c r="AM125" s="169"/>
      <c r="AN125" s="169"/>
      <c r="AO125" s="169"/>
      <c r="AP125" s="169"/>
      <c r="AQ125" s="169">
        <f t="shared" si="17"/>
        <v>0</v>
      </c>
      <c r="AS125" s="142"/>
      <c r="AT125" s="142"/>
      <c r="AU125" s="142"/>
      <c r="AV125" s="142"/>
      <c r="AW125" s="142"/>
      <c r="AX125" s="142"/>
      <c r="AY125" s="142"/>
      <c r="AZ125" s="142">
        <f t="shared" si="18"/>
        <v>0</v>
      </c>
    </row>
    <row r="126" spans="2:52" x14ac:dyDescent="0.2">
      <c r="B126" s="143" t="s">
        <v>276</v>
      </c>
      <c r="C126" s="189" t="str">
        <f t="shared" si="19"/>
        <v>45</v>
      </c>
      <c r="D126" s="191" t="str">
        <f t="shared" si="20"/>
        <v>41</v>
      </c>
      <c r="E126" s="191" t="str">
        <f t="shared" si="21"/>
        <v>000</v>
      </c>
      <c r="F126" s="143" t="str">
        <f t="shared" si="22"/>
        <v>6400.02</v>
      </c>
      <c r="G126" s="143" t="s">
        <v>346</v>
      </c>
      <c r="I126" s="163"/>
      <c r="J126" s="163"/>
      <c r="K126" s="163"/>
      <c r="L126" s="163"/>
      <c r="M126" s="163"/>
      <c r="N126" s="163"/>
      <c r="O126" s="141"/>
      <c r="Q126" s="173"/>
      <c r="R126" s="173"/>
      <c r="S126" s="173"/>
      <c r="T126" s="173"/>
      <c r="U126" s="173"/>
      <c r="V126" s="173"/>
      <c r="W126" s="174"/>
      <c r="X126" s="142"/>
      <c r="Z126" s="175"/>
      <c r="AA126" s="175"/>
      <c r="AB126" s="176"/>
      <c r="AC126" s="176"/>
      <c r="AD126" s="176"/>
      <c r="AE126" s="175"/>
      <c r="AF126" s="176"/>
      <c r="AG126" s="171">
        <f t="shared" si="15"/>
        <v>0</v>
      </c>
      <c r="AI126" s="177"/>
      <c r="AJ126" s="169"/>
      <c r="AK126" s="168">
        <f t="shared" si="16"/>
        <v>0</v>
      </c>
      <c r="AL126" s="168">
        <f>IFERROR(VLOOKUP(B126,[3]rptBudgetaryBudgetCrossOrganiza!$A$5855:$O$6136,13,FALSE),"0")</f>
        <v>0</v>
      </c>
      <c r="AM126" s="169"/>
      <c r="AN126" s="169"/>
      <c r="AO126" s="169"/>
      <c r="AP126" s="169"/>
      <c r="AQ126" s="169">
        <f t="shared" si="17"/>
        <v>0</v>
      </c>
      <c r="AS126" s="142"/>
      <c r="AT126" s="142"/>
      <c r="AU126" s="142"/>
      <c r="AV126" s="142"/>
      <c r="AW126" s="142"/>
      <c r="AX126" s="142"/>
      <c r="AY126" s="142"/>
      <c r="AZ126" s="142">
        <f t="shared" si="18"/>
        <v>0</v>
      </c>
    </row>
    <row r="127" spans="2:52" x14ac:dyDescent="0.2">
      <c r="B127" s="143" t="s">
        <v>277</v>
      </c>
      <c r="C127" s="189" t="str">
        <f t="shared" si="19"/>
        <v>45</v>
      </c>
      <c r="D127" s="191" t="str">
        <f t="shared" si="20"/>
        <v>41</v>
      </c>
      <c r="E127" s="191" t="str">
        <f t="shared" si="21"/>
        <v>000</v>
      </c>
      <c r="F127" s="143" t="str">
        <f t="shared" si="22"/>
        <v>6400.03</v>
      </c>
      <c r="G127" s="143" t="s">
        <v>347</v>
      </c>
      <c r="I127" s="163"/>
      <c r="J127" s="163"/>
      <c r="K127" s="163"/>
      <c r="L127" s="163"/>
      <c r="M127" s="163"/>
      <c r="N127" s="163"/>
      <c r="O127" s="141"/>
      <c r="Q127" s="173"/>
      <c r="R127" s="173"/>
      <c r="S127" s="173"/>
      <c r="T127" s="173"/>
      <c r="U127" s="173"/>
      <c r="V127" s="173"/>
      <c r="W127" s="174"/>
      <c r="X127" s="142"/>
      <c r="Z127" s="175"/>
      <c r="AA127" s="175"/>
      <c r="AB127" s="176"/>
      <c r="AC127" s="176"/>
      <c r="AD127" s="176"/>
      <c r="AE127" s="175"/>
      <c r="AF127" s="176"/>
      <c r="AG127" s="171">
        <f t="shared" si="15"/>
        <v>0</v>
      </c>
      <c r="AI127" s="177"/>
      <c r="AJ127" s="169"/>
      <c r="AK127" s="168">
        <f t="shared" si="16"/>
        <v>0</v>
      </c>
      <c r="AL127" s="168">
        <f>IFERROR(VLOOKUP(B127,[3]rptBudgetaryBudgetCrossOrganiza!$A$5855:$O$6136,13,FALSE),"0")</f>
        <v>0</v>
      </c>
      <c r="AM127" s="169"/>
      <c r="AN127" s="169"/>
      <c r="AO127" s="169"/>
      <c r="AP127" s="169"/>
      <c r="AQ127" s="169">
        <f t="shared" si="17"/>
        <v>0</v>
      </c>
      <c r="AS127" s="142"/>
      <c r="AT127" s="142"/>
      <c r="AU127" s="142"/>
      <c r="AV127" s="142"/>
      <c r="AW127" s="142"/>
      <c r="AX127" s="142"/>
      <c r="AY127" s="142"/>
      <c r="AZ127" s="142">
        <f t="shared" si="18"/>
        <v>0</v>
      </c>
    </row>
    <row r="128" spans="2:52" x14ac:dyDescent="0.2">
      <c r="B128" s="143" t="s">
        <v>278</v>
      </c>
      <c r="C128" s="189" t="str">
        <f t="shared" si="19"/>
        <v>45</v>
      </c>
      <c r="D128" s="191" t="str">
        <f t="shared" si="20"/>
        <v>41</v>
      </c>
      <c r="E128" s="191" t="str">
        <f t="shared" si="21"/>
        <v>000</v>
      </c>
      <c r="F128" s="143" t="str">
        <f t="shared" si="22"/>
        <v>6400.04</v>
      </c>
      <c r="G128" s="143" t="s">
        <v>348</v>
      </c>
      <c r="I128" s="163"/>
      <c r="J128" s="163"/>
      <c r="K128" s="163"/>
      <c r="L128" s="163"/>
      <c r="M128" s="163"/>
      <c r="N128" s="163"/>
      <c r="O128" s="141"/>
      <c r="Q128" s="173"/>
      <c r="R128" s="173"/>
      <c r="S128" s="173"/>
      <c r="T128" s="173"/>
      <c r="U128" s="173"/>
      <c r="V128" s="173"/>
      <c r="W128" s="174"/>
      <c r="X128" s="142"/>
      <c r="Z128" s="175"/>
      <c r="AA128" s="175"/>
      <c r="AB128" s="176"/>
      <c r="AC128" s="176"/>
      <c r="AD128" s="176"/>
      <c r="AE128" s="175"/>
      <c r="AF128" s="176"/>
      <c r="AG128" s="171">
        <f t="shared" si="15"/>
        <v>0</v>
      </c>
      <c r="AI128" s="177"/>
      <c r="AJ128" s="169"/>
      <c r="AK128" s="168">
        <f t="shared" si="16"/>
        <v>0</v>
      </c>
      <c r="AL128" s="168">
        <f>IFERROR(VLOOKUP(B128,[3]rptBudgetaryBudgetCrossOrganiza!$A$5855:$O$6136,13,FALSE),"0")</f>
        <v>0</v>
      </c>
      <c r="AM128" s="169"/>
      <c r="AN128" s="169"/>
      <c r="AO128" s="169"/>
      <c r="AP128" s="169"/>
      <c r="AQ128" s="169">
        <f t="shared" si="17"/>
        <v>0</v>
      </c>
      <c r="AS128" s="142"/>
      <c r="AT128" s="142"/>
      <c r="AU128" s="142"/>
      <c r="AV128" s="142"/>
      <c r="AW128" s="142"/>
      <c r="AX128" s="142"/>
      <c r="AY128" s="142"/>
      <c r="AZ128" s="142">
        <f t="shared" si="18"/>
        <v>0</v>
      </c>
    </row>
    <row r="129" spans="2:52" x14ac:dyDescent="0.2">
      <c r="B129" s="143" t="s">
        <v>279</v>
      </c>
      <c r="C129" s="189" t="str">
        <f t="shared" si="19"/>
        <v>45</v>
      </c>
      <c r="D129" s="191" t="str">
        <f t="shared" si="20"/>
        <v>41</v>
      </c>
      <c r="E129" s="191" t="str">
        <f t="shared" si="21"/>
        <v>000</v>
      </c>
      <c r="F129" s="143" t="str">
        <f t="shared" si="22"/>
        <v>6400.05</v>
      </c>
      <c r="G129" s="143" t="s">
        <v>349</v>
      </c>
      <c r="I129" s="163"/>
      <c r="J129" s="163"/>
      <c r="K129" s="163"/>
      <c r="L129" s="163"/>
      <c r="M129" s="163"/>
      <c r="N129" s="163"/>
      <c r="O129" s="141"/>
      <c r="Q129" s="173"/>
      <c r="R129" s="173"/>
      <c r="S129" s="173"/>
      <c r="T129" s="173"/>
      <c r="U129" s="173"/>
      <c r="V129" s="173"/>
      <c r="W129" s="174"/>
      <c r="X129" s="142"/>
      <c r="Z129" s="175"/>
      <c r="AA129" s="175"/>
      <c r="AB129" s="176"/>
      <c r="AC129" s="176"/>
      <c r="AD129" s="176"/>
      <c r="AE129" s="175"/>
      <c r="AF129" s="176"/>
      <c r="AG129" s="171">
        <f t="shared" si="15"/>
        <v>0</v>
      </c>
      <c r="AI129" s="177"/>
      <c r="AJ129" s="169"/>
      <c r="AK129" s="168">
        <f t="shared" si="16"/>
        <v>0</v>
      </c>
      <c r="AL129" s="168">
        <f>IFERROR(VLOOKUP(B129,[3]rptBudgetaryBudgetCrossOrganiza!$A$5855:$O$6136,13,FALSE),"0")</f>
        <v>0</v>
      </c>
      <c r="AM129" s="169"/>
      <c r="AN129" s="169"/>
      <c r="AO129" s="169"/>
      <c r="AP129" s="169"/>
      <c r="AQ129" s="169">
        <f t="shared" si="17"/>
        <v>0</v>
      </c>
      <c r="AS129" s="142"/>
      <c r="AT129" s="142"/>
      <c r="AU129" s="142"/>
      <c r="AV129" s="142"/>
      <c r="AW129" s="142"/>
      <c r="AX129" s="142"/>
      <c r="AY129" s="142"/>
      <c r="AZ129" s="142">
        <f t="shared" si="18"/>
        <v>0</v>
      </c>
    </row>
    <row r="130" spans="2:52" x14ac:dyDescent="0.2">
      <c r="B130" s="143" t="s">
        <v>280</v>
      </c>
      <c r="C130" s="189" t="str">
        <f t="shared" si="19"/>
        <v>45</v>
      </c>
      <c r="D130" s="191" t="str">
        <f t="shared" si="20"/>
        <v>41</v>
      </c>
      <c r="E130" s="191" t="str">
        <f t="shared" si="21"/>
        <v>000</v>
      </c>
      <c r="F130" s="143" t="str">
        <f t="shared" si="22"/>
        <v>6600.01</v>
      </c>
      <c r="G130" s="143" t="s">
        <v>350</v>
      </c>
      <c r="I130" s="163"/>
      <c r="J130" s="163"/>
      <c r="K130" s="163"/>
      <c r="L130" s="163"/>
      <c r="M130" s="163"/>
      <c r="N130" s="163"/>
      <c r="O130" s="141"/>
      <c r="Q130" s="173"/>
      <c r="R130" s="173"/>
      <c r="S130" s="173"/>
      <c r="T130" s="173"/>
      <c r="U130" s="173"/>
      <c r="V130" s="173"/>
      <c r="W130" s="174"/>
      <c r="X130" s="142"/>
      <c r="Z130" s="175"/>
      <c r="AA130" s="175"/>
      <c r="AB130" s="176"/>
      <c r="AC130" s="176"/>
      <c r="AD130" s="176"/>
      <c r="AE130" s="175"/>
      <c r="AF130" s="176"/>
      <c r="AG130" s="171">
        <f t="shared" si="15"/>
        <v>0</v>
      </c>
      <c r="AI130" s="177"/>
      <c r="AJ130" s="169"/>
      <c r="AK130" s="168">
        <f t="shared" si="16"/>
        <v>0</v>
      </c>
      <c r="AL130" s="168">
        <f>IFERROR(VLOOKUP(B130,[3]rptBudgetaryBudgetCrossOrganiza!$A$5855:$O$6136,13,FALSE),"0")</f>
        <v>0</v>
      </c>
      <c r="AM130" s="169"/>
      <c r="AN130" s="169"/>
      <c r="AO130" s="169"/>
      <c r="AP130" s="169"/>
      <c r="AQ130" s="169">
        <f t="shared" si="17"/>
        <v>0</v>
      </c>
      <c r="AS130" s="142"/>
      <c r="AT130" s="142"/>
      <c r="AU130" s="142"/>
      <c r="AV130" s="142"/>
      <c r="AW130" s="142"/>
      <c r="AX130" s="142"/>
      <c r="AY130" s="142"/>
      <c r="AZ130" s="142">
        <f t="shared" si="18"/>
        <v>0</v>
      </c>
    </row>
    <row r="131" spans="2:52" x14ac:dyDescent="0.2">
      <c r="B131" s="143" t="s">
        <v>281</v>
      </c>
      <c r="C131" s="189" t="str">
        <f t="shared" si="19"/>
        <v>45</v>
      </c>
      <c r="D131" s="191" t="str">
        <f t="shared" si="20"/>
        <v>41</v>
      </c>
      <c r="E131" s="191" t="str">
        <f t="shared" si="21"/>
        <v>000</v>
      </c>
      <c r="F131" s="143" t="str">
        <f t="shared" si="22"/>
        <v>6600.03</v>
      </c>
      <c r="G131" s="143" t="s">
        <v>351</v>
      </c>
      <c r="I131" s="163"/>
      <c r="J131" s="163"/>
      <c r="K131" s="163"/>
      <c r="L131" s="163"/>
      <c r="M131" s="163"/>
      <c r="N131" s="163"/>
      <c r="O131" s="141"/>
      <c r="Q131" s="173"/>
      <c r="R131" s="173"/>
      <c r="S131" s="173"/>
      <c r="T131" s="173"/>
      <c r="U131" s="173"/>
      <c r="V131" s="173"/>
      <c r="W131" s="174"/>
      <c r="X131" s="142"/>
      <c r="Z131" s="175"/>
      <c r="AA131" s="175"/>
      <c r="AB131" s="176"/>
      <c r="AC131" s="176"/>
      <c r="AD131" s="176"/>
      <c r="AE131" s="175"/>
      <c r="AF131" s="176"/>
      <c r="AG131" s="171">
        <f t="shared" si="15"/>
        <v>0</v>
      </c>
      <c r="AI131" s="177"/>
      <c r="AJ131" s="169"/>
      <c r="AK131" s="168">
        <f t="shared" si="16"/>
        <v>0</v>
      </c>
      <c r="AL131" s="168">
        <f>IFERROR(VLOOKUP(B131,[3]rptBudgetaryBudgetCrossOrganiza!$A$5855:$O$6136,13,FALSE),"0")</f>
        <v>0</v>
      </c>
      <c r="AM131" s="169"/>
      <c r="AN131" s="169"/>
      <c r="AO131" s="169"/>
      <c r="AP131" s="169"/>
      <c r="AQ131" s="169">
        <f t="shared" si="17"/>
        <v>0</v>
      </c>
      <c r="AS131" s="142"/>
      <c r="AT131" s="142"/>
      <c r="AU131" s="142"/>
      <c r="AV131" s="142"/>
      <c r="AW131" s="142"/>
      <c r="AX131" s="142"/>
      <c r="AY131" s="142"/>
      <c r="AZ131" s="142">
        <f t="shared" si="18"/>
        <v>0</v>
      </c>
    </row>
    <row r="132" spans="2:52" x14ac:dyDescent="0.2">
      <c r="B132" s="143" t="s">
        <v>282</v>
      </c>
      <c r="C132" s="189" t="str">
        <f t="shared" si="19"/>
        <v>45</v>
      </c>
      <c r="D132" s="191" t="str">
        <f t="shared" si="20"/>
        <v>41</v>
      </c>
      <c r="E132" s="191" t="str">
        <f t="shared" si="21"/>
        <v>000</v>
      </c>
      <c r="F132" s="143" t="str">
        <f t="shared" si="22"/>
        <v>6600.04</v>
      </c>
      <c r="G132" s="143" t="s">
        <v>352</v>
      </c>
      <c r="I132" s="163"/>
      <c r="J132" s="163"/>
      <c r="K132" s="163"/>
      <c r="L132" s="163"/>
      <c r="M132" s="163"/>
      <c r="N132" s="163"/>
      <c r="O132" s="141"/>
      <c r="Q132" s="173"/>
      <c r="R132" s="173"/>
      <c r="S132" s="173"/>
      <c r="T132" s="173"/>
      <c r="U132" s="173"/>
      <c r="V132" s="173"/>
      <c r="W132" s="174"/>
      <c r="X132" s="142"/>
      <c r="Z132" s="175"/>
      <c r="AA132" s="175"/>
      <c r="AB132" s="176"/>
      <c r="AC132" s="176"/>
      <c r="AD132" s="176"/>
      <c r="AE132" s="175"/>
      <c r="AF132" s="176"/>
      <c r="AG132" s="171">
        <f t="shared" ref="AG132:AG149" si="23">AF132-AA132</f>
        <v>0</v>
      </c>
      <c r="AI132" s="177"/>
      <c r="AJ132" s="169"/>
      <c r="AK132" s="168">
        <f t="shared" ref="AK132:AK149" si="24">AJ132</f>
        <v>0</v>
      </c>
      <c r="AL132" s="168">
        <f>IFERROR(VLOOKUP(B132,[3]rptBudgetaryBudgetCrossOrganiza!$A$5855:$O$6136,13,FALSE),"0")</f>
        <v>0</v>
      </c>
      <c r="AM132" s="169"/>
      <c r="AN132" s="169"/>
      <c r="AO132" s="169"/>
      <c r="AP132" s="169"/>
      <c r="AQ132" s="169">
        <f t="shared" ref="AQ132:AQ149" si="25">AP132-AJ132</f>
        <v>0</v>
      </c>
      <c r="AS132" s="142"/>
      <c r="AT132" s="142"/>
      <c r="AU132" s="142"/>
      <c r="AV132" s="142"/>
      <c r="AW132" s="142"/>
      <c r="AX132" s="142"/>
      <c r="AY132" s="142"/>
      <c r="AZ132" s="142">
        <f t="shared" ref="AZ132:AZ149" si="26">AY132-AT132</f>
        <v>0</v>
      </c>
    </row>
    <row r="133" spans="2:52" x14ac:dyDescent="0.2">
      <c r="B133" s="143" t="s">
        <v>283</v>
      </c>
      <c r="C133" s="189" t="str">
        <f t="shared" si="19"/>
        <v>45</v>
      </c>
      <c r="D133" s="191" t="str">
        <f t="shared" si="20"/>
        <v>41</v>
      </c>
      <c r="E133" s="191" t="str">
        <f t="shared" si="21"/>
        <v>000</v>
      </c>
      <c r="F133" s="143" t="str">
        <f t="shared" si="22"/>
        <v>6600.05</v>
      </c>
      <c r="G133" s="143" t="s">
        <v>353</v>
      </c>
      <c r="I133" s="163"/>
      <c r="J133" s="163"/>
      <c r="K133" s="163"/>
      <c r="L133" s="163"/>
      <c r="M133" s="163"/>
      <c r="N133" s="163"/>
      <c r="O133" s="141"/>
      <c r="Q133" s="173"/>
      <c r="R133" s="173"/>
      <c r="S133" s="173"/>
      <c r="T133" s="173"/>
      <c r="U133" s="173"/>
      <c r="V133" s="173"/>
      <c r="W133" s="174"/>
      <c r="X133" s="142"/>
      <c r="Z133" s="175"/>
      <c r="AA133" s="175"/>
      <c r="AB133" s="176"/>
      <c r="AC133" s="176"/>
      <c r="AD133" s="176"/>
      <c r="AE133" s="175"/>
      <c r="AF133" s="176"/>
      <c r="AG133" s="171">
        <f t="shared" si="23"/>
        <v>0</v>
      </c>
      <c r="AI133" s="177"/>
      <c r="AJ133" s="169"/>
      <c r="AK133" s="168">
        <f t="shared" si="24"/>
        <v>0</v>
      </c>
      <c r="AL133" s="168">
        <f>IFERROR(VLOOKUP(B133,[3]rptBudgetaryBudgetCrossOrganiza!$A$5855:$O$6136,13,FALSE),"0")</f>
        <v>0</v>
      </c>
      <c r="AM133" s="169"/>
      <c r="AN133" s="169"/>
      <c r="AO133" s="169"/>
      <c r="AP133" s="169"/>
      <c r="AQ133" s="169">
        <f t="shared" si="25"/>
        <v>0</v>
      </c>
      <c r="AS133" s="142"/>
      <c r="AT133" s="142"/>
      <c r="AU133" s="142"/>
      <c r="AV133" s="142"/>
      <c r="AW133" s="142"/>
      <c r="AX133" s="142"/>
      <c r="AY133" s="142"/>
      <c r="AZ133" s="142">
        <f t="shared" si="26"/>
        <v>0</v>
      </c>
    </row>
    <row r="134" spans="2:52" x14ac:dyDescent="0.2">
      <c r="B134" s="143" t="s">
        <v>284</v>
      </c>
      <c r="C134" s="189" t="str">
        <f t="shared" si="19"/>
        <v>45</v>
      </c>
      <c r="D134" s="191" t="str">
        <f t="shared" si="20"/>
        <v>41</v>
      </c>
      <c r="E134" s="191" t="str">
        <f t="shared" si="21"/>
        <v>000</v>
      </c>
      <c r="F134" s="143" t="str">
        <f t="shared" si="22"/>
        <v>6600.06</v>
      </c>
      <c r="G134" s="143" t="s">
        <v>354</v>
      </c>
      <c r="I134" s="163"/>
      <c r="J134" s="163"/>
      <c r="K134" s="163"/>
      <c r="L134" s="163"/>
      <c r="M134" s="163"/>
      <c r="N134" s="163"/>
      <c r="O134" s="141"/>
      <c r="Q134" s="173"/>
      <c r="R134" s="173"/>
      <c r="S134" s="173"/>
      <c r="T134" s="173"/>
      <c r="U134" s="173"/>
      <c r="V134" s="173"/>
      <c r="W134" s="174"/>
      <c r="X134" s="142"/>
      <c r="Z134" s="175"/>
      <c r="AA134" s="175"/>
      <c r="AB134" s="176"/>
      <c r="AC134" s="176"/>
      <c r="AD134" s="176"/>
      <c r="AE134" s="175"/>
      <c r="AF134" s="176"/>
      <c r="AG134" s="171">
        <f t="shared" si="23"/>
        <v>0</v>
      </c>
      <c r="AI134" s="177"/>
      <c r="AJ134" s="169"/>
      <c r="AK134" s="168">
        <f t="shared" si="24"/>
        <v>0</v>
      </c>
      <c r="AL134" s="168">
        <f>IFERROR(VLOOKUP(B134,[3]rptBudgetaryBudgetCrossOrganiza!$A$5855:$O$6136,13,FALSE),"0")</f>
        <v>0</v>
      </c>
      <c r="AM134" s="169"/>
      <c r="AN134" s="169"/>
      <c r="AO134" s="169"/>
      <c r="AP134" s="169"/>
      <c r="AQ134" s="169">
        <f t="shared" si="25"/>
        <v>0</v>
      </c>
      <c r="AS134" s="142"/>
      <c r="AT134" s="142"/>
      <c r="AU134" s="142"/>
      <c r="AV134" s="142"/>
      <c r="AW134" s="142"/>
      <c r="AX134" s="142"/>
      <c r="AY134" s="142"/>
      <c r="AZ134" s="142">
        <f t="shared" si="26"/>
        <v>0</v>
      </c>
    </row>
    <row r="135" spans="2:52" x14ac:dyDescent="0.2">
      <c r="B135" s="143" t="s">
        <v>285</v>
      </c>
      <c r="C135" s="189" t="str">
        <f t="shared" si="19"/>
        <v>45</v>
      </c>
      <c r="D135" s="191" t="str">
        <f t="shared" si="20"/>
        <v>41</v>
      </c>
      <c r="E135" s="191" t="str">
        <f t="shared" si="21"/>
        <v>000</v>
      </c>
      <c r="F135" s="143" t="str">
        <f t="shared" si="22"/>
        <v>6600.07</v>
      </c>
      <c r="G135" s="143" t="s">
        <v>355</v>
      </c>
      <c r="I135" s="163"/>
      <c r="J135" s="163"/>
      <c r="K135" s="163"/>
      <c r="L135" s="163"/>
      <c r="M135" s="163"/>
      <c r="N135" s="163"/>
      <c r="O135" s="141"/>
      <c r="Q135" s="173"/>
      <c r="R135" s="173"/>
      <c r="S135" s="173"/>
      <c r="T135" s="173"/>
      <c r="U135" s="173"/>
      <c r="V135" s="173"/>
      <c r="W135" s="174"/>
      <c r="X135" s="142"/>
      <c r="Z135" s="175"/>
      <c r="AA135" s="175"/>
      <c r="AB135" s="176"/>
      <c r="AC135" s="176"/>
      <c r="AD135" s="176"/>
      <c r="AE135" s="175"/>
      <c r="AF135" s="176"/>
      <c r="AG135" s="171">
        <f t="shared" si="23"/>
        <v>0</v>
      </c>
      <c r="AI135" s="177"/>
      <c r="AJ135" s="169"/>
      <c r="AK135" s="168">
        <f t="shared" si="24"/>
        <v>0</v>
      </c>
      <c r="AL135" s="168">
        <f>IFERROR(VLOOKUP(B135,[3]rptBudgetaryBudgetCrossOrganiza!$A$5855:$O$6136,13,FALSE),"0")</f>
        <v>0</v>
      </c>
      <c r="AM135" s="169"/>
      <c r="AN135" s="169"/>
      <c r="AO135" s="169"/>
      <c r="AP135" s="169"/>
      <c r="AQ135" s="169">
        <f t="shared" si="25"/>
        <v>0</v>
      </c>
      <c r="AS135" s="142"/>
      <c r="AT135" s="142"/>
      <c r="AU135" s="142"/>
      <c r="AV135" s="142"/>
      <c r="AW135" s="142"/>
      <c r="AX135" s="142"/>
      <c r="AY135" s="142"/>
      <c r="AZ135" s="142">
        <f t="shared" si="26"/>
        <v>0</v>
      </c>
    </row>
    <row r="136" spans="2:52" x14ac:dyDescent="0.2">
      <c r="B136" s="143" t="s">
        <v>286</v>
      </c>
      <c r="C136" s="189" t="str">
        <f t="shared" ref="C136:C149" si="27">MID(B136,5,2)</f>
        <v>45</v>
      </c>
      <c r="D136" s="191" t="str">
        <f t="shared" ref="D136:D149" si="28">MID(B136,8,2)</f>
        <v>41</v>
      </c>
      <c r="E136" s="191" t="str">
        <f t="shared" ref="E136:E149" si="29">MID(B136,11,3)</f>
        <v>000</v>
      </c>
      <c r="F136" s="143" t="str">
        <f t="shared" ref="F136:F149" si="30">RIGHT(B136,7)</f>
        <v>6600.08</v>
      </c>
      <c r="G136" s="143" t="s">
        <v>356</v>
      </c>
      <c r="I136" s="163"/>
      <c r="J136" s="163"/>
      <c r="K136" s="163"/>
      <c r="L136" s="163"/>
      <c r="M136" s="163"/>
      <c r="N136" s="163"/>
      <c r="O136" s="141"/>
      <c r="Q136" s="173"/>
      <c r="R136" s="173"/>
      <c r="S136" s="173"/>
      <c r="T136" s="173"/>
      <c r="U136" s="173"/>
      <c r="V136" s="173"/>
      <c r="W136" s="174"/>
      <c r="X136" s="142"/>
      <c r="Z136" s="175"/>
      <c r="AA136" s="175"/>
      <c r="AB136" s="176"/>
      <c r="AC136" s="176"/>
      <c r="AD136" s="176"/>
      <c r="AE136" s="175"/>
      <c r="AF136" s="176"/>
      <c r="AG136" s="171">
        <f t="shared" si="23"/>
        <v>0</v>
      </c>
      <c r="AI136" s="177"/>
      <c r="AJ136" s="169"/>
      <c r="AK136" s="168">
        <f t="shared" si="24"/>
        <v>0</v>
      </c>
      <c r="AL136" s="168">
        <f>IFERROR(VLOOKUP(B136,[3]rptBudgetaryBudgetCrossOrganiza!$A$5855:$O$6136,13,FALSE),"0")</f>
        <v>0</v>
      </c>
      <c r="AM136" s="169"/>
      <c r="AN136" s="169"/>
      <c r="AO136" s="169"/>
      <c r="AP136" s="169"/>
      <c r="AQ136" s="169">
        <f t="shared" si="25"/>
        <v>0</v>
      </c>
      <c r="AS136" s="142"/>
      <c r="AT136" s="142"/>
      <c r="AU136" s="142"/>
      <c r="AV136" s="142"/>
      <c r="AW136" s="142"/>
      <c r="AX136" s="142"/>
      <c r="AY136" s="142"/>
      <c r="AZ136" s="142">
        <f t="shared" si="26"/>
        <v>0</v>
      </c>
    </row>
    <row r="137" spans="2:52" x14ac:dyDescent="0.2">
      <c r="B137" s="143" t="s">
        <v>287</v>
      </c>
      <c r="C137" s="189" t="str">
        <f t="shared" si="27"/>
        <v>45</v>
      </c>
      <c r="D137" s="191" t="str">
        <f t="shared" si="28"/>
        <v>41</v>
      </c>
      <c r="E137" s="191" t="str">
        <f t="shared" si="29"/>
        <v>000</v>
      </c>
      <c r="F137" s="143" t="str">
        <f t="shared" si="30"/>
        <v>6600.14</v>
      </c>
      <c r="G137" s="143" t="s">
        <v>357</v>
      </c>
      <c r="I137" s="163"/>
      <c r="J137" s="163"/>
      <c r="K137" s="163"/>
      <c r="L137" s="163"/>
      <c r="M137" s="163"/>
      <c r="N137" s="163"/>
      <c r="O137" s="141"/>
      <c r="Q137" s="173"/>
      <c r="R137" s="173"/>
      <c r="S137" s="173"/>
      <c r="T137" s="173"/>
      <c r="U137" s="173"/>
      <c r="V137" s="173"/>
      <c r="W137" s="174"/>
      <c r="X137" s="142"/>
      <c r="Z137" s="175"/>
      <c r="AA137" s="175"/>
      <c r="AB137" s="176"/>
      <c r="AC137" s="176"/>
      <c r="AD137" s="176"/>
      <c r="AE137" s="175"/>
      <c r="AF137" s="176"/>
      <c r="AG137" s="171">
        <f t="shared" si="23"/>
        <v>0</v>
      </c>
      <c r="AI137" s="177"/>
      <c r="AJ137" s="169"/>
      <c r="AK137" s="168">
        <f t="shared" si="24"/>
        <v>0</v>
      </c>
      <c r="AL137" s="168">
        <f>IFERROR(VLOOKUP(B137,[3]rptBudgetaryBudgetCrossOrganiza!$A$5855:$O$6136,13,FALSE),"0")</f>
        <v>0</v>
      </c>
      <c r="AM137" s="169"/>
      <c r="AN137" s="169"/>
      <c r="AO137" s="169"/>
      <c r="AP137" s="169"/>
      <c r="AQ137" s="169">
        <f t="shared" si="25"/>
        <v>0</v>
      </c>
      <c r="AS137" s="142"/>
      <c r="AT137" s="142"/>
      <c r="AU137" s="142"/>
      <c r="AV137" s="142"/>
      <c r="AW137" s="142"/>
      <c r="AX137" s="142"/>
      <c r="AY137" s="142"/>
      <c r="AZ137" s="142">
        <f t="shared" si="26"/>
        <v>0</v>
      </c>
    </row>
    <row r="138" spans="2:52" x14ac:dyDescent="0.2">
      <c r="B138" s="143" t="s">
        <v>288</v>
      </c>
      <c r="C138" s="189" t="str">
        <f t="shared" si="27"/>
        <v>45</v>
      </c>
      <c r="D138" s="191" t="str">
        <f t="shared" si="28"/>
        <v>41</v>
      </c>
      <c r="E138" s="191" t="str">
        <f t="shared" si="29"/>
        <v>000</v>
      </c>
      <c r="F138" s="143" t="str">
        <f t="shared" si="30"/>
        <v>6600.24</v>
      </c>
      <c r="G138" s="143" t="s">
        <v>358</v>
      </c>
      <c r="I138" s="163"/>
      <c r="J138" s="163"/>
      <c r="K138" s="163"/>
      <c r="L138" s="163"/>
      <c r="M138" s="163"/>
      <c r="N138" s="163"/>
      <c r="O138" s="141"/>
      <c r="Q138" s="173"/>
      <c r="R138" s="173"/>
      <c r="S138" s="173"/>
      <c r="T138" s="173"/>
      <c r="U138" s="173"/>
      <c r="V138" s="173"/>
      <c r="W138" s="174"/>
      <c r="X138" s="142"/>
      <c r="Z138" s="175"/>
      <c r="AA138" s="175"/>
      <c r="AB138" s="176"/>
      <c r="AC138" s="176"/>
      <c r="AD138" s="176"/>
      <c r="AE138" s="175"/>
      <c r="AF138" s="176"/>
      <c r="AG138" s="171">
        <f t="shared" si="23"/>
        <v>0</v>
      </c>
      <c r="AI138" s="177"/>
      <c r="AJ138" s="169"/>
      <c r="AK138" s="168">
        <f t="shared" si="24"/>
        <v>0</v>
      </c>
      <c r="AL138" s="168">
        <f>IFERROR(VLOOKUP(B138,[3]rptBudgetaryBudgetCrossOrganiza!$A$5855:$O$6136,13,FALSE),"0")</f>
        <v>0</v>
      </c>
      <c r="AM138" s="169"/>
      <c r="AN138" s="169"/>
      <c r="AO138" s="169"/>
      <c r="AP138" s="169"/>
      <c r="AQ138" s="169">
        <f t="shared" si="25"/>
        <v>0</v>
      </c>
      <c r="AS138" s="142"/>
      <c r="AT138" s="142"/>
      <c r="AU138" s="142"/>
      <c r="AV138" s="142"/>
      <c r="AW138" s="142"/>
      <c r="AX138" s="142"/>
      <c r="AY138" s="142"/>
      <c r="AZ138" s="142">
        <f t="shared" si="26"/>
        <v>0</v>
      </c>
    </row>
    <row r="139" spans="2:52" x14ac:dyDescent="0.2">
      <c r="B139" s="143" t="s">
        <v>289</v>
      </c>
      <c r="C139" s="189" t="str">
        <f t="shared" si="27"/>
        <v>45</v>
      </c>
      <c r="D139" s="191" t="str">
        <f t="shared" si="28"/>
        <v>41</v>
      </c>
      <c r="E139" s="191" t="str">
        <f t="shared" si="29"/>
        <v>000</v>
      </c>
      <c r="F139" s="143" t="str">
        <f t="shared" si="30"/>
        <v>6600.25</v>
      </c>
      <c r="G139" s="143" t="s">
        <v>359</v>
      </c>
      <c r="I139" s="163"/>
      <c r="J139" s="163"/>
      <c r="K139" s="163"/>
      <c r="L139" s="163"/>
      <c r="M139" s="163"/>
      <c r="N139" s="163"/>
      <c r="O139" s="141"/>
      <c r="Q139" s="173"/>
      <c r="R139" s="173"/>
      <c r="S139" s="173"/>
      <c r="T139" s="173"/>
      <c r="U139" s="173"/>
      <c r="V139" s="173"/>
      <c r="W139" s="174"/>
      <c r="X139" s="142"/>
      <c r="Z139" s="175"/>
      <c r="AA139" s="175"/>
      <c r="AB139" s="176"/>
      <c r="AC139" s="176"/>
      <c r="AD139" s="176"/>
      <c r="AE139" s="175"/>
      <c r="AF139" s="176"/>
      <c r="AG139" s="171">
        <f t="shared" si="23"/>
        <v>0</v>
      </c>
      <c r="AI139" s="177"/>
      <c r="AJ139" s="169"/>
      <c r="AK139" s="168">
        <f t="shared" si="24"/>
        <v>0</v>
      </c>
      <c r="AL139" s="168">
        <f>IFERROR(VLOOKUP(B139,[3]rptBudgetaryBudgetCrossOrganiza!$A$5855:$O$6136,13,FALSE),"0")</f>
        <v>0</v>
      </c>
      <c r="AM139" s="169"/>
      <c r="AN139" s="169"/>
      <c r="AO139" s="169"/>
      <c r="AP139" s="169"/>
      <c r="AQ139" s="169">
        <f t="shared" si="25"/>
        <v>0</v>
      </c>
      <c r="AS139" s="142"/>
      <c r="AT139" s="142"/>
      <c r="AU139" s="142"/>
      <c r="AV139" s="142"/>
      <c r="AW139" s="142"/>
      <c r="AX139" s="142"/>
      <c r="AY139" s="142"/>
      <c r="AZ139" s="142">
        <f t="shared" si="26"/>
        <v>0</v>
      </c>
    </row>
    <row r="140" spans="2:52" x14ac:dyDescent="0.2">
      <c r="B140" s="143" t="s">
        <v>290</v>
      </c>
      <c r="C140" s="189" t="str">
        <f t="shared" si="27"/>
        <v>45</v>
      </c>
      <c r="D140" s="191" t="str">
        <f t="shared" si="28"/>
        <v>41</v>
      </c>
      <c r="E140" s="191" t="str">
        <f t="shared" si="29"/>
        <v>000</v>
      </c>
      <c r="F140" s="143" t="str">
        <f t="shared" si="30"/>
        <v>6600.26</v>
      </c>
      <c r="G140" s="143" t="s">
        <v>360</v>
      </c>
      <c r="I140" s="163"/>
      <c r="J140" s="163"/>
      <c r="K140" s="163"/>
      <c r="L140" s="163"/>
      <c r="M140" s="163"/>
      <c r="N140" s="163"/>
      <c r="O140" s="141"/>
      <c r="Q140" s="173"/>
      <c r="R140" s="173"/>
      <c r="S140" s="173"/>
      <c r="T140" s="173"/>
      <c r="U140" s="173"/>
      <c r="V140" s="173"/>
      <c r="W140" s="174"/>
      <c r="X140" s="142"/>
      <c r="Z140" s="175"/>
      <c r="AA140" s="175"/>
      <c r="AB140" s="176"/>
      <c r="AC140" s="176"/>
      <c r="AD140" s="176"/>
      <c r="AE140" s="175"/>
      <c r="AF140" s="176"/>
      <c r="AG140" s="171">
        <f t="shared" si="23"/>
        <v>0</v>
      </c>
      <c r="AI140" s="177"/>
      <c r="AJ140" s="169"/>
      <c r="AK140" s="168">
        <f t="shared" si="24"/>
        <v>0</v>
      </c>
      <c r="AL140" s="168">
        <f>IFERROR(VLOOKUP(B140,[3]rptBudgetaryBudgetCrossOrganiza!$A$5855:$O$6136,13,FALSE),"0")</f>
        <v>0</v>
      </c>
      <c r="AM140" s="169"/>
      <c r="AN140" s="169"/>
      <c r="AO140" s="169"/>
      <c r="AP140" s="169"/>
      <c r="AQ140" s="169">
        <f t="shared" si="25"/>
        <v>0</v>
      </c>
      <c r="AS140" s="142"/>
      <c r="AT140" s="142"/>
      <c r="AU140" s="142"/>
      <c r="AV140" s="142"/>
      <c r="AW140" s="142"/>
      <c r="AX140" s="142"/>
      <c r="AY140" s="142"/>
      <c r="AZ140" s="142">
        <f t="shared" si="26"/>
        <v>0</v>
      </c>
    </row>
    <row r="141" spans="2:52" x14ac:dyDescent="0.2">
      <c r="B141" s="143" t="s">
        <v>291</v>
      </c>
      <c r="C141" s="189" t="str">
        <f t="shared" si="27"/>
        <v>45</v>
      </c>
      <c r="D141" s="191" t="str">
        <f t="shared" si="28"/>
        <v>41</v>
      </c>
      <c r="E141" s="191" t="str">
        <f t="shared" si="29"/>
        <v>000</v>
      </c>
      <c r="F141" s="143" t="str">
        <f t="shared" si="30"/>
        <v>6600.27</v>
      </c>
      <c r="G141" s="143" t="s">
        <v>361</v>
      </c>
      <c r="I141" s="163"/>
      <c r="J141" s="163"/>
      <c r="K141" s="163"/>
      <c r="L141" s="163"/>
      <c r="M141" s="163"/>
      <c r="N141" s="163"/>
      <c r="O141" s="141"/>
      <c r="Q141" s="173"/>
      <c r="R141" s="173"/>
      <c r="S141" s="173"/>
      <c r="T141" s="173"/>
      <c r="U141" s="173"/>
      <c r="V141" s="173"/>
      <c r="W141" s="174"/>
      <c r="X141" s="142"/>
      <c r="Z141" s="175"/>
      <c r="AA141" s="175"/>
      <c r="AB141" s="176"/>
      <c r="AC141" s="176"/>
      <c r="AD141" s="176"/>
      <c r="AE141" s="175"/>
      <c r="AF141" s="176"/>
      <c r="AG141" s="171">
        <f t="shared" si="23"/>
        <v>0</v>
      </c>
      <c r="AI141" s="177"/>
      <c r="AJ141" s="169"/>
      <c r="AK141" s="168">
        <f t="shared" si="24"/>
        <v>0</v>
      </c>
      <c r="AL141" s="168">
        <f>IFERROR(VLOOKUP(B141,[3]rptBudgetaryBudgetCrossOrganiza!$A$5855:$O$6136,13,FALSE),"0")</f>
        <v>0</v>
      </c>
      <c r="AM141" s="169"/>
      <c r="AN141" s="169"/>
      <c r="AO141" s="169"/>
      <c r="AP141" s="169"/>
      <c r="AQ141" s="169">
        <f t="shared" si="25"/>
        <v>0</v>
      </c>
      <c r="AS141" s="142"/>
      <c r="AT141" s="142"/>
      <c r="AU141" s="142"/>
      <c r="AV141" s="142"/>
      <c r="AW141" s="142"/>
      <c r="AX141" s="142"/>
      <c r="AY141" s="142"/>
      <c r="AZ141" s="142">
        <f t="shared" si="26"/>
        <v>0</v>
      </c>
    </row>
    <row r="142" spans="2:52" x14ac:dyDescent="0.2">
      <c r="B142" s="143" t="s">
        <v>292</v>
      </c>
      <c r="C142" s="189" t="str">
        <f t="shared" si="27"/>
        <v>45</v>
      </c>
      <c r="D142" s="191" t="str">
        <f t="shared" si="28"/>
        <v>41</v>
      </c>
      <c r="E142" s="191" t="str">
        <f t="shared" si="29"/>
        <v>000</v>
      </c>
      <c r="F142" s="143" t="str">
        <f t="shared" si="30"/>
        <v>6600.29</v>
      </c>
      <c r="G142" s="143" t="s">
        <v>362</v>
      </c>
      <c r="I142" s="163"/>
      <c r="J142" s="163"/>
      <c r="K142" s="163"/>
      <c r="L142" s="163"/>
      <c r="M142" s="163"/>
      <c r="N142" s="163"/>
      <c r="O142" s="141"/>
      <c r="Q142" s="173"/>
      <c r="R142" s="173"/>
      <c r="S142" s="173"/>
      <c r="T142" s="173"/>
      <c r="U142" s="173"/>
      <c r="V142" s="173"/>
      <c r="W142" s="174"/>
      <c r="X142" s="142"/>
      <c r="Z142" s="175"/>
      <c r="AA142" s="175"/>
      <c r="AB142" s="176"/>
      <c r="AC142" s="176"/>
      <c r="AD142" s="176"/>
      <c r="AE142" s="175"/>
      <c r="AF142" s="176"/>
      <c r="AG142" s="171">
        <f t="shared" si="23"/>
        <v>0</v>
      </c>
      <c r="AI142" s="177"/>
      <c r="AJ142" s="169"/>
      <c r="AK142" s="168">
        <f t="shared" si="24"/>
        <v>0</v>
      </c>
      <c r="AL142" s="168">
        <f>IFERROR(VLOOKUP(B142,[3]rptBudgetaryBudgetCrossOrganiza!$A$5855:$O$6136,13,FALSE),"0")</f>
        <v>0</v>
      </c>
      <c r="AM142" s="169"/>
      <c r="AN142" s="169"/>
      <c r="AO142" s="169"/>
      <c r="AP142" s="169"/>
      <c r="AQ142" s="169">
        <f t="shared" si="25"/>
        <v>0</v>
      </c>
      <c r="AS142" s="142"/>
      <c r="AT142" s="142"/>
      <c r="AU142" s="142"/>
      <c r="AV142" s="142"/>
      <c r="AW142" s="142"/>
      <c r="AX142" s="142"/>
      <c r="AY142" s="142"/>
      <c r="AZ142" s="142">
        <f t="shared" si="26"/>
        <v>0</v>
      </c>
    </row>
    <row r="143" spans="2:52" x14ac:dyDescent="0.2">
      <c r="B143" s="143" t="s">
        <v>293</v>
      </c>
      <c r="C143" s="189" t="str">
        <f t="shared" si="27"/>
        <v>45</v>
      </c>
      <c r="D143" s="191" t="str">
        <f t="shared" si="28"/>
        <v>41</v>
      </c>
      <c r="E143" s="191" t="str">
        <f t="shared" si="29"/>
        <v>000</v>
      </c>
      <c r="F143" s="143" t="str">
        <f t="shared" si="30"/>
        <v>6600.30</v>
      </c>
      <c r="G143" s="143" t="s">
        <v>363</v>
      </c>
      <c r="I143" s="163"/>
      <c r="J143" s="163"/>
      <c r="K143" s="163"/>
      <c r="L143" s="163"/>
      <c r="M143" s="163"/>
      <c r="N143" s="163"/>
      <c r="O143" s="141"/>
      <c r="Q143" s="173"/>
      <c r="R143" s="173"/>
      <c r="S143" s="173"/>
      <c r="T143" s="173"/>
      <c r="U143" s="173"/>
      <c r="V143" s="173"/>
      <c r="W143" s="174"/>
      <c r="X143" s="142"/>
      <c r="Z143" s="175"/>
      <c r="AA143" s="175"/>
      <c r="AB143" s="176"/>
      <c r="AC143" s="176"/>
      <c r="AD143" s="176"/>
      <c r="AE143" s="175"/>
      <c r="AF143" s="176"/>
      <c r="AG143" s="171">
        <f t="shared" si="23"/>
        <v>0</v>
      </c>
      <c r="AI143" s="177"/>
      <c r="AJ143" s="169"/>
      <c r="AK143" s="168">
        <f t="shared" si="24"/>
        <v>0</v>
      </c>
      <c r="AL143" s="168">
        <f>IFERROR(VLOOKUP(B143,[3]rptBudgetaryBudgetCrossOrganiza!$A$5855:$O$6136,13,FALSE),"0")</f>
        <v>0</v>
      </c>
      <c r="AM143" s="169"/>
      <c r="AN143" s="169"/>
      <c r="AO143" s="169"/>
      <c r="AP143" s="169"/>
      <c r="AQ143" s="169">
        <f t="shared" si="25"/>
        <v>0</v>
      </c>
      <c r="AS143" s="142"/>
      <c r="AT143" s="142"/>
      <c r="AU143" s="142"/>
      <c r="AV143" s="142"/>
      <c r="AW143" s="142"/>
      <c r="AX143" s="142"/>
      <c r="AY143" s="142"/>
      <c r="AZ143" s="142">
        <f t="shared" si="26"/>
        <v>0</v>
      </c>
    </row>
    <row r="144" spans="2:52" x14ac:dyDescent="0.2">
      <c r="B144" s="143" t="s">
        <v>294</v>
      </c>
      <c r="C144" s="189" t="str">
        <f t="shared" si="27"/>
        <v>45</v>
      </c>
      <c r="D144" s="191" t="str">
        <f t="shared" si="28"/>
        <v>41</v>
      </c>
      <c r="E144" s="191" t="str">
        <f t="shared" si="29"/>
        <v>000</v>
      </c>
      <c r="F144" s="143" t="str">
        <f t="shared" si="30"/>
        <v>7000.03</v>
      </c>
      <c r="G144" s="143" t="s">
        <v>364</v>
      </c>
      <c r="I144" s="163"/>
      <c r="J144" s="163"/>
      <c r="K144" s="163"/>
      <c r="L144" s="163"/>
      <c r="M144" s="163"/>
      <c r="N144" s="163"/>
      <c r="O144" s="141"/>
      <c r="Q144" s="173"/>
      <c r="R144" s="173"/>
      <c r="S144" s="173"/>
      <c r="T144" s="173"/>
      <c r="U144" s="173"/>
      <c r="V144" s="173"/>
      <c r="W144" s="174"/>
      <c r="X144" s="142"/>
      <c r="Z144" s="175"/>
      <c r="AA144" s="175"/>
      <c r="AB144" s="176"/>
      <c r="AC144" s="176"/>
      <c r="AD144" s="176"/>
      <c r="AE144" s="175"/>
      <c r="AF144" s="176"/>
      <c r="AG144" s="171">
        <f t="shared" si="23"/>
        <v>0</v>
      </c>
      <c r="AI144" s="177"/>
      <c r="AJ144" s="169"/>
      <c r="AK144" s="168">
        <f t="shared" si="24"/>
        <v>0</v>
      </c>
      <c r="AL144" s="168">
        <f>IFERROR(VLOOKUP(B144,[3]rptBudgetaryBudgetCrossOrganiza!$A$5855:$O$6136,13,FALSE),"0")</f>
        <v>0</v>
      </c>
      <c r="AM144" s="169"/>
      <c r="AN144" s="169"/>
      <c r="AO144" s="169"/>
      <c r="AP144" s="169"/>
      <c r="AQ144" s="169">
        <f t="shared" si="25"/>
        <v>0</v>
      </c>
      <c r="AS144" s="142"/>
      <c r="AT144" s="142"/>
      <c r="AU144" s="142"/>
      <c r="AV144" s="142"/>
      <c r="AW144" s="142"/>
      <c r="AX144" s="142"/>
      <c r="AY144" s="142"/>
      <c r="AZ144" s="142">
        <f t="shared" si="26"/>
        <v>0</v>
      </c>
    </row>
    <row r="145" spans="2:52" x14ac:dyDescent="0.2">
      <c r="B145" s="143" t="s">
        <v>295</v>
      </c>
      <c r="C145" s="189" t="str">
        <f t="shared" si="27"/>
        <v>45</v>
      </c>
      <c r="D145" s="191" t="str">
        <f t="shared" si="28"/>
        <v>41</v>
      </c>
      <c r="E145" s="191" t="str">
        <f t="shared" si="29"/>
        <v>000</v>
      </c>
      <c r="F145" s="143" t="str">
        <f t="shared" si="30"/>
        <v>7000.04</v>
      </c>
      <c r="G145" s="143" t="s">
        <v>365</v>
      </c>
      <c r="I145" s="163"/>
      <c r="J145" s="163"/>
      <c r="K145" s="163"/>
      <c r="L145" s="163"/>
      <c r="M145" s="163"/>
      <c r="N145" s="163"/>
      <c r="O145" s="141"/>
      <c r="Q145" s="173"/>
      <c r="R145" s="173"/>
      <c r="S145" s="173"/>
      <c r="T145" s="173"/>
      <c r="U145" s="173"/>
      <c r="V145" s="173"/>
      <c r="W145" s="174"/>
      <c r="X145" s="142"/>
      <c r="Z145" s="175"/>
      <c r="AA145" s="175"/>
      <c r="AB145" s="176"/>
      <c r="AC145" s="176"/>
      <c r="AD145" s="176"/>
      <c r="AE145" s="175"/>
      <c r="AF145" s="176"/>
      <c r="AG145" s="171">
        <f t="shared" si="23"/>
        <v>0</v>
      </c>
      <c r="AI145" s="177"/>
      <c r="AJ145" s="169"/>
      <c r="AK145" s="168">
        <f t="shared" si="24"/>
        <v>0</v>
      </c>
      <c r="AL145" s="168">
        <f>IFERROR(VLOOKUP(B145,[3]rptBudgetaryBudgetCrossOrganiza!$A$5855:$O$6136,13,FALSE),"0")</f>
        <v>0</v>
      </c>
      <c r="AM145" s="169"/>
      <c r="AN145" s="169"/>
      <c r="AO145" s="169"/>
      <c r="AP145" s="169"/>
      <c r="AQ145" s="169">
        <f t="shared" si="25"/>
        <v>0</v>
      </c>
      <c r="AS145" s="142"/>
      <c r="AT145" s="142"/>
      <c r="AU145" s="142"/>
      <c r="AV145" s="142"/>
      <c r="AW145" s="142"/>
      <c r="AX145" s="142"/>
      <c r="AY145" s="142"/>
      <c r="AZ145" s="142">
        <f t="shared" si="26"/>
        <v>0</v>
      </c>
    </row>
    <row r="146" spans="2:52" x14ac:dyDescent="0.2">
      <c r="B146" s="143" t="s">
        <v>296</v>
      </c>
      <c r="C146" s="189" t="str">
        <f t="shared" si="27"/>
        <v>45</v>
      </c>
      <c r="D146" s="191" t="str">
        <f t="shared" si="28"/>
        <v>41</v>
      </c>
      <c r="E146" s="191" t="str">
        <f t="shared" si="29"/>
        <v>000</v>
      </c>
      <c r="F146" s="143" t="str">
        <f t="shared" si="30"/>
        <v>7000.07</v>
      </c>
      <c r="G146" s="143" t="s">
        <v>366</v>
      </c>
      <c r="I146" s="163"/>
      <c r="J146" s="163"/>
      <c r="K146" s="163"/>
      <c r="L146" s="163"/>
      <c r="M146" s="163"/>
      <c r="N146" s="163"/>
      <c r="O146" s="141"/>
      <c r="Q146" s="173"/>
      <c r="R146" s="173"/>
      <c r="S146" s="173"/>
      <c r="T146" s="173"/>
      <c r="U146" s="173"/>
      <c r="V146" s="173"/>
      <c r="W146" s="174"/>
      <c r="X146" s="142"/>
      <c r="Z146" s="175"/>
      <c r="AA146" s="175"/>
      <c r="AB146" s="176"/>
      <c r="AC146" s="176"/>
      <c r="AD146" s="176"/>
      <c r="AE146" s="175"/>
      <c r="AF146" s="176"/>
      <c r="AG146" s="171">
        <f t="shared" si="23"/>
        <v>0</v>
      </c>
      <c r="AI146" s="177"/>
      <c r="AJ146" s="169"/>
      <c r="AK146" s="168">
        <f t="shared" si="24"/>
        <v>0</v>
      </c>
      <c r="AL146" s="168">
        <f>IFERROR(VLOOKUP(B146,[3]rptBudgetaryBudgetCrossOrganiza!$A$5855:$O$6136,13,FALSE),"0")</f>
        <v>0</v>
      </c>
      <c r="AM146" s="169"/>
      <c r="AN146" s="169"/>
      <c r="AO146" s="169"/>
      <c r="AP146" s="169"/>
      <c r="AQ146" s="169">
        <f t="shared" si="25"/>
        <v>0</v>
      </c>
      <c r="AS146" s="142"/>
      <c r="AT146" s="142"/>
      <c r="AU146" s="142"/>
      <c r="AV146" s="142"/>
      <c r="AW146" s="142"/>
      <c r="AX146" s="142"/>
      <c r="AY146" s="142"/>
      <c r="AZ146" s="142">
        <f t="shared" si="26"/>
        <v>0</v>
      </c>
    </row>
    <row r="147" spans="2:52" x14ac:dyDescent="0.2">
      <c r="B147" s="143" t="s">
        <v>297</v>
      </c>
      <c r="C147" s="189" t="str">
        <f t="shared" si="27"/>
        <v>45</v>
      </c>
      <c r="D147" s="191" t="str">
        <f t="shared" si="28"/>
        <v>41</v>
      </c>
      <c r="E147" s="191" t="str">
        <f t="shared" si="29"/>
        <v>000</v>
      </c>
      <c r="F147" s="143" t="str">
        <f t="shared" si="30"/>
        <v>7000.08</v>
      </c>
      <c r="G147" s="143" t="s">
        <v>367</v>
      </c>
      <c r="I147" s="163"/>
      <c r="J147" s="163"/>
      <c r="K147" s="163"/>
      <c r="L147" s="163"/>
      <c r="M147" s="163"/>
      <c r="N147" s="163"/>
      <c r="O147" s="141"/>
      <c r="Q147" s="173"/>
      <c r="R147" s="173"/>
      <c r="S147" s="173"/>
      <c r="T147" s="173"/>
      <c r="U147" s="173"/>
      <c r="V147" s="173"/>
      <c r="W147" s="174"/>
      <c r="X147" s="142"/>
      <c r="Z147" s="175"/>
      <c r="AA147" s="175"/>
      <c r="AB147" s="176"/>
      <c r="AC147" s="176"/>
      <c r="AD147" s="176"/>
      <c r="AE147" s="175"/>
      <c r="AF147" s="176"/>
      <c r="AG147" s="171">
        <f t="shared" si="23"/>
        <v>0</v>
      </c>
      <c r="AI147" s="177"/>
      <c r="AJ147" s="169"/>
      <c r="AK147" s="168">
        <f t="shared" si="24"/>
        <v>0</v>
      </c>
      <c r="AL147" s="168">
        <f>IFERROR(VLOOKUP(B147,[3]rptBudgetaryBudgetCrossOrganiza!$A$5855:$O$6136,13,FALSE),"0")</f>
        <v>0</v>
      </c>
      <c r="AM147" s="169"/>
      <c r="AN147" s="169"/>
      <c r="AO147" s="169"/>
      <c r="AP147" s="169"/>
      <c r="AQ147" s="169">
        <f t="shared" si="25"/>
        <v>0</v>
      </c>
      <c r="AS147" s="142"/>
      <c r="AT147" s="142"/>
      <c r="AU147" s="142"/>
      <c r="AV147" s="142"/>
      <c r="AW147" s="142"/>
      <c r="AX147" s="142"/>
      <c r="AY147" s="142"/>
      <c r="AZ147" s="142">
        <f t="shared" si="26"/>
        <v>0</v>
      </c>
    </row>
    <row r="148" spans="2:52" x14ac:dyDescent="0.2">
      <c r="B148" s="143" t="s">
        <v>298</v>
      </c>
      <c r="C148" s="189" t="str">
        <f t="shared" si="27"/>
        <v>45</v>
      </c>
      <c r="D148" s="191" t="str">
        <f t="shared" si="28"/>
        <v>41</v>
      </c>
      <c r="E148" s="191" t="str">
        <f t="shared" si="29"/>
        <v>000</v>
      </c>
      <c r="F148" s="143" t="str">
        <f t="shared" si="30"/>
        <v>7000.12</v>
      </c>
      <c r="G148" s="143" t="s">
        <v>368</v>
      </c>
      <c r="I148" s="163"/>
      <c r="J148" s="163"/>
      <c r="K148" s="163"/>
      <c r="L148" s="163"/>
      <c r="M148" s="163"/>
      <c r="N148" s="163"/>
      <c r="O148" s="141"/>
      <c r="Q148" s="173"/>
      <c r="R148" s="173"/>
      <c r="S148" s="173"/>
      <c r="T148" s="173"/>
      <c r="U148" s="173"/>
      <c r="V148" s="173"/>
      <c r="W148" s="174"/>
      <c r="X148" s="142"/>
      <c r="Z148" s="175"/>
      <c r="AA148" s="175"/>
      <c r="AB148" s="176"/>
      <c r="AC148" s="176"/>
      <c r="AD148" s="176"/>
      <c r="AE148" s="175"/>
      <c r="AF148" s="176"/>
      <c r="AG148" s="171">
        <f t="shared" si="23"/>
        <v>0</v>
      </c>
      <c r="AI148" s="177"/>
      <c r="AJ148" s="169"/>
      <c r="AK148" s="168">
        <f t="shared" si="24"/>
        <v>0</v>
      </c>
      <c r="AL148" s="168">
        <f>IFERROR(VLOOKUP(B148,[3]rptBudgetaryBudgetCrossOrganiza!$A$5855:$O$6136,13,FALSE),"0")</f>
        <v>0</v>
      </c>
      <c r="AM148" s="169"/>
      <c r="AN148" s="169"/>
      <c r="AO148" s="169"/>
      <c r="AP148" s="169"/>
      <c r="AQ148" s="169">
        <f t="shared" si="25"/>
        <v>0</v>
      </c>
      <c r="AS148" s="142"/>
      <c r="AT148" s="142"/>
      <c r="AU148" s="142"/>
      <c r="AV148" s="142"/>
      <c r="AW148" s="142"/>
      <c r="AX148" s="142"/>
      <c r="AY148" s="142"/>
      <c r="AZ148" s="142">
        <f t="shared" si="26"/>
        <v>0</v>
      </c>
    </row>
    <row r="149" spans="2:52" x14ac:dyDescent="0.2">
      <c r="B149" s="143" t="s">
        <v>299</v>
      </c>
      <c r="C149" s="189" t="str">
        <f t="shared" si="27"/>
        <v>45</v>
      </c>
      <c r="D149" s="191" t="str">
        <f t="shared" si="28"/>
        <v>41</v>
      </c>
      <c r="E149" s="191" t="str">
        <f t="shared" si="29"/>
        <v>000</v>
      </c>
      <c r="F149" s="143" t="str">
        <f t="shared" si="30"/>
        <v>7000.99</v>
      </c>
      <c r="G149" s="143" t="s">
        <v>369</v>
      </c>
      <c r="I149" s="163"/>
      <c r="J149" s="163"/>
      <c r="K149" s="163"/>
      <c r="L149" s="163"/>
      <c r="M149" s="163"/>
      <c r="N149" s="163"/>
      <c r="O149" s="141"/>
      <c r="Q149" s="173"/>
      <c r="R149" s="173"/>
      <c r="S149" s="173"/>
      <c r="T149" s="173"/>
      <c r="U149" s="173"/>
      <c r="V149" s="173"/>
      <c r="W149" s="174"/>
      <c r="X149" s="142"/>
      <c r="Z149" s="175"/>
      <c r="AA149" s="175"/>
      <c r="AB149" s="176"/>
      <c r="AC149" s="176"/>
      <c r="AD149" s="176"/>
      <c r="AE149" s="175"/>
      <c r="AF149" s="176"/>
      <c r="AG149" s="171">
        <f t="shared" si="23"/>
        <v>0</v>
      </c>
      <c r="AI149" s="177"/>
      <c r="AJ149" s="169"/>
      <c r="AK149" s="168">
        <f t="shared" si="24"/>
        <v>0</v>
      </c>
      <c r="AL149" s="168">
        <f>IFERROR(VLOOKUP(B149,[3]rptBudgetaryBudgetCrossOrganiza!$A$5855:$O$6136,13,FALSE),"0")</f>
        <v>0</v>
      </c>
      <c r="AM149" s="169"/>
      <c r="AN149" s="169"/>
      <c r="AO149" s="169"/>
      <c r="AP149" s="169"/>
      <c r="AQ149" s="169">
        <f t="shared" si="25"/>
        <v>0</v>
      </c>
      <c r="AS149" s="142"/>
      <c r="AT149" s="142"/>
      <c r="AU149" s="142"/>
      <c r="AV149" s="142"/>
      <c r="AW149" s="142"/>
      <c r="AX149" s="142"/>
      <c r="AY149" s="142"/>
      <c r="AZ149" s="142">
        <f t="shared" si="26"/>
        <v>0</v>
      </c>
    </row>
    <row r="150" spans="2:52" x14ac:dyDescent="0.2">
      <c r="I150" s="143">
        <f t="shared" ref="I150:O150" si="31">SUBTOTAL(9,I3:I149)</f>
        <v>9739240</v>
      </c>
      <c r="J150" s="143">
        <f t="shared" si="31"/>
        <v>0</v>
      </c>
      <c r="K150" s="143">
        <f t="shared" si="31"/>
        <v>0</v>
      </c>
      <c r="L150" s="143">
        <f t="shared" si="31"/>
        <v>0</v>
      </c>
      <c r="M150" s="143">
        <f t="shared" si="31"/>
        <v>2276997.4700000002</v>
      </c>
      <c r="N150" s="143">
        <f t="shared" si="31"/>
        <v>2276997.4700000002</v>
      </c>
      <c r="O150" s="143">
        <f t="shared" si="31"/>
        <v>-12511.53</v>
      </c>
      <c r="Q150" s="143">
        <f>SUBTOTAL(9,Q3:Q149)</f>
        <v>16000</v>
      </c>
      <c r="R150" s="143">
        <f t="shared" ref="R150:X150" si="32">SUBTOTAL(9,R3:R149)</f>
        <v>2838992</v>
      </c>
      <c r="S150" s="143">
        <f t="shared" si="32"/>
        <v>0</v>
      </c>
      <c r="T150" s="143">
        <f t="shared" si="32"/>
        <v>0</v>
      </c>
      <c r="U150" s="143">
        <f t="shared" si="32"/>
        <v>0</v>
      </c>
      <c r="V150" s="143">
        <f t="shared" si="32"/>
        <v>2855297.6199999996</v>
      </c>
      <c r="W150" s="143">
        <f t="shared" si="32"/>
        <v>2852560.36</v>
      </c>
      <c r="X150" s="143">
        <f t="shared" si="32"/>
        <v>-16000</v>
      </c>
      <c r="Z150" s="143">
        <f t="shared" ref="Z150" si="33">SUBTOTAL(9,Z3:Z149)</f>
        <v>1133745</v>
      </c>
      <c r="AA150" s="143">
        <f t="shared" ref="AA150" si="34">SUBTOTAL(9,AA3:AA149)</f>
        <v>1133745</v>
      </c>
      <c r="AB150" s="143">
        <f t="shared" ref="AB150" si="35">SUBTOTAL(9,AB3:AB149)</f>
        <v>0</v>
      </c>
      <c r="AC150" s="143">
        <f t="shared" ref="AC150" si="36">SUBTOTAL(9,AC3:AC149)</f>
        <v>0</v>
      </c>
      <c r="AD150" s="143">
        <f t="shared" ref="AD150" si="37">SUBTOTAL(9,AD3:AD149)</f>
        <v>0</v>
      </c>
      <c r="AE150" s="143">
        <f t="shared" ref="AE150" si="38">SUBTOTAL(9,AE3:AE149)</f>
        <v>723206.76</v>
      </c>
      <c r="AF150" s="143">
        <f t="shared" ref="AF150:AI150" si="39">SUBTOTAL(9,AF3:AF149)</f>
        <v>723206.76</v>
      </c>
      <c r="AG150" s="143">
        <f t="shared" si="39"/>
        <v>-1130888.74</v>
      </c>
      <c r="AI150" s="143">
        <f t="shared" si="39"/>
        <v>614000</v>
      </c>
      <c r="AJ150" s="143">
        <f t="shared" ref="AJ150" si="40">SUBTOTAL(9,AJ3:AJ149)</f>
        <v>614000</v>
      </c>
      <c r="AK150" s="143">
        <f t="shared" ref="AK150" si="41">SUBTOTAL(9,AK3:AK149)</f>
        <v>614000</v>
      </c>
      <c r="AL150" s="143">
        <f t="shared" ref="AL150" si="42">SUBTOTAL(9,AL3:AL149)</f>
        <v>118011.88</v>
      </c>
      <c r="AM150" s="143">
        <f t="shared" ref="AM150" si="43">SUBTOTAL(9,AM3:AM149)</f>
        <v>0</v>
      </c>
      <c r="AN150" s="143">
        <f t="shared" ref="AN150" si="44">SUBTOTAL(9,AN3:AN149)</f>
        <v>0</v>
      </c>
      <c r="AO150" s="143">
        <f t="shared" ref="AO150" si="45">SUBTOTAL(9,AO3:AO149)</f>
        <v>0</v>
      </c>
      <c r="AP150" s="143">
        <f t="shared" ref="AP150" si="46">SUBTOTAL(9,AP3:AP149)</f>
        <v>0</v>
      </c>
      <c r="AQ150" s="143">
        <f t="shared" ref="AQ150" si="47">SUBTOTAL(9,AQ3:AQ149)</f>
        <v>-614000</v>
      </c>
      <c r="AS150" s="143">
        <f t="shared" ref="AS150" si="48">SUBTOTAL(9,AS3:AS149)</f>
        <v>0</v>
      </c>
      <c r="AT150" s="143">
        <f t="shared" ref="AT150" si="49">SUBTOTAL(9,AT3:AT149)</f>
        <v>0</v>
      </c>
      <c r="AU150" s="143">
        <f t="shared" ref="AU150" si="50">SUBTOTAL(9,AU3:AU149)</f>
        <v>0</v>
      </c>
      <c r="AV150" s="143">
        <f t="shared" ref="AV150" si="51">SUBTOTAL(9,AV3:AV149)</f>
        <v>0</v>
      </c>
      <c r="AW150" s="143">
        <f t="shared" ref="AW150" si="52">SUBTOTAL(9,AW3:AW149)</f>
        <v>0</v>
      </c>
      <c r="AX150" s="143">
        <f t="shared" ref="AX150" si="53">SUBTOTAL(9,AX3:AX149)</f>
        <v>0</v>
      </c>
      <c r="AY150" s="143">
        <f t="shared" ref="AY150" si="54">SUBTOTAL(9,AY3:AY149)</f>
        <v>0</v>
      </c>
      <c r="AZ150" s="143">
        <f t="shared" ref="AZ150" si="55">SUBTOTAL(9,AZ3:AZ149)</f>
        <v>0</v>
      </c>
    </row>
    <row r="152" spans="2:52" x14ac:dyDescent="0.2">
      <c r="I152" s="143">
        <f>H75-I150</f>
        <v>-9739240</v>
      </c>
    </row>
  </sheetData>
  <autoFilter ref="A2:BJ7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3"/>
  <sheetViews>
    <sheetView workbookViewId="0">
      <selection activeCell="G9" sqref="G9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hidden="1" customWidth="1" outlineLevel="1"/>
    <col min="4" max="4" width="8" style="129" hidden="1" customWidth="1" outlineLevel="1"/>
    <col min="5" max="5" width="12.5703125" style="144" hidden="1" customWidth="1" outlineLevel="1"/>
    <col min="6" max="6" width="7.140625" style="130" hidden="1" customWidth="1" outlineLevel="1"/>
    <col min="7" max="7" width="54.28515625" style="130" customWidth="1" collapsed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customWidth="1" outlineLevel="1"/>
    <col min="27" max="27" width="11.85546875" style="131" bestFit="1" customWidth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bestFit="1" customWidth="1" outlineLevel="1"/>
    <col min="42" max="42" width="13.7109375" style="131" bestFit="1" customWidth="1"/>
    <col min="43" max="43" width="14.85546875" style="131" customWidth="1" outlineLevel="1"/>
    <col min="44" max="44" width="2.7109375" style="131" customWidth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10" t="s">
        <v>2</v>
      </c>
      <c r="I1" s="210"/>
      <c r="J1" s="210"/>
      <c r="K1" s="210"/>
      <c r="L1" s="210"/>
      <c r="M1" s="210"/>
      <c r="N1" s="210"/>
      <c r="O1" s="145"/>
      <c r="Q1" s="211" t="s">
        <v>3</v>
      </c>
      <c r="R1" s="211"/>
      <c r="S1" s="211"/>
      <c r="T1" s="211"/>
      <c r="U1" s="211"/>
      <c r="V1" s="211"/>
      <c r="W1" s="211"/>
      <c r="X1" s="211"/>
      <c r="Z1" s="212" t="s">
        <v>4</v>
      </c>
      <c r="AA1" s="212"/>
      <c r="AB1" s="212"/>
      <c r="AC1" s="212"/>
      <c r="AD1" s="212"/>
      <c r="AE1" s="212"/>
      <c r="AF1" s="212"/>
      <c r="AG1" s="212"/>
      <c r="AI1" s="213" t="s">
        <v>5</v>
      </c>
      <c r="AJ1" s="213"/>
      <c r="AK1" s="213"/>
      <c r="AL1" s="213"/>
      <c r="AM1" s="213"/>
      <c r="AN1" s="213"/>
      <c r="AO1" s="213"/>
      <c r="AP1" s="213"/>
      <c r="AQ1" s="213"/>
      <c r="AS1" s="211" t="s">
        <v>6</v>
      </c>
      <c r="AT1" s="211"/>
      <c r="AU1" s="211"/>
      <c r="AV1" s="211"/>
      <c r="AW1" s="211"/>
      <c r="AX1" s="211"/>
      <c r="AY1" s="211"/>
      <c r="AZ1" s="211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13</v>
      </c>
      <c r="AG2" s="137" t="s">
        <v>81</v>
      </c>
      <c r="AH2" s="147"/>
      <c r="AI2" s="138" t="s">
        <v>155</v>
      </c>
      <c r="AJ2" s="138" t="s">
        <v>8</v>
      </c>
      <c r="AK2" s="138" t="s">
        <v>154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78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105</v>
      </c>
      <c r="C3" s="150">
        <v>40</v>
      </c>
      <c r="D3" s="150">
        <v>70</v>
      </c>
      <c r="E3" s="196" t="s">
        <v>93</v>
      </c>
      <c r="F3" s="129" t="str">
        <f t="shared" ref="F3:F12" si="0">RIGHT(B3,7)</f>
        <v>4510.06</v>
      </c>
      <c r="G3" s="151" t="s">
        <v>100</v>
      </c>
      <c r="H3" s="162">
        <v>1711550</v>
      </c>
      <c r="I3" s="162">
        <v>1711550</v>
      </c>
      <c r="J3" s="162"/>
      <c r="K3" s="162"/>
      <c r="L3" s="162"/>
      <c r="M3" s="162">
        <v>1618793.72</v>
      </c>
      <c r="N3" s="162">
        <v>1618793.72</v>
      </c>
      <c r="O3" s="163">
        <f t="shared" ref="O3:O12" si="1">N3-H3</f>
        <v>-92756.280000000028</v>
      </c>
      <c r="P3" s="147"/>
      <c r="Q3" s="173">
        <v>1711550</v>
      </c>
      <c r="R3" s="173">
        <v>1711550</v>
      </c>
      <c r="S3" s="173"/>
      <c r="T3" s="173"/>
      <c r="U3" s="173"/>
      <c r="V3" s="173">
        <v>1062421.47</v>
      </c>
      <c r="W3" s="173">
        <v>1062421.47</v>
      </c>
      <c r="X3" s="174">
        <f>W3-R3</f>
        <v>-649128.53</v>
      </c>
      <c r="Y3" s="165"/>
      <c r="Z3" s="175">
        <f>IFERROR(VLOOKUP(B3,[2]rptBudgetaryBudgetCrossOrganiza!$A$2:$I$16,5,FALSE),"0")</f>
        <v>1474400</v>
      </c>
      <c r="AA3" s="175">
        <f>IFERROR(VLOOKUP(B3,[2]rptBudgetaryBudgetCrossOrganiza!$A$2:$I$16,7,FALSE),"0")</f>
        <v>1474400</v>
      </c>
      <c r="AB3" s="175"/>
      <c r="AC3" s="175"/>
      <c r="AD3" s="175"/>
      <c r="AE3" s="175">
        <v>1371891.99</v>
      </c>
      <c r="AF3" s="175">
        <v>1371891.99</v>
      </c>
      <c r="AG3" s="176">
        <f>AF3-AA3</f>
        <v>-102508.01000000001</v>
      </c>
      <c r="AH3" s="165"/>
      <c r="AI3" s="167">
        <v>1474400</v>
      </c>
      <c r="AJ3" s="167">
        <v>1474400</v>
      </c>
      <c r="AK3" s="167">
        <f>AJ3</f>
        <v>1474400</v>
      </c>
      <c r="AL3" s="167">
        <f>IFERROR(VLOOKUP(B3,[4]rptBudgetaryBudgetCrossOrganiza!$A$590:$O$600,13,FALSE),"0")</f>
        <v>0</v>
      </c>
      <c r="AM3" s="167"/>
      <c r="AN3" s="167"/>
      <c r="AO3" s="167"/>
      <c r="AP3" s="167"/>
      <c r="AQ3" s="177">
        <f>AP3-AJ3</f>
        <v>-1474400</v>
      </c>
      <c r="AR3" s="170"/>
      <c r="AS3" s="173"/>
      <c r="AT3" s="173"/>
      <c r="AU3" s="173"/>
      <c r="AV3" s="173"/>
      <c r="AW3" s="173"/>
      <c r="AX3" s="173"/>
      <c r="AY3" s="173"/>
      <c r="AZ3" s="174">
        <f>AY3-AT3</f>
        <v>0</v>
      </c>
      <c r="BA3" s="165"/>
      <c r="BB3" s="165"/>
      <c r="BC3" s="165"/>
      <c r="BD3" s="165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106</v>
      </c>
      <c r="C4" s="150">
        <v>40</v>
      </c>
      <c r="D4" s="150">
        <v>70</v>
      </c>
      <c r="E4" s="196" t="s">
        <v>93</v>
      </c>
      <c r="F4" s="129" t="str">
        <f t="shared" si="0"/>
        <v>4510.07</v>
      </c>
      <c r="G4" s="130" t="s">
        <v>101</v>
      </c>
      <c r="H4" s="162">
        <v>18400</v>
      </c>
      <c r="I4" s="162">
        <v>18400</v>
      </c>
      <c r="J4" s="163"/>
      <c r="K4" s="163"/>
      <c r="L4" s="163"/>
      <c r="M4" s="163">
        <v>224072.85</v>
      </c>
      <c r="N4" s="162">
        <v>224072.85</v>
      </c>
      <c r="O4" s="163">
        <f t="shared" si="1"/>
        <v>205672.85</v>
      </c>
      <c r="Q4" s="173">
        <v>18400</v>
      </c>
      <c r="R4" s="173">
        <v>18400</v>
      </c>
      <c r="S4" s="174"/>
      <c r="T4" s="174"/>
      <c r="U4" s="174"/>
      <c r="V4" s="173">
        <v>80490.73</v>
      </c>
      <c r="W4" s="173">
        <v>80490.73</v>
      </c>
      <c r="X4" s="174">
        <f>W4-R4</f>
        <v>62090.729999999996</v>
      </c>
      <c r="Y4" s="143"/>
      <c r="Z4" s="175">
        <f>IFERROR(VLOOKUP(B4,[2]rptBudgetaryBudgetCrossOrganiza!$A$2:$I$16,5,FALSE),"0")</f>
        <v>315940</v>
      </c>
      <c r="AA4" s="175">
        <f>IFERROR(VLOOKUP(B4,[2]rptBudgetaryBudgetCrossOrganiza!$A$2:$I$16,7,FALSE),"0")</f>
        <v>315940</v>
      </c>
      <c r="AB4" s="176"/>
      <c r="AC4" s="176"/>
      <c r="AD4" s="176"/>
      <c r="AE4" s="175">
        <v>475508.86</v>
      </c>
      <c r="AF4" s="175">
        <v>475508.86</v>
      </c>
      <c r="AG4" s="176">
        <f>AF4-AA4</f>
        <v>159568.85999999999</v>
      </c>
      <c r="AH4" s="143"/>
      <c r="AI4" s="177">
        <v>315940</v>
      </c>
      <c r="AJ4" s="177">
        <v>315940</v>
      </c>
      <c r="AK4" s="167">
        <f t="shared" ref="AK4:AK12" si="2">AJ4</f>
        <v>315940</v>
      </c>
      <c r="AL4" s="167">
        <f>IFERROR(VLOOKUP(B4,[4]rptBudgetaryBudgetCrossOrganiza!$A$590:$O$600,13,FALSE),"0")</f>
        <v>0</v>
      </c>
      <c r="AM4" s="177"/>
      <c r="AN4" s="177"/>
      <c r="AO4" s="177"/>
      <c r="AP4" s="177"/>
      <c r="AQ4" s="177">
        <f>AP4-AJ4</f>
        <v>-315940</v>
      </c>
      <c r="AR4" s="143"/>
      <c r="AS4" s="174"/>
      <c r="AT4" s="174"/>
      <c r="AU4" s="174"/>
      <c r="AV4" s="174"/>
      <c r="AW4" s="174"/>
      <c r="AX4" s="174"/>
      <c r="AY4" s="174"/>
      <c r="AZ4" s="174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114</v>
      </c>
      <c r="C5" s="150">
        <v>40</v>
      </c>
      <c r="D5" s="150">
        <v>70</v>
      </c>
      <c r="E5" s="196" t="s">
        <v>93</v>
      </c>
      <c r="F5" s="129" t="str">
        <f t="shared" si="0"/>
        <v>4510.08</v>
      </c>
      <c r="G5" s="130" t="s">
        <v>115</v>
      </c>
      <c r="H5" s="162">
        <v>0</v>
      </c>
      <c r="I5" s="162">
        <v>0</v>
      </c>
      <c r="J5" s="163"/>
      <c r="K5" s="163"/>
      <c r="L5" s="163"/>
      <c r="M5" s="163">
        <v>27915.75</v>
      </c>
      <c r="N5" s="162">
        <v>27915.75</v>
      </c>
      <c r="O5" s="163">
        <f t="shared" si="1"/>
        <v>27915.75</v>
      </c>
      <c r="Q5" s="173">
        <v>0</v>
      </c>
      <c r="R5" s="173">
        <v>0</v>
      </c>
      <c r="S5" s="174"/>
      <c r="T5" s="174"/>
      <c r="U5" s="174"/>
      <c r="V5" s="173">
        <v>17969.68</v>
      </c>
      <c r="W5" s="173">
        <v>17969.68</v>
      </c>
      <c r="X5" s="174"/>
      <c r="Y5" s="143"/>
      <c r="Z5" s="175">
        <f>IFERROR(VLOOKUP(B5,[2]rptBudgetaryBudgetCrossOrganiza!$A$2:$I$16,5,FALSE),"0")</f>
        <v>0</v>
      </c>
      <c r="AA5" s="175">
        <f>IFERROR(VLOOKUP(B5,[2]rptBudgetaryBudgetCrossOrganiza!$A$2:$I$16,7,FALSE),"0")</f>
        <v>0</v>
      </c>
      <c r="AB5" s="176"/>
      <c r="AC5" s="176"/>
      <c r="AD5" s="176"/>
      <c r="AE5" s="175">
        <v>28397.119999999999</v>
      </c>
      <c r="AF5" s="175">
        <v>28397.119999999999</v>
      </c>
      <c r="AG5" s="176"/>
      <c r="AH5" s="143"/>
      <c r="AI5" s="177"/>
      <c r="AJ5" s="177"/>
      <c r="AK5" s="167">
        <f t="shared" si="2"/>
        <v>0</v>
      </c>
      <c r="AL5" s="167">
        <f>IFERROR(VLOOKUP(B5,[4]rptBudgetaryBudgetCrossOrganiza!$A$590:$O$600,13,FALSE),"0")</f>
        <v>171191.02</v>
      </c>
      <c r="AM5" s="177"/>
      <c r="AN5" s="177"/>
      <c r="AO5" s="177"/>
      <c r="AP5" s="177"/>
      <c r="AQ5" s="177"/>
      <c r="AR5" s="143"/>
      <c r="AS5" s="174"/>
      <c r="AT5" s="174"/>
      <c r="AU5" s="174"/>
      <c r="AV5" s="174"/>
      <c r="AW5" s="174"/>
      <c r="AX5" s="174"/>
      <c r="AY5" s="174"/>
      <c r="AZ5" s="174"/>
      <c r="BA5" s="143"/>
      <c r="BB5" s="143"/>
      <c r="BC5" s="143"/>
      <c r="BD5" s="143"/>
    </row>
    <row r="6" spans="1:62" x14ac:dyDescent="0.2">
      <c r="A6" s="127">
        <v>1</v>
      </c>
      <c r="B6" s="128" t="s">
        <v>113</v>
      </c>
      <c r="C6" s="150">
        <v>40</v>
      </c>
      <c r="D6" s="150">
        <v>70</v>
      </c>
      <c r="E6" s="196" t="s">
        <v>93</v>
      </c>
      <c r="F6" s="129" t="str">
        <f t="shared" si="0"/>
        <v>4510.09</v>
      </c>
      <c r="G6" s="130" t="s">
        <v>116</v>
      </c>
      <c r="H6" s="162">
        <v>0</v>
      </c>
      <c r="I6" s="162">
        <v>0</v>
      </c>
      <c r="J6" s="163"/>
      <c r="K6" s="163"/>
      <c r="L6" s="163"/>
      <c r="M6" s="163">
        <v>27710.35</v>
      </c>
      <c r="N6" s="162">
        <v>27710.35</v>
      </c>
      <c r="O6" s="163">
        <f t="shared" si="1"/>
        <v>27710.35</v>
      </c>
      <c r="Q6" s="173">
        <v>0</v>
      </c>
      <c r="R6" s="173">
        <v>0</v>
      </c>
      <c r="S6" s="174"/>
      <c r="T6" s="174"/>
      <c r="U6" s="174"/>
      <c r="V6" s="173">
        <v>24213.759999999998</v>
      </c>
      <c r="W6" s="173">
        <v>24213.759999999998</v>
      </c>
      <c r="X6" s="174"/>
      <c r="Y6" s="143"/>
      <c r="Z6" s="175">
        <f>IFERROR(VLOOKUP(B6,[2]rptBudgetaryBudgetCrossOrganiza!$A$2:$I$16,5,FALSE),"0")</f>
        <v>0</v>
      </c>
      <c r="AA6" s="175">
        <f>IFERROR(VLOOKUP(B6,[2]rptBudgetaryBudgetCrossOrganiza!$A$2:$I$16,7,FALSE),"0")</f>
        <v>0</v>
      </c>
      <c r="AB6" s="176"/>
      <c r="AC6" s="176"/>
      <c r="AD6" s="176"/>
      <c r="AE6" s="175">
        <v>15378.59</v>
      </c>
      <c r="AF6" s="175">
        <v>15378.59</v>
      </c>
      <c r="AG6" s="176"/>
      <c r="AH6" s="143"/>
      <c r="AI6" s="177"/>
      <c r="AJ6" s="177"/>
      <c r="AK6" s="167">
        <f t="shared" si="2"/>
        <v>0</v>
      </c>
      <c r="AL6" s="167">
        <f>IFERROR(VLOOKUP(B6,[4]rptBudgetaryBudgetCrossOrganiza!$A$590:$O$600,13,FALSE),"0")</f>
        <v>0</v>
      </c>
      <c r="AM6" s="177"/>
      <c r="AN6" s="177"/>
      <c r="AO6" s="177"/>
      <c r="AP6" s="177"/>
      <c r="AQ6" s="177"/>
      <c r="AR6" s="143"/>
      <c r="AS6" s="174"/>
      <c r="AT6" s="174"/>
      <c r="AU6" s="174"/>
      <c r="AV6" s="174"/>
      <c r="AW6" s="174"/>
      <c r="AX6" s="174"/>
      <c r="AY6" s="174"/>
      <c r="AZ6" s="174"/>
      <c r="BA6" s="143"/>
      <c r="BB6" s="143"/>
      <c r="BC6" s="143"/>
      <c r="BD6" s="143"/>
    </row>
    <row r="7" spans="1:62" x14ac:dyDescent="0.2">
      <c r="A7" s="127">
        <v>1</v>
      </c>
      <c r="B7" s="128" t="s">
        <v>107</v>
      </c>
      <c r="C7" s="150">
        <v>40</v>
      </c>
      <c r="D7" s="150">
        <v>70</v>
      </c>
      <c r="E7" s="196" t="s">
        <v>93</v>
      </c>
      <c r="F7" s="129" t="str">
        <f t="shared" si="0"/>
        <v>4510.10</v>
      </c>
      <c r="G7" s="130" t="s">
        <v>102</v>
      </c>
      <c r="H7" s="162">
        <v>7725</v>
      </c>
      <c r="I7" s="162">
        <v>7725</v>
      </c>
      <c r="J7" s="163"/>
      <c r="K7" s="163"/>
      <c r="L7" s="163"/>
      <c r="M7" s="163">
        <v>25570.54</v>
      </c>
      <c r="N7" s="162">
        <v>25570.54</v>
      </c>
      <c r="O7" s="163">
        <f t="shared" si="1"/>
        <v>17845.54</v>
      </c>
      <c r="Q7" s="173">
        <v>7725</v>
      </c>
      <c r="R7" s="173">
        <v>7725</v>
      </c>
      <c r="S7" s="174"/>
      <c r="T7" s="174"/>
      <c r="U7" s="174"/>
      <c r="V7" s="173">
        <v>723609.32</v>
      </c>
      <c r="W7" s="173">
        <v>723609.32</v>
      </c>
      <c r="X7" s="174">
        <f t="shared" ref="X7:X12" si="3">W7-R7</f>
        <v>715884.32</v>
      </c>
      <c r="Y7" s="143"/>
      <c r="Z7" s="175">
        <f>IFERROR(VLOOKUP(B7,[2]rptBudgetaryBudgetCrossOrganiza!$A$2:$I$16,5,FALSE),"0")</f>
        <v>320000</v>
      </c>
      <c r="AA7" s="175">
        <f>IFERROR(VLOOKUP(B7,[2]rptBudgetaryBudgetCrossOrganiza!$A$2:$I$16,7,FALSE),"0")</f>
        <v>320000</v>
      </c>
      <c r="AB7" s="176"/>
      <c r="AC7" s="176"/>
      <c r="AD7" s="176"/>
      <c r="AE7" s="175">
        <v>2412.37</v>
      </c>
      <c r="AF7" s="175">
        <v>2412.37</v>
      </c>
      <c r="AG7" s="176">
        <f t="shared" ref="AG7:AG12" si="4">AF7-AA7</f>
        <v>-317587.63</v>
      </c>
      <c r="AH7" s="143"/>
      <c r="AI7" s="177">
        <v>320000</v>
      </c>
      <c r="AJ7" s="177">
        <v>320000</v>
      </c>
      <c r="AK7" s="167">
        <f t="shared" si="2"/>
        <v>320000</v>
      </c>
      <c r="AL7" s="167">
        <f>IFERROR(VLOOKUP(B7,[4]rptBudgetaryBudgetCrossOrganiza!$A$590:$O$600,13,FALSE),"0")</f>
        <v>0</v>
      </c>
      <c r="AM7" s="177"/>
      <c r="AN7" s="177"/>
      <c r="AO7" s="177"/>
      <c r="AP7" s="177"/>
      <c r="AQ7" s="177">
        <f t="shared" ref="AQ7:AQ12" si="5">AP7-AJ7</f>
        <v>-320000</v>
      </c>
      <c r="AR7" s="143"/>
      <c r="AS7" s="174"/>
      <c r="AT7" s="174"/>
      <c r="AU7" s="174"/>
      <c r="AV7" s="174"/>
      <c r="AW7" s="174"/>
      <c r="AX7" s="174"/>
      <c r="AY7" s="174"/>
      <c r="AZ7" s="174">
        <f t="shared" ref="AZ7:AZ12" si="6">AY7-AT7</f>
        <v>0</v>
      </c>
      <c r="BA7" s="143"/>
      <c r="BB7" s="143"/>
      <c r="BC7" s="143"/>
      <c r="BD7" s="143"/>
    </row>
    <row r="8" spans="1:62" x14ac:dyDescent="0.2">
      <c r="A8" s="127">
        <v>1</v>
      </c>
      <c r="B8" s="128" t="s">
        <v>117</v>
      </c>
      <c r="C8" s="150">
        <v>40</v>
      </c>
      <c r="D8" s="150">
        <v>70</v>
      </c>
      <c r="E8" s="196" t="s">
        <v>93</v>
      </c>
      <c r="F8" s="129" t="str">
        <f t="shared" si="0"/>
        <v>4510.12</v>
      </c>
      <c r="G8" s="130" t="s">
        <v>118</v>
      </c>
      <c r="H8" s="162">
        <v>96750</v>
      </c>
      <c r="I8" s="162">
        <v>96750</v>
      </c>
      <c r="J8" s="163"/>
      <c r="K8" s="163"/>
      <c r="L8" s="163"/>
      <c r="M8" s="163">
        <v>441985</v>
      </c>
      <c r="N8" s="162">
        <v>441985</v>
      </c>
      <c r="O8" s="163">
        <f t="shared" si="1"/>
        <v>345235</v>
      </c>
      <c r="Q8" s="173">
        <v>96750</v>
      </c>
      <c r="R8" s="173">
        <v>96750</v>
      </c>
      <c r="S8" s="174"/>
      <c r="T8" s="174"/>
      <c r="U8" s="174"/>
      <c r="V8" s="173">
        <v>240839.78</v>
      </c>
      <c r="W8" s="173">
        <v>240839.78</v>
      </c>
      <c r="X8" s="174"/>
      <c r="Y8" s="143"/>
      <c r="Z8" s="175">
        <f>IFERROR(VLOOKUP(B8,[2]rptBudgetaryBudgetCrossOrganiza!$A$2:$I$16,5,FALSE),"0")</f>
        <v>0</v>
      </c>
      <c r="AA8" s="175">
        <f>IFERROR(VLOOKUP(B8,[2]rptBudgetaryBudgetCrossOrganiza!$A$2:$I$16,7,FALSE),"0")</f>
        <v>0</v>
      </c>
      <c r="AB8" s="176"/>
      <c r="AC8" s="176"/>
      <c r="AD8" s="176"/>
      <c r="AE8" s="175">
        <v>95326.11</v>
      </c>
      <c r="AF8" s="175">
        <v>95326.11</v>
      </c>
      <c r="AG8" s="176"/>
      <c r="AH8" s="143"/>
      <c r="AI8" s="177"/>
      <c r="AJ8" s="177"/>
      <c r="AK8" s="167">
        <f t="shared" si="2"/>
        <v>0</v>
      </c>
      <c r="AL8" s="167">
        <f>IFERROR(VLOOKUP(B8,[4]rptBudgetaryBudgetCrossOrganiza!$A$590:$O$600,13,FALSE),"0")</f>
        <v>0</v>
      </c>
      <c r="AM8" s="177"/>
      <c r="AN8" s="177"/>
      <c r="AO8" s="177"/>
      <c r="AP8" s="177"/>
      <c r="AQ8" s="177"/>
      <c r="AR8" s="143"/>
      <c r="AS8" s="174"/>
      <c r="AT8" s="174"/>
      <c r="AU8" s="174"/>
      <c r="AV8" s="174"/>
      <c r="AW8" s="174"/>
      <c r="AX8" s="174"/>
      <c r="AY8" s="174"/>
      <c r="AZ8" s="174"/>
      <c r="BA8" s="143"/>
      <c r="BB8" s="143"/>
      <c r="BC8" s="143"/>
      <c r="BD8" s="143"/>
    </row>
    <row r="9" spans="1:62" x14ac:dyDescent="0.2">
      <c r="A9" s="127">
        <v>2</v>
      </c>
      <c r="B9" s="128" t="s">
        <v>123</v>
      </c>
      <c r="C9" s="150">
        <v>40</v>
      </c>
      <c r="D9" s="150">
        <v>70</v>
      </c>
      <c r="E9" s="196" t="s">
        <v>93</v>
      </c>
      <c r="F9" s="129" t="str">
        <f t="shared" si="0"/>
        <v>4700.19</v>
      </c>
      <c r="G9" s="130" t="s">
        <v>124</v>
      </c>
      <c r="H9" s="162">
        <v>55000</v>
      </c>
      <c r="I9" s="162">
        <v>55000</v>
      </c>
      <c r="J9" s="163"/>
      <c r="K9" s="163"/>
      <c r="L9" s="163"/>
      <c r="M9" s="163">
        <v>103230.42</v>
      </c>
      <c r="N9" s="162">
        <v>103230.42</v>
      </c>
      <c r="O9" s="163">
        <f t="shared" si="1"/>
        <v>48230.42</v>
      </c>
      <c r="Q9" s="173">
        <v>0</v>
      </c>
      <c r="R9" s="173">
        <v>0</v>
      </c>
      <c r="S9" s="174"/>
      <c r="T9" s="174"/>
      <c r="U9" s="174"/>
      <c r="V9" s="173">
        <v>146991</v>
      </c>
      <c r="W9" s="173">
        <v>146991</v>
      </c>
      <c r="X9" s="174"/>
      <c r="Y9" s="143"/>
      <c r="Z9" s="175">
        <f>IFERROR(VLOOKUP(B9,[2]rptBudgetaryBudgetCrossOrganiza!$A$2:$I$16,5,FALSE),"0")</f>
        <v>0</v>
      </c>
      <c r="AA9" s="175">
        <f>IFERROR(VLOOKUP(B9,[2]rptBudgetaryBudgetCrossOrganiza!$A$2:$I$16,7,FALSE),"0")</f>
        <v>0</v>
      </c>
      <c r="AB9" s="176"/>
      <c r="AC9" s="176"/>
      <c r="AD9" s="176"/>
      <c r="AE9" s="175">
        <v>68459.199999999997</v>
      </c>
      <c r="AF9" s="175">
        <v>51366.82</v>
      </c>
      <c r="AG9" s="176"/>
      <c r="AH9" s="143"/>
      <c r="AI9" s="177"/>
      <c r="AJ9" s="177"/>
      <c r="AK9" s="167">
        <f t="shared" si="2"/>
        <v>0</v>
      </c>
      <c r="AL9" s="167">
        <f>IFERROR(VLOOKUP(B9,[4]rptBudgetaryBudgetCrossOrganiza!$A$590:$O$600,13,FALSE),"0")</f>
        <v>0</v>
      </c>
      <c r="AM9" s="177"/>
      <c r="AN9" s="177"/>
      <c r="AO9" s="177"/>
      <c r="AP9" s="177"/>
      <c r="AQ9" s="177"/>
      <c r="AR9" s="143"/>
      <c r="AS9" s="174"/>
      <c r="AT9" s="174"/>
      <c r="AU9" s="174"/>
      <c r="AV9" s="174"/>
      <c r="AW9" s="174"/>
      <c r="AX9" s="174"/>
      <c r="AY9" s="174"/>
      <c r="AZ9" s="174"/>
      <c r="BA9" s="143"/>
      <c r="BB9" s="143"/>
      <c r="BC9" s="143"/>
      <c r="BD9" s="143"/>
    </row>
    <row r="10" spans="1:62" x14ac:dyDescent="0.2">
      <c r="A10" s="127">
        <v>2</v>
      </c>
      <c r="B10" s="128" t="s">
        <v>108</v>
      </c>
      <c r="C10" s="150">
        <v>40</v>
      </c>
      <c r="D10" s="150">
        <v>70</v>
      </c>
      <c r="E10" s="196" t="s">
        <v>93</v>
      </c>
      <c r="F10" s="129" t="str">
        <f t="shared" si="0"/>
        <v>4700.01</v>
      </c>
      <c r="G10" s="130" t="s">
        <v>103</v>
      </c>
      <c r="H10" s="162">
        <v>0</v>
      </c>
      <c r="I10" s="162">
        <v>0</v>
      </c>
      <c r="J10" s="163"/>
      <c r="K10" s="163"/>
      <c r="L10" s="163"/>
      <c r="M10" s="163">
        <v>-44900</v>
      </c>
      <c r="N10" s="162">
        <v>-44900</v>
      </c>
      <c r="O10" s="163">
        <f t="shared" si="1"/>
        <v>-44900</v>
      </c>
      <c r="Q10" s="173">
        <v>55000</v>
      </c>
      <c r="R10" s="173">
        <v>55000</v>
      </c>
      <c r="S10" s="174"/>
      <c r="T10" s="174"/>
      <c r="U10" s="174"/>
      <c r="V10" s="173">
        <v>160404.13</v>
      </c>
      <c r="W10" s="173">
        <v>160404.13</v>
      </c>
      <c r="X10" s="174">
        <f t="shared" si="3"/>
        <v>105404.13</v>
      </c>
      <c r="Y10" s="143"/>
      <c r="Z10" s="175">
        <f>IFERROR(VLOOKUP(B10,[2]rptBudgetaryBudgetCrossOrganiza!$A$2:$I$16,5,FALSE),"0")</f>
        <v>55000</v>
      </c>
      <c r="AA10" s="175">
        <f>IFERROR(VLOOKUP(B10,[2]rptBudgetaryBudgetCrossOrganiza!$A$2:$I$16,7,FALSE),"0")</f>
        <v>55000</v>
      </c>
      <c r="AB10" s="176"/>
      <c r="AC10" s="176"/>
      <c r="AD10" s="176"/>
      <c r="AE10" s="175">
        <v>0</v>
      </c>
      <c r="AF10" s="175">
        <v>0</v>
      </c>
      <c r="AG10" s="176">
        <f t="shared" si="4"/>
        <v>-55000</v>
      </c>
      <c r="AH10" s="143"/>
      <c r="AI10" s="177">
        <v>55000</v>
      </c>
      <c r="AJ10" s="177">
        <v>55000</v>
      </c>
      <c r="AK10" s="167">
        <f t="shared" si="2"/>
        <v>55000</v>
      </c>
      <c r="AL10" s="167">
        <f>IFERROR(VLOOKUP(B10,[4]rptBudgetaryBudgetCrossOrganiza!$A$590:$O$600,13,FALSE),"0")</f>
        <v>0</v>
      </c>
      <c r="AM10" s="177"/>
      <c r="AN10" s="177"/>
      <c r="AO10" s="177"/>
      <c r="AP10" s="177"/>
      <c r="AQ10" s="177">
        <f t="shared" si="5"/>
        <v>-55000</v>
      </c>
      <c r="AR10" s="143"/>
      <c r="AS10" s="174"/>
      <c r="AT10" s="174"/>
      <c r="AU10" s="174"/>
      <c r="AV10" s="174"/>
      <c r="AW10" s="174"/>
      <c r="AX10" s="174"/>
      <c r="AY10" s="174"/>
      <c r="AZ10" s="174">
        <f t="shared" si="6"/>
        <v>0</v>
      </c>
      <c r="BA10" s="143"/>
      <c r="BB10" s="143"/>
      <c r="BC10" s="143"/>
      <c r="BD10" s="143"/>
    </row>
    <row r="11" spans="1:62" x14ac:dyDescent="0.2">
      <c r="A11" s="127">
        <v>2</v>
      </c>
      <c r="B11" s="128" t="s">
        <v>109</v>
      </c>
      <c r="C11" s="150">
        <v>40</v>
      </c>
      <c r="D11" s="150">
        <v>70</v>
      </c>
      <c r="E11" s="196" t="s">
        <v>93</v>
      </c>
      <c r="F11" s="129" t="str">
        <f t="shared" si="0"/>
        <v>4700.21</v>
      </c>
      <c r="G11" s="130" t="s">
        <v>104</v>
      </c>
      <c r="H11" s="162">
        <v>-6100</v>
      </c>
      <c r="I11" s="162">
        <v>-6100</v>
      </c>
      <c r="J11" s="163"/>
      <c r="K11" s="163"/>
      <c r="L11" s="163"/>
      <c r="M11" s="163">
        <v>-6968.16</v>
      </c>
      <c r="N11" s="162">
        <v>-6968.16</v>
      </c>
      <c r="O11" s="163">
        <f t="shared" si="1"/>
        <v>-868.15999999999985</v>
      </c>
      <c r="Q11" s="173">
        <v>-6100</v>
      </c>
      <c r="R11" s="173">
        <v>-6100</v>
      </c>
      <c r="S11" s="174"/>
      <c r="T11" s="174"/>
      <c r="U11" s="174"/>
      <c r="V11" s="173">
        <v>-7144.1</v>
      </c>
      <c r="W11" s="173">
        <v>-7144.1</v>
      </c>
      <c r="X11" s="174">
        <f t="shared" si="3"/>
        <v>-1044.1000000000004</v>
      </c>
      <c r="Y11" s="143"/>
      <c r="Z11" s="175">
        <f>IFERROR(VLOOKUP(B11,[2]rptBudgetaryBudgetCrossOrganiza!$A$2:$I$16,5,FALSE),"0")</f>
        <v>-6100</v>
      </c>
      <c r="AA11" s="175">
        <f>IFERROR(VLOOKUP(B11,[2]rptBudgetaryBudgetCrossOrganiza!$A$2:$I$16,7,FALSE),"0")</f>
        <v>-6100</v>
      </c>
      <c r="AB11" s="176"/>
      <c r="AC11" s="176"/>
      <c r="AD11" s="176"/>
      <c r="AE11" s="175">
        <v>-4179.17</v>
      </c>
      <c r="AF11" s="175">
        <v>-4179.17</v>
      </c>
      <c r="AG11" s="176">
        <f t="shared" si="4"/>
        <v>1920.83</v>
      </c>
      <c r="AH11" s="143"/>
      <c r="AI11" s="177">
        <v>6100</v>
      </c>
      <c r="AJ11" s="177">
        <v>6100</v>
      </c>
      <c r="AK11" s="167">
        <f t="shared" si="2"/>
        <v>6100</v>
      </c>
      <c r="AL11" s="167">
        <f>IFERROR(VLOOKUP(B11,[4]rptBudgetaryBudgetCrossOrganiza!$A$590:$O$600,13,FALSE),"0")</f>
        <v>0</v>
      </c>
      <c r="AM11" s="177"/>
      <c r="AN11" s="177"/>
      <c r="AO11" s="177"/>
      <c r="AP11" s="177"/>
      <c r="AQ11" s="177">
        <f t="shared" si="5"/>
        <v>-6100</v>
      </c>
      <c r="AR11" s="143"/>
      <c r="AS11" s="174"/>
      <c r="AT11" s="174"/>
      <c r="AU11" s="174"/>
      <c r="AV11" s="174"/>
      <c r="AW11" s="174"/>
      <c r="AX11" s="174"/>
      <c r="AY11" s="174"/>
      <c r="AZ11" s="174">
        <f t="shared" si="6"/>
        <v>0</v>
      </c>
      <c r="BA11" s="143"/>
      <c r="BB11" s="143"/>
      <c r="BC11" s="143"/>
      <c r="BD11" s="143"/>
    </row>
    <row r="12" spans="1:62" x14ac:dyDescent="0.2">
      <c r="A12" s="127">
        <v>3</v>
      </c>
      <c r="B12" s="128" t="s">
        <v>125</v>
      </c>
      <c r="C12" s="150">
        <v>40</v>
      </c>
      <c r="D12" s="150">
        <v>70</v>
      </c>
      <c r="E12" s="196" t="s">
        <v>93</v>
      </c>
      <c r="F12" s="129" t="str">
        <f t="shared" si="0"/>
        <v>4850.07</v>
      </c>
      <c r="G12" s="130" t="s">
        <v>126</v>
      </c>
      <c r="H12" s="162">
        <v>0</v>
      </c>
      <c r="I12" s="162">
        <v>0</v>
      </c>
      <c r="J12" s="163"/>
      <c r="K12" s="163"/>
      <c r="L12" s="163"/>
      <c r="M12" s="163">
        <v>428.12</v>
      </c>
      <c r="N12" s="162">
        <v>428.12</v>
      </c>
      <c r="O12" s="163">
        <f t="shared" si="1"/>
        <v>428.12</v>
      </c>
      <c r="Q12" s="173">
        <v>0</v>
      </c>
      <c r="R12" s="173">
        <v>0</v>
      </c>
      <c r="S12" s="174"/>
      <c r="T12" s="174"/>
      <c r="U12" s="174"/>
      <c r="V12" s="173">
        <v>0</v>
      </c>
      <c r="W12" s="173">
        <v>0</v>
      </c>
      <c r="X12" s="174">
        <f t="shared" si="3"/>
        <v>0</v>
      </c>
      <c r="Y12" s="143"/>
      <c r="Z12" s="175">
        <f>IFERROR(VLOOKUP(B12,[2]rptBudgetaryBudgetCrossOrganiza!$A$2:$I$16,5,FALSE),"0")</f>
        <v>0</v>
      </c>
      <c r="AA12" s="175">
        <f>IFERROR(VLOOKUP(B12,[2]rptBudgetaryBudgetCrossOrganiza!$A$2:$I$16,7,FALSE),"0")</f>
        <v>0</v>
      </c>
      <c r="AB12" s="176"/>
      <c r="AC12" s="176"/>
      <c r="AD12" s="176"/>
      <c r="AE12" s="175">
        <v>0</v>
      </c>
      <c r="AF12" s="175">
        <v>0</v>
      </c>
      <c r="AG12" s="176">
        <f t="shared" si="4"/>
        <v>0</v>
      </c>
      <c r="AH12" s="143"/>
      <c r="AI12" s="177"/>
      <c r="AJ12" s="177"/>
      <c r="AK12" s="167">
        <f t="shared" si="2"/>
        <v>0</v>
      </c>
      <c r="AL12" s="167">
        <f>IFERROR(VLOOKUP(B12,[4]rptBudgetaryBudgetCrossOrganiza!$A$590:$O$600,13,FALSE),"0")</f>
        <v>0</v>
      </c>
      <c r="AM12" s="177"/>
      <c r="AN12" s="177"/>
      <c r="AO12" s="177"/>
      <c r="AP12" s="177"/>
      <c r="AQ12" s="177">
        <f t="shared" si="5"/>
        <v>0</v>
      </c>
      <c r="AR12" s="143"/>
      <c r="AS12" s="174"/>
      <c r="AT12" s="174"/>
      <c r="AU12" s="174"/>
      <c r="AV12" s="174"/>
      <c r="AW12" s="174"/>
      <c r="AX12" s="174"/>
      <c r="AY12" s="174"/>
      <c r="AZ12" s="174">
        <f t="shared" si="6"/>
        <v>0</v>
      </c>
      <c r="BA12" s="143"/>
      <c r="BB12" s="143"/>
      <c r="BC12" s="143"/>
      <c r="BD12" s="143"/>
    </row>
    <row r="13" spans="1:62" x14ac:dyDescent="0.2">
      <c r="H13" s="143">
        <f t="shared" ref="H13:O13" si="7">SUM(H3:H12)</f>
        <v>1883325</v>
      </c>
      <c r="I13" s="143">
        <f t="shared" si="7"/>
        <v>1883325</v>
      </c>
      <c r="J13" s="143">
        <f t="shared" si="7"/>
        <v>0</v>
      </c>
      <c r="K13" s="143">
        <f t="shared" si="7"/>
        <v>0</v>
      </c>
      <c r="L13" s="143">
        <f t="shared" si="7"/>
        <v>0</v>
      </c>
      <c r="M13" s="143">
        <f t="shared" si="7"/>
        <v>2417838.59</v>
      </c>
      <c r="N13" s="143">
        <f t="shared" si="7"/>
        <v>2417838.59</v>
      </c>
      <c r="O13" s="143">
        <f t="shared" si="7"/>
        <v>534513.59</v>
      </c>
      <c r="Q13" s="143">
        <f t="shared" ref="Q13:X13" si="8">SUM(Q3:Q12)</f>
        <v>1883325</v>
      </c>
      <c r="R13" s="143">
        <f t="shared" si="8"/>
        <v>1883325</v>
      </c>
      <c r="S13" s="143">
        <f t="shared" si="8"/>
        <v>0</v>
      </c>
      <c r="T13" s="143">
        <f t="shared" si="8"/>
        <v>0</v>
      </c>
      <c r="U13" s="143">
        <f t="shared" si="8"/>
        <v>0</v>
      </c>
      <c r="V13" s="143">
        <f t="shared" si="8"/>
        <v>2449795.7699999996</v>
      </c>
      <c r="W13" s="143">
        <f t="shared" si="8"/>
        <v>2449795.7699999996</v>
      </c>
      <c r="X13" s="143">
        <f t="shared" si="8"/>
        <v>233206.5499999999</v>
      </c>
      <c r="Y13" s="143"/>
      <c r="Z13" s="143">
        <f t="shared" ref="Z13:AG13" si="9">SUM(Z3:Z12)</f>
        <v>2159240</v>
      </c>
      <c r="AA13" s="143">
        <f t="shared" si="9"/>
        <v>2159240</v>
      </c>
      <c r="AB13" s="143">
        <f t="shared" si="9"/>
        <v>0</v>
      </c>
      <c r="AC13" s="143">
        <f t="shared" si="9"/>
        <v>0</v>
      </c>
      <c r="AD13" s="143">
        <f t="shared" si="9"/>
        <v>0</v>
      </c>
      <c r="AE13" s="143">
        <f t="shared" si="9"/>
        <v>2053195.0700000005</v>
      </c>
      <c r="AF13" s="143">
        <f t="shared" si="9"/>
        <v>2036102.6900000006</v>
      </c>
      <c r="AG13" s="143">
        <f t="shared" si="9"/>
        <v>-313605.95</v>
      </c>
      <c r="AH13" s="143"/>
      <c r="AI13" s="143">
        <f t="shared" ref="AI13:AQ13" si="10">SUM(AI3:AI12)</f>
        <v>2171440</v>
      </c>
      <c r="AJ13" s="143">
        <f t="shared" si="10"/>
        <v>2171440</v>
      </c>
      <c r="AK13" s="143">
        <f>SUM(AK3:AK12)</f>
        <v>2171440</v>
      </c>
      <c r="AL13" s="131">
        <f>SUM(AL3:AL12)</f>
        <v>171191.02</v>
      </c>
      <c r="AM13" s="143">
        <f t="shared" si="10"/>
        <v>0</v>
      </c>
      <c r="AN13" s="143">
        <f t="shared" si="10"/>
        <v>0</v>
      </c>
      <c r="AO13" s="143">
        <f t="shared" si="10"/>
        <v>0</v>
      </c>
      <c r="AP13" s="143">
        <f t="shared" si="10"/>
        <v>0</v>
      </c>
      <c r="AQ13" s="143">
        <f t="shared" si="10"/>
        <v>-2171440</v>
      </c>
      <c r="AR13" s="143"/>
      <c r="AS13" s="143">
        <f t="shared" ref="AS13:AZ13" si="11">SUM(AS3:AS12)</f>
        <v>0</v>
      </c>
      <c r="AT13" s="143">
        <f t="shared" si="11"/>
        <v>0</v>
      </c>
      <c r="AU13" s="143">
        <f t="shared" si="11"/>
        <v>0</v>
      </c>
      <c r="AV13" s="143">
        <f t="shared" si="11"/>
        <v>0</v>
      </c>
      <c r="AW13" s="143">
        <f t="shared" si="11"/>
        <v>0</v>
      </c>
      <c r="AX13" s="143">
        <f t="shared" si="11"/>
        <v>0</v>
      </c>
      <c r="AY13" s="143">
        <f t="shared" si="11"/>
        <v>0</v>
      </c>
      <c r="AZ13" s="143">
        <f t="shared" si="11"/>
        <v>0</v>
      </c>
      <c r="BA13" s="143"/>
      <c r="BB13" s="143"/>
      <c r="BC13" s="143"/>
      <c r="BD13" s="143"/>
    </row>
  </sheetData>
  <autoFilter ref="A2:WWY13"/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A13" workbookViewId="0">
      <pane xSplit="3" topLeftCell="D1" activePane="topRight" state="frozen"/>
      <selection pane="topRight" activeCell="H28" sqref="H28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56.85546875" bestFit="1" customWidth="1"/>
    <col min="4" max="4" width="14.28515625" bestFit="1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84</v>
      </c>
      <c r="C1" s="152"/>
    </row>
    <row r="2" spans="1:22" x14ac:dyDescent="0.25">
      <c r="A2" s="152" t="s">
        <v>145</v>
      </c>
      <c r="C2" s="152"/>
      <c r="D2" s="154" t="s">
        <v>85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86</v>
      </c>
      <c r="C4" s="152"/>
    </row>
    <row r="5" spans="1:22" x14ac:dyDescent="0.25">
      <c r="B5" s="152" t="s">
        <v>127</v>
      </c>
      <c r="C5" s="152" t="s">
        <v>128</v>
      </c>
      <c r="D5" s="157">
        <v>5344299.8499999996</v>
      </c>
      <c r="E5" s="153"/>
      <c r="F5" s="157">
        <v>5554795.0499999998</v>
      </c>
      <c r="G5" s="153"/>
      <c r="H5" s="157">
        <v>4900123.18</v>
      </c>
      <c r="I5" s="157"/>
      <c r="J5" s="157">
        <v>6387056.1100000003</v>
      </c>
      <c r="K5" s="157"/>
      <c r="L5" s="157"/>
      <c r="M5" s="157"/>
      <c r="N5" s="157"/>
      <c r="O5" s="157"/>
      <c r="P5" s="157"/>
      <c r="Q5" s="157"/>
      <c r="R5" s="157"/>
      <c r="S5" s="198"/>
      <c r="T5" s="157"/>
    </row>
    <row r="6" spans="1:22" x14ac:dyDescent="0.25">
      <c r="B6" s="152" t="s">
        <v>129</v>
      </c>
      <c r="C6" s="152" t="s">
        <v>130</v>
      </c>
      <c r="D6" s="157">
        <v>7292000</v>
      </c>
      <c r="E6" s="153"/>
      <c r="F6" s="157">
        <v>7292000</v>
      </c>
      <c r="G6" s="153"/>
      <c r="H6" s="157">
        <v>7292000</v>
      </c>
      <c r="I6" s="157"/>
      <c r="J6" s="157">
        <v>7292000</v>
      </c>
      <c r="K6" s="157"/>
      <c r="L6" s="157"/>
      <c r="M6" s="157"/>
      <c r="N6" s="157"/>
      <c r="O6" s="157"/>
      <c r="P6" s="157"/>
      <c r="Q6" s="157"/>
      <c r="R6" s="157"/>
      <c r="S6" s="198"/>
      <c r="T6" s="157"/>
    </row>
    <row r="7" spans="1:22" x14ac:dyDescent="0.25">
      <c r="B7" s="152" t="s">
        <v>133</v>
      </c>
      <c r="C7" s="152" t="s">
        <v>131</v>
      </c>
      <c r="D7" s="157">
        <v>-28182</v>
      </c>
      <c r="E7" s="153"/>
      <c r="F7" s="157">
        <v>-73082</v>
      </c>
      <c r="G7" s="153"/>
      <c r="H7" s="157">
        <v>73909</v>
      </c>
      <c r="I7" s="157"/>
      <c r="J7" s="157">
        <v>73909</v>
      </c>
      <c r="K7" s="157"/>
      <c r="L7" s="157"/>
      <c r="M7" s="157"/>
      <c r="N7" s="157"/>
      <c r="O7" s="157"/>
      <c r="P7" s="157"/>
      <c r="Q7" s="157"/>
      <c r="R7" s="157"/>
      <c r="S7" s="198"/>
      <c r="T7" s="157"/>
    </row>
    <row r="8" spans="1:22" x14ac:dyDescent="0.25">
      <c r="B8" s="152" t="s">
        <v>134</v>
      </c>
      <c r="C8" s="152" t="s">
        <v>132</v>
      </c>
      <c r="D8" s="157">
        <v>37258.019999999997</v>
      </c>
      <c r="E8" s="153"/>
      <c r="F8" s="157">
        <v>57394.29</v>
      </c>
      <c r="G8" s="153"/>
      <c r="H8" s="157">
        <v>74580.100000000006</v>
      </c>
      <c r="I8" s="157"/>
      <c r="J8" s="157">
        <v>0</v>
      </c>
      <c r="K8" s="157"/>
      <c r="L8" s="157"/>
      <c r="M8" s="157"/>
      <c r="N8" s="157"/>
      <c r="O8" s="157"/>
      <c r="P8" s="157"/>
      <c r="Q8" s="157"/>
      <c r="R8" s="157"/>
      <c r="S8" s="198"/>
      <c r="T8" s="157"/>
    </row>
    <row r="9" spans="1:22" x14ac:dyDescent="0.25">
      <c r="B9" s="152" t="s">
        <v>146</v>
      </c>
      <c r="C9" s="152" t="s">
        <v>147</v>
      </c>
      <c r="D9" s="157">
        <v>0</v>
      </c>
      <c r="E9" s="153"/>
      <c r="F9" s="157">
        <v>449</v>
      </c>
      <c r="G9" s="153"/>
      <c r="H9" s="199">
        <v>0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98"/>
      <c r="T9" s="157"/>
      <c r="V9" s="158"/>
    </row>
    <row r="10" spans="1:22" x14ac:dyDescent="0.25">
      <c r="A10" s="152" t="s">
        <v>87</v>
      </c>
      <c r="C10" s="152"/>
      <c r="D10" s="159">
        <f>SUM(D5:D9)</f>
        <v>12645375.869999999</v>
      </c>
      <c r="E10" s="153"/>
      <c r="F10" s="159">
        <f>SUM(F5:F9)</f>
        <v>12831556.34</v>
      </c>
      <c r="G10" s="153"/>
      <c r="H10" s="159">
        <f>SUM(H5:H9)</f>
        <v>12340612.279999999</v>
      </c>
      <c r="I10" s="157"/>
      <c r="J10" s="159">
        <f>SUM(J5:J9)</f>
        <v>13752965.109999999</v>
      </c>
      <c r="K10" s="157"/>
      <c r="L10" s="159">
        <f>SUM(L5:L9)</f>
        <v>0</v>
      </c>
      <c r="M10" s="157"/>
      <c r="N10" s="159">
        <f>SUM(N5:N9)</f>
        <v>0</v>
      </c>
      <c r="O10" s="157"/>
      <c r="P10" s="159">
        <f>SUM(P5:P9)</f>
        <v>0</v>
      </c>
      <c r="Q10" s="157"/>
      <c r="R10" s="159">
        <f>SUM(R5:R9)</f>
        <v>0</v>
      </c>
      <c r="S10" s="198"/>
      <c r="T10" s="159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98"/>
      <c r="T11" s="157"/>
    </row>
    <row r="12" spans="1:22" x14ac:dyDescent="0.25">
      <c r="A12" s="152" t="s">
        <v>88</v>
      </c>
      <c r="C12" s="152"/>
      <c r="D12" s="153"/>
      <c r="E12" s="153"/>
      <c r="F12" s="157"/>
      <c r="G12" s="153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98"/>
      <c r="T12" s="157"/>
    </row>
    <row r="13" spans="1:22" x14ac:dyDescent="0.25">
      <c r="B13" s="152" t="s">
        <v>135</v>
      </c>
      <c r="C13" s="152" t="s">
        <v>136</v>
      </c>
      <c r="D13" s="157">
        <v>241817</v>
      </c>
      <c r="E13" s="153"/>
      <c r="F13" s="157">
        <v>287156.49</v>
      </c>
      <c r="G13" s="153"/>
      <c r="H13" s="157">
        <v>201714.28</v>
      </c>
      <c r="I13" s="157"/>
      <c r="J13" s="157">
        <v>206763.54</v>
      </c>
      <c r="K13" s="157"/>
      <c r="L13" s="157"/>
      <c r="M13" s="157"/>
      <c r="N13" s="157"/>
      <c r="O13" s="157"/>
      <c r="P13" s="157"/>
      <c r="Q13" s="157"/>
      <c r="R13" s="157"/>
      <c r="S13" s="198"/>
      <c r="T13" s="157"/>
    </row>
    <row r="14" spans="1:22" x14ac:dyDescent="0.25">
      <c r="B14" s="152" t="s">
        <v>148</v>
      </c>
      <c r="C14" s="152" t="s">
        <v>149</v>
      </c>
      <c r="D14" s="157">
        <v>0</v>
      </c>
      <c r="E14" s="153"/>
      <c r="F14" s="157">
        <v>0</v>
      </c>
      <c r="G14" s="153"/>
      <c r="H14" s="157">
        <v>0</v>
      </c>
      <c r="I14" s="157"/>
      <c r="J14" s="157">
        <v>53717.08</v>
      </c>
      <c r="K14" s="157"/>
      <c r="L14" s="157"/>
      <c r="M14" s="157"/>
      <c r="N14" s="157"/>
      <c r="O14" s="157"/>
      <c r="P14" s="157"/>
      <c r="Q14" s="157"/>
      <c r="R14" s="157"/>
      <c r="S14" s="198"/>
      <c r="T14" s="157"/>
    </row>
    <row r="15" spans="1:22" x14ac:dyDescent="0.25">
      <c r="B15" s="152" t="s">
        <v>137</v>
      </c>
      <c r="C15" s="152" t="s">
        <v>139</v>
      </c>
      <c r="D15" s="157">
        <v>0</v>
      </c>
      <c r="E15" s="153"/>
      <c r="F15" s="157">
        <v>0</v>
      </c>
      <c r="G15" s="153"/>
      <c r="H15" s="157">
        <v>0</v>
      </c>
      <c r="I15" s="157"/>
      <c r="J15" s="157">
        <v>40445.769999999997</v>
      </c>
      <c r="K15" s="157"/>
      <c r="L15" s="157"/>
      <c r="M15" s="157"/>
      <c r="N15" s="157"/>
      <c r="O15" s="157"/>
      <c r="P15" s="157"/>
      <c r="Q15" s="157"/>
      <c r="R15" s="157"/>
      <c r="S15" s="198"/>
      <c r="T15" s="157"/>
    </row>
    <row r="16" spans="1:22" x14ac:dyDescent="0.25">
      <c r="B16" s="152" t="s">
        <v>138</v>
      </c>
      <c r="C16" s="152" t="s">
        <v>140</v>
      </c>
      <c r="D16" s="157">
        <v>0</v>
      </c>
      <c r="E16" s="153"/>
      <c r="F16" s="157">
        <v>0</v>
      </c>
      <c r="G16" s="153"/>
      <c r="H16" s="157">
        <v>0</v>
      </c>
      <c r="I16" s="157"/>
      <c r="J16" s="198"/>
      <c r="K16" s="157"/>
      <c r="L16" s="157"/>
      <c r="M16" s="157"/>
      <c r="N16" s="157"/>
      <c r="O16" s="157"/>
      <c r="P16" s="157"/>
      <c r="Q16" s="157"/>
      <c r="R16" s="157"/>
      <c r="S16" s="198"/>
      <c r="T16" s="157"/>
    </row>
    <row r="17" spans="1:20" x14ac:dyDescent="0.25">
      <c r="B17" s="152" t="s">
        <v>150</v>
      </c>
      <c r="C17" s="152" t="s">
        <v>152</v>
      </c>
      <c r="D17" s="157">
        <v>0</v>
      </c>
      <c r="E17" s="153"/>
      <c r="F17" s="157">
        <v>0</v>
      </c>
      <c r="G17" s="153"/>
      <c r="H17" s="157">
        <v>0</v>
      </c>
      <c r="I17" s="157"/>
      <c r="J17" s="198">
        <v>226.5</v>
      </c>
      <c r="K17" s="157"/>
      <c r="L17" s="157"/>
      <c r="M17" s="157"/>
      <c r="N17" s="157"/>
      <c r="O17" s="157"/>
      <c r="P17" s="157"/>
      <c r="Q17" s="157"/>
      <c r="R17" s="157"/>
      <c r="S17" s="198"/>
      <c r="T17" s="157"/>
    </row>
    <row r="18" spans="1:20" x14ac:dyDescent="0.25">
      <c r="B18" s="152" t="s">
        <v>151</v>
      </c>
      <c r="C18" s="152" t="s">
        <v>153</v>
      </c>
      <c r="D18" s="157">
        <v>0</v>
      </c>
      <c r="E18" s="153"/>
      <c r="F18" s="157">
        <v>0</v>
      </c>
      <c r="G18" s="153"/>
      <c r="H18" s="157">
        <v>0</v>
      </c>
      <c r="I18" s="157"/>
      <c r="J18" s="198">
        <v>18.29</v>
      </c>
      <c r="K18" s="157"/>
      <c r="L18" s="157"/>
      <c r="M18" s="157"/>
      <c r="N18" s="157"/>
      <c r="O18" s="157"/>
      <c r="P18" s="157"/>
      <c r="Q18" s="157"/>
      <c r="R18" s="157"/>
      <c r="S18" s="198"/>
      <c r="T18" s="157"/>
    </row>
    <row r="19" spans="1:20" x14ac:dyDescent="0.25">
      <c r="A19" s="152" t="s">
        <v>89</v>
      </c>
      <c r="C19" s="152"/>
      <c r="D19" s="159">
        <f>SUM(D13:D18)</f>
        <v>241817</v>
      </c>
      <c r="E19" s="153"/>
      <c r="F19" s="159">
        <f>SUM(F13:F18)</f>
        <v>287156.49</v>
      </c>
      <c r="G19" s="153"/>
      <c r="H19" s="159">
        <f>SUM(H13:H18)</f>
        <v>201714.28</v>
      </c>
      <c r="I19" s="157"/>
      <c r="J19" s="159">
        <f>SUM(J13:J18)</f>
        <v>301171.18</v>
      </c>
      <c r="K19" s="157"/>
      <c r="L19" s="159">
        <f>SUM(L13:L18)</f>
        <v>0</v>
      </c>
      <c r="M19" s="157"/>
      <c r="N19" s="159">
        <f>SUM(N13:N18)</f>
        <v>0</v>
      </c>
      <c r="O19" s="157"/>
      <c r="P19" s="159">
        <f>SUM(P13:P18)</f>
        <v>0</v>
      </c>
      <c r="Q19" s="157"/>
      <c r="R19" s="159">
        <f>SUM(R13:R18)</f>
        <v>0</v>
      </c>
      <c r="S19" s="198"/>
      <c r="T19" s="159">
        <f>SUM(T13:T18)</f>
        <v>0</v>
      </c>
    </row>
    <row r="20" spans="1:20" x14ac:dyDescent="0.25">
      <c r="B20" s="152"/>
      <c r="C20" s="152"/>
      <c r="D20" s="153"/>
      <c r="E20" s="153"/>
      <c r="F20" s="153"/>
      <c r="G20" s="153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98"/>
      <c r="T20" s="157"/>
    </row>
    <row r="21" spans="1:20" ht="15.75" thickBot="1" x14ac:dyDescent="0.3">
      <c r="A21" s="152" t="s">
        <v>90</v>
      </c>
      <c r="C21" s="152"/>
      <c r="D21" s="160">
        <f>+D10-D19</f>
        <v>12403558.869999999</v>
      </c>
      <c r="E21" s="153"/>
      <c r="F21" s="160">
        <f>+F10-F19</f>
        <v>12544399.85</v>
      </c>
      <c r="G21" s="153"/>
      <c r="H21" s="160">
        <f>+H10-H19</f>
        <v>12138898</v>
      </c>
      <c r="I21" s="157"/>
      <c r="J21" s="160">
        <f>+J10-J19</f>
        <v>13451793.93</v>
      </c>
      <c r="K21" s="157"/>
      <c r="L21" s="160">
        <f>+L10-L19</f>
        <v>0</v>
      </c>
      <c r="M21" s="157"/>
      <c r="N21" s="160">
        <f>+N10-N19</f>
        <v>0</v>
      </c>
      <c r="O21" s="157"/>
      <c r="P21" s="160">
        <f>+P10-P19</f>
        <v>0</v>
      </c>
      <c r="Q21" s="157"/>
      <c r="R21" s="160">
        <f>+R10-R19</f>
        <v>0</v>
      </c>
      <c r="S21" s="198"/>
      <c r="T21" s="160">
        <f>+T10-T19</f>
        <v>0</v>
      </c>
    </row>
    <row r="22" spans="1:20" ht="15.75" thickTop="1" x14ac:dyDescent="0.25">
      <c r="A22" t="s">
        <v>91</v>
      </c>
      <c r="B22" s="152"/>
      <c r="C22" s="152"/>
      <c r="D22" s="157">
        <f>'Balance Sheet'!D21-'Current Working'!L8</f>
        <v>12403558.869999999</v>
      </c>
      <c r="E22" s="153"/>
      <c r="F22" s="200">
        <f>F21-'Current Working'!W33</f>
        <v>318287.47000000067</v>
      </c>
      <c r="G22" s="153"/>
      <c r="H22" s="197">
        <f>H21-'Current Working'!W33</f>
        <v>-87214.379999998957</v>
      </c>
      <c r="I22" s="157"/>
      <c r="J22" s="197">
        <f>J21-'Current Working'!AH33</f>
        <v>-200900.55999999866</v>
      </c>
      <c r="K22" s="157"/>
      <c r="L22" s="157"/>
      <c r="M22" s="157"/>
      <c r="N22" s="157"/>
      <c r="O22" s="157"/>
      <c r="P22" s="157"/>
      <c r="Q22" s="157"/>
      <c r="R22" s="157"/>
      <c r="S22" s="198"/>
      <c r="T22" s="157"/>
    </row>
    <row r="23" spans="1:20" x14ac:dyDescent="0.25">
      <c r="A23" t="s">
        <v>92</v>
      </c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57"/>
    </row>
    <row r="24" spans="1:20" x14ac:dyDescent="0.25">
      <c r="B24" s="153" t="s">
        <v>141</v>
      </c>
      <c r="C24" s="152" t="s">
        <v>142</v>
      </c>
      <c r="D24" s="157">
        <v>28182</v>
      </c>
      <c r="E24" s="153"/>
      <c r="F24" s="157">
        <v>129446</v>
      </c>
      <c r="G24" s="153"/>
      <c r="H24" s="157">
        <v>128619</v>
      </c>
      <c r="I24" s="157"/>
      <c r="J24" s="157">
        <v>128619</v>
      </c>
      <c r="K24" s="157"/>
      <c r="L24" s="198"/>
      <c r="M24" s="198"/>
      <c r="N24" s="157"/>
      <c r="O24" s="157"/>
      <c r="P24" s="157"/>
      <c r="Q24" s="198"/>
      <c r="R24" s="157"/>
      <c r="S24" s="157"/>
      <c r="T24" s="157"/>
    </row>
    <row r="25" spans="1:20" x14ac:dyDescent="0.25">
      <c r="B25" s="153" t="s">
        <v>143</v>
      </c>
      <c r="C25" s="152" t="s">
        <v>144</v>
      </c>
      <c r="D25" s="157">
        <v>12375377.02</v>
      </c>
      <c r="E25" s="153"/>
      <c r="F25" s="157">
        <v>12414954</v>
      </c>
      <c r="G25" s="153"/>
      <c r="H25" s="157">
        <v>12010279</v>
      </c>
      <c r="I25" s="157"/>
      <c r="J25" s="157">
        <v>12010279</v>
      </c>
      <c r="K25" s="157"/>
      <c r="L25" s="198"/>
      <c r="M25" s="198"/>
      <c r="N25" s="157"/>
      <c r="O25" s="157"/>
      <c r="P25" s="157"/>
      <c r="Q25" s="198"/>
      <c r="R25" s="157"/>
      <c r="S25" s="157"/>
      <c r="T25" s="157"/>
    </row>
    <row r="26" spans="1:20" x14ac:dyDescent="0.25">
      <c r="B26" s="153"/>
      <c r="C26" s="152"/>
      <c r="D26" s="157"/>
      <c r="E26" s="153"/>
      <c r="F26" s="153"/>
      <c r="G26" s="153"/>
      <c r="H26" s="153"/>
      <c r="I26" s="153"/>
      <c r="J26" s="153"/>
      <c r="K26" s="153"/>
      <c r="N26" s="153"/>
      <c r="O26" s="153"/>
      <c r="R26" s="153"/>
      <c r="S26" s="153"/>
    </row>
    <row r="27" spans="1:20" x14ac:dyDescent="0.25">
      <c r="D27" s="157"/>
      <c r="P27" s="158"/>
      <c r="R27" s="153"/>
      <c r="S27" s="153"/>
    </row>
    <row r="28" spans="1:20" x14ac:dyDescent="0.25">
      <c r="C28" t="s">
        <v>370</v>
      </c>
      <c r="D28" s="198">
        <f>SUM(D24:D25)-D21</f>
        <v>0.15000000037252903</v>
      </c>
      <c r="E28" s="198"/>
      <c r="F28" s="198">
        <f>SUM(F24:F25)-F21</f>
        <v>0.15000000037252903</v>
      </c>
      <c r="G28" s="198"/>
      <c r="H28" s="198">
        <f>SUM(H24:H25)-H21</f>
        <v>0</v>
      </c>
      <c r="I28" s="198"/>
      <c r="J28" s="198">
        <f>SUM(J24:J25)-J21</f>
        <v>-1312895.9299999997</v>
      </c>
      <c r="L28" s="158">
        <f>SUM(L24:L25)-L21</f>
        <v>0</v>
      </c>
      <c r="N28" s="158">
        <f>SUM(N24:N25)-N21</f>
        <v>0</v>
      </c>
      <c r="P28" s="158">
        <f>SUM(P24:P25)-P21</f>
        <v>0</v>
      </c>
      <c r="R28" s="158">
        <f>SUM(R24:R25)-R21</f>
        <v>0</v>
      </c>
      <c r="S28" s="153"/>
    </row>
    <row r="29" spans="1:20" x14ac:dyDescent="0.25">
      <c r="D29" s="157"/>
      <c r="R29" s="153"/>
      <c r="S29" s="153"/>
    </row>
    <row r="30" spans="1:20" x14ac:dyDescent="0.25">
      <c r="D30" s="157"/>
      <c r="R30" s="153"/>
      <c r="S30" s="153"/>
    </row>
    <row r="31" spans="1:20" x14ac:dyDescent="0.25">
      <c r="D31" s="157"/>
    </row>
    <row r="32" spans="1:20" x14ac:dyDescent="0.25">
      <c r="D32" s="157"/>
    </row>
    <row r="33" spans="3:18" x14ac:dyDescent="0.25">
      <c r="C33" s="161"/>
      <c r="D33" s="157"/>
      <c r="R33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D32" sqref="D32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79"/>
    </row>
    <row r="3" spans="1:1" x14ac:dyDescent="0.25">
      <c r="A3" s="180"/>
    </row>
    <row r="4" spans="1:1" x14ac:dyDescent="0.25">
      <c r="A4" s="180"/>
    </row>
    <row r="5" spans="1:1" x14ac:dyDescent="0.25">
      <c r="A5" s="180"/>
    </row>
    <row r="6" spans="1:1" x14ac:dyDescent="0.25">
      <c r="A6" s="180"/>
    </row>
    <row r="7" spans="1:1" x14ac:dyDescent="0.25">
      <c r="A7" s="180"/>
    </row>
    <row r="8" spans="1:1" x14ac:dyDescent="0.25">
      <c r="A8" s="180"/>
    </row>
    <row r="9" spans="1:1" x14ac:dyDescent="0.25">
      <c r="A9" s="180"/>
    </row>
    <row r="10" spans="1:1" x14ac:dyDescent="0.25">
      <c r="A10" s="180"/>
    </row>
    <row r="11" spans="1:1" x14ac:dyDescent="0.25">
      <c r="A11" s="180"/>
    </row>
    <row r="12" spans="1:1" x14ac:dyDescent="0.25">
      <c r="A12" s="18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QD2UCF5UJE4V-2141839551-52</_dlc_DocId>
    <_dlc_DocIdUrl xmlns="7184055b-e5ea-4162-8b19-ace5c644b73a">
      <Url>http://intranet2/finance/_layouts/15/DocIdRedir.aspx?ID=QD2UCF5UJE4V-2141839551-52</Url>
      <Description>QD2UCF5UJE4V-2141839551-52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478B3-B980-486C-94C9-3C93945B8AA0}"/>
</file>

<file path=customXml/itemProps2.xml><?xml version="1.0" encoding="utf-8"?>
<ds:datastoreItem xmlns:ds="http://schemas.openxmlformats.org/officeDocument/2006/customXml" ds:itemID="{D00EFAE9-8739-4A45-A444-37F4283F3793}"/>
</file>

<file path=customXml/itemProps3.xml><?xml version="1.0" encoding="utf-8"?>
<ds:datastoreItem xmlns:ds="http://schemas.openxmlformats.org/officeDocument/2006/customXml" ds:itemID="{3A76D12B-C2CF-4C58-A1AA-C8B9C696B177}"/>
</file>

<file path=customXml/itemProps4.xml><?xml version="1.0" encoding="utf-8"?>
<ds:datastoreItem xmlns:ds="http://schemas.openxmlformats.org/officeDocument/2006/customXml" ds:itemID="{5816157B-0767-41D3-8B61-BB51531DF0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2020-12-30T17:57:29Z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672c7a03-f211-46ba-a590-4db044fe12ef</vt:lpwstr>
  </property>
</Properties>
</file>